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Z:\E - NIA Programme\01. Archive\Reports IFI LCNF &amp; NIA\Regulatory Reports\2017_18\Losses Strategy\Evidence\Cost Benefit Analysis work\Minimum cable upsizing\"/>
    </mc:Choice>
  </mc:AlternateContent>
  <xr:revisionPtr revIDLastSave="0" documentId="13_ncr:1_{1680C126-0D9D-4835-A39B-4F9F191C3549}" xr6:coauthVersionLast="36" xr6:coauthVersionMax="36" xr10:uidLastSave="{00000000-0000-0000-0000-000000000000}"/>
  <bookViews>
    <workbookView xWindow="-15" yWindow="-15" windowWidth="10245" windowHeight="8190" tabRatio="779" firstSheet="1" activeTab="7" xr2:uid="{00000000-000D-0000-FFFF-FFFF00000000}"/>
  </bookViews>
  <sheets>
    <sheet name="version control" sheetId="30" r:id="rId1"/>
    <sheet name="Guidance" sheetId="28" r:id="rId2"/>
    <sheet name="Option summary" sheetId="29" r:id="rId3"/>
    <sheet name="Fixed data" sheetId="20" r:id="rId4"/>
    <sheet name="Workings baseline" sheetId="27" r:id="rId5"/>
    <sheet name="Baseline" sheetId="33" r:id="rId6"/>
    <sheet name="Option 1" sheetId="34" r:id="rId7"/>
    <sheet name="Workings template" sheetId="32" r:id="rId8"/>
    <sheet name="Assumptions" sheetId="35" r:id="rId9"/>
  </sheets>
  <definedNames>
    <definedName name="_xlnm.Print_Area" localSheetId="5">Baseline!$A$1:$AB$104</definedName>
    <definedName name="_xlnm.Print_Area" localSheetId="6">'Option 1'!$A$1:$AB$104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32" l="1"/>
  <c r="D11" i="32"/>
  <c r="C11" i="32"/>
  <c r="B11" i="32"/>
  <c r="C20" i="32" l="1"/>
  <c r="C28" i="32" s="1"/>
  <c r="C21" i="32"/>
  <c r="C29" i="32" s="1"/>
  <c r="C19" i="32"/>
  <c r="C27" i="32" s="1"/>
  <c r="B25" i="32"/>
  <c r="B23" i="32"/>
  <c r="C23" i="32" l="1"/>
  <c r="C25" i="32"/>
  <c r="C24" i="32"/>
  <c r="B24" i="32"/>
  <c r="E13" i="34"/>
  <c r="E13" i="33"/>
  <c r="C29" i="29" l="1"/>
  <c r="C28" i="29"/>
  <c r="F13" i="33" l="1"/>
  <c r="B27" i="32"/>
  <c r="F13" i="34"/>
  <c r="E14" i="34" l="1"/>
  <c r="E14" i="33"/>
  <c r="E15" i="34"/>
  <c r="E15" i="33"/>
  <c r="F15" i="33"/>
  <c r="B28" i="32"/>
  <c r="B29" i="32"/>
  <c r="F15" i="34"/>
  <c r="K86" i="34"/>
  <c r="F14" i="33"/>
  <c r="F14" i="34"/>
  <c r="M86" i="34"/>
  <c r="AR86" i="34"/>
  <c r="AN86" i="34"/>
  <c r="O86" i="34"/>
  <c r="V86" i="34"/>
  <c r="S86" i="34"/>
  <c r="P86" i="34"/>
  <c r="E86" i="34" l="1"/>
  <c r="AF86" i="34"/>
  <c r="AK86" i="34"/>
  <c r="H86" i="34"/>
  <c r="G86" i="34"/>
  <c r="I86" i="34"/>
  <c r="N86" i="34"/>
  <c r="X86" i="34"/>
  <c r="F86" i="34"/>
  <c r="W86" i="34"/>
  <c r="AU86" i="34"/>
  <c r="AT86" i="34"/>
  <c r="R86" i="34"/>
  <c r="AM86" i="34"/>
  <c r="AO86" i="34"/>
  <c r="BC86" i="34"/>
  <c r="AG86" i="34"/>
  <c r="Y86" i="34"/>
  <c r="AX86" i="34"/>
  <c r="BD86" i="34"/>
  <c r="AP86" i="34"/>
  <c r="AS86" i="34"/>
  <c r="Q86" i="34"/>
  <c r="Z86" i="34"/>
  <c r="AI86" i="34"/>
  <c r="AE86" i="34"/>
  <c r="AQ86" i="34"/>
  <c r="U86" i="34"/>
  <c r="AH86" i="34"/>
  <c r="AJ86" i="34"/>
  <c r="AL86" i="34"/>
  <c r="L86" i="34"/>
  <c r="T86" i="34"/>
  <c r="J86" i="34"/>
  <c r="AA86" i="34"/>
  <c r="AB86" i="34"/>
  <c r="AC86" i="34"/>
  <c r="AD86" i="34"/>
  <c r="AV86" i="34"/>
  <c r="AW86" i="34"/>
  <c r="AY86" i="34"/>
  <c r="AZ86" i="34"/>
  <c r="BA86" i="34"/>
  <c r="BB86" i="34"/>
  <c r="BD79" i="34" l="1"/>
  <c r="BC79" i="34"/>
  <c r="BB79" i="34"/>
  <c r="BA79" i="34"/>
  <c r="AZ79" i="34"/>
  <c r="AY79" i="34"/>
  <c r="AX79" i="34"/>
  <c r="AW79" i="34"/>
  <c r="AV79" i="34"/>
  <c r="AU79" i="34"/>
  <c r="AT79" i="34"/>
  <c r="AS79" i="34"/>
  <c r="AR79" i="34"/>
  <c r="AQ79" i="34"/>
  <c r="AP79" i="34"/>
  <c r="AO79" i="34"/>
  <c r="AN79" i="34"/>
  <c r="AM79" i="34"/>
  <c r="AL79" i="34"/>
  <c r="AK79" i="34"/>
  <c r="AJ79" i="34"/>
  <c r="AI79" i="34"/>
  <c r="AH79" i="34"/>
  <c r="AG79" i="34"/>
  <c r="AF79" i="34"/>
  <c r="AE79" i="34"/>
  <c r="AD79" i="34"/>
  <c r="AC79" i="34"/>
  <c r="AB79" i="34"/>
  <c r="AA79" i="34"/>
  <c r="Z79" i="34"/>
  <c r="Y79" i="34"/>
  <c r="X79" i="34"/>
  <c r="W79" i="34"/>
  <c r="V79" i="34"/>
  <c r="U79" i="34"/>
  <c r="T79" i="34"/>
  <c r="S79" i="34"/>
  <c r="R79" i="34"/>
  <c r="Q79" i="34"/>
  <c r="P79" i="34"/>
  <c r="O79" i="34"/>
  <c r="N79" i="34"/>
  <c r="M79" i="34"/>
  <c r="L79" i="34"/>
  <c r="K79" i="34"/>
  <c r="J79" i="34"/>
  <c r="I79" i="34"/>
  <c r="H79" i="34"/>
  <c r="G79" i="34"/>
  <c r="F79" i="34"/>
  <c r="E79" i="34"/>
  <c r="BD78" i="34"/>
  <c r="BC78" i="34"/>
  <c r="BB78" i="34"/>
  <c r="BA78" i="34"/>
  <c r="AZ78" i="34"/>
  <c r="AY78" i="34"/>
  <c r="AX78" i="34"/>
  <c r="AW78" i="34"/>
  <c r="AV78" i="34"/>
  <c r="AU78" i="34"/>
  <c r="AT78" i="34"/>
  <c r="AS78" i="34"/>
  <c r="AR78" i="34"/>
  <c r="AQ78" i="34"/>
  <c r="AP78" i="34"/>
  <c r="AO78" i="34"/>
  <c r="AN78" i="34"/>
  <c r="AM78" i="34"/>
  <c r="AL78" i="34"/>
  <c r="AK78" i="34"/>
  <c r="AJ78" i="34"/>
  <c r="AI78" i="34"/>
  <c r="AH78" i="34"/>
  <c r="AG78" i="34"/>
  <c r="AF78" i="34"/>
  <c r="AE78" i="34"/>
  <c r="AD78" i="34"/>
  <c r="AC78" i="34"/>
  <c r="AB78" i="34"/>
  <c r="AA78" i="34"/>
  <c r="Z78" i="34"/>
  <c r="Y78" i="34"/>
  <c r="X78" i="34"/>
  <c r="W78" i="34"/>
  <c r="V78" i="34"/>
  <c r="U78" i="34"/>
  <c r="T78" i="34"/>
  <c r="S78" i="34"/>
  <c r="R78" i="34"/>
  <c r="Q78" i="34"/>
  <c r="P78" i="34"/>
  <c r="O78" i="34"/>
  <c r="N78" i="34"/>
  <c r="M78" i="34"/>
  <c r="L78" i="34"/>
  <c r="K78" i="34"/>
  <c r="J78" i="34"/>
  <c r="I78" i="34"/>
  <c r="H78" i="34"/>
  <c r="G78" i="34"/>
  <c r="F78" i="34"/>
  <c r="E78" i="34"/>
  <c r="E60" i="34"/>
  <c r="BD25" i="34"/>
  <c r="BD26" i="34" s="1"/>
  <c r="BC25" i="34"/>
  <c r="BC26" i="34" s="1"/>
  <c r="BB25" i="34"/>
  <c r="BB26" i="34" s="1"/>
  <c r="BA25" i="34"/>
  <c r="BA26" i="34" s="1"/>
  <c r="AZ25" i="34"/>
  <c r="AZ26" i="34" s="1"/>
  <c r="AY25" i="34"/>
  <c r="AY26" i="34" s="1"/>
  <c r="AX25" i="34"/>
  <c r="AX26" i="34" s="1"/>
  <c r="AW25" i="34"/>
  <c r="AV25" i="34"/>
  <c r="AU25" i="34"/>
  <c r="AT25" i="34"/>
  <c r="AS25" i="34"/>
  <c r="AR25" i="34"/>
  <c r="AQ25" i="34"/>
  <c r="AP25" i="34"/>
  <c r="AO25" i="34"/>
  <c r="AN25" i="34"/>
  <c r="AM25" i="34"/>
  <c r="AL25" i="34"/>
  <c r="AK25" i="34"/>
  <c r="AJ25" i="34"/>
  <c r="AI25" i="34"/>
  <c r="AH25" i="34"/>
  <c r="AG25" i="34"/>
  <c r="AF25" i="34"/>
  <c r="AE25" i="34"/>
  <c r="AD25" i="34"/>
  <c r="AC25" i="34"/>
  <c r="AB25" i="34"/>
  <c r="AA25" i="34"/>
  <c r="Z25" i="34"/>
  <c r="Y25" i="34"/>
  <c r="X25" i="34"/>
  <c r="W25" i="34"/>
  <c r="V25" i="34"/>
  <c r="U25" i="34"/>
  <c r="T25" i="34"/>
  <c r="S25" i="34"/>
  <c r="R25" i="34"/>
  <c r="Q25" i="34"/>
  <c r="P25" i="34"/>
  <c r="O25" i="34"/>
  <c r="N25" i="34"/>
  <c r="M25" i="34"/>
  <c r="L25" i="34"/>
  <c r="K25" i="34"/>
  <c r="J25" i="34"/>
  <c r="I25" i="34"/>
  <c r="H25" i="34"/>
  <c r="G25" i="34"/>
  <c r="F25" i="34"/>
  <c r="E25" i="34"/>
  <c r="AW18" i="34"/>
  <c r="AV18" i="34"/>
  <c r="AU18" i="34"/>
  <c r="AT18" i="34"/>
  <c r="AS18" i="34"/>
  <c r="AR18" i="34"/>
  <c r="AQ18" i="34"/>
  <c r="AP18" i="34"/>
  <c r="AO18" i="34"/>
  <c r="AN18" i="34"/>
  <c r="AM18" i="34"/>
  <c r="AL18" i="34"/>
  <c r="AK18" i="34"/>
  <c r="AJ18" i="34"/>
  <c r="AI18" i="34"/>
  <c r="AH18" i="34"/>
  <c r="AG18" i="34"/>
  <c r="AF18" i="34"/>
  <c r="AE18" i="34"/>
  <c r="AD18" i="34"/>
  <c r="AC18" i="34"/>
  <c r="AB18" i="34"/>
  <c r="AA18" i="34"/>
  <c r="Z18" i="34"/>
  <c r="Y18" i="34"/>
  <c r="X18" i="34"/>
  <c r="W18" i="34"/>
  <c r="V18" i="34"/>
  <c r="U18" i="34"/>
  <c r="T18" i="34"/>
  <c r="S18" i="34"/>
  <c r="R18" i="34"/>
  <c r="Q18" i="34"/>
  <c r="P18" i="34"/>
  <c r="O18" i="34"/>
  <c r="N18" i="34"/>
  <c r="M18" i="34"/>
  <c r="L18" i="34"/>
  <c r="K18" i="34"/>
  <c r="J18" i="34"/>
  <c r="I18" i="34"/>
  <c r="H18" i="34"/>
  <c r="G18" i="34"/>
  <c r="F18" i="34"/>
  <c r="E18" i="34"/>
  <c r="BD79" i="33"/>
  <c r="BC79" i="33"/>
  <c r="BB79" i="33"/>
  <c r="BA79" i="33"/>
  <c r="AZ79" i="33"/>
  <c r="AY79" i="33"/>
  <c r="AX79" i="33"/>
  <c r="AW79" i="33"/>
  <c r="AV79" i="33"/>
  <c r="AU79" i="33"/>
  <c r="AT79" i="33"/>
  <c r="AS79" i="33"/>
  <c r="AR79" i="33"/>
  <c r="AQ79" i="33"/>
  <c r="AP79" i="33"/>
  <c r="AO79" i="33"/>
  <c r="AN79" i="33"/>
  <c r="AM79" i="33"/>
  <c r="AL79" i="33"/>
  <c r="AK79" i="33"/>
  <c r="AJ79" i="33"/>
  <c r="AI79" i="33"/>
  <c r="AH79" i="33"/>
  <c r="AG79" i="33"/>
  <c r="AF79" i="33"/>
  <c r="AE79" i="33"/>
  <c r="AD79" i="33"/>
  <c r="AC79" i="33"/>
  <c r="AB79" i="33"/>
  <c r="AA79" i="33"/>
  <c r="Z79" i="33"/>
  <c r="Y79" i="33"/>
  <c r="X79" i="33"/>
  <c r="W79" i="33"/>
  <c r="V79" i="33"/>
  <c r="U79" i="33"/>
  <c r="T79" i="33"/>
  <c r="S79" i="33"/>
  <c r="R79" i="33"/>
  <c r="Q79" i="33"/>
  <c r="P79" i="33"/>
  <c r="O79" i="33"/>
  <c r="N79" i="33"/>
  <c r="M79" i="33"/>
  <c r="L79" i="33"/>
  <c r="K79" i="33"/>
  <c r="J79" i="33"/>
  <c r="I79" i="33"/>
  <c r="H79" i="33"/>
  <c r="G79" i="33"/>
  <c r="F79" i="33"/>
  <c r="E79" i="33"/>
  <c r="BD78" i="33"/>
  <c r="BC78" i="33"/>
  <c r="BB78" i="33"/>
  <c r="BA78" i="33"/>
  <c r="AZ78" i="33"/>
  <c r="AY78" i="33"/>
  <c r="AX78" i="33"/>
  <c r="AW78" i="33"/>
  <c r="AV78" i="33"/>
  <c r="AU78" i="33"/>
  <c r="AT78" i="33"/>
  <c r="AS78" i="33"/>
  <c r="AR78" i="33"/>
  <c r="AQ78" i="33"/>
  <c r="AP78" i="33"/>
  <c r="AO78" i="33"/>
  <c r="AN78" i="33"/>
  <c r="AM78" i="33"/>
  <c r="AL78" i="33"/>
  <c r="AK78" i="33"/>
  <c r="AJ78" i="33"/>
  <c r="AI78" i="33"/>
  <c r="AH78" i="33"/>
  <c r="AG78" i="33"/>
  <c r="AF78" i="33"/>
  <c r="AE78" i="33"/>
  <c r="AD78" i="33"/>
  <c r="AC78" i="33"/>
  <c r="AB78" i="33"/>
  <c r="AA78" i="33"/>
  <c r="Z78" i="33"/>
  <c r="Y78" i="33"/>
  <c r="X78" i="33"/>
  <c r="W78" i="33"/>
  <c r="V78" i="33"/>
  <c r="U78" i="33"/>
  <c r="T78" i="33"/>
  <c r="S78" i="33"/>
  <c r="R78" i="33"/>
  <c r="Q78" i="33"/>
  <c r="P78" i="33"/>
  <c r="O78" i="33"/>
  <c r="N78" i="33"/>
  <c r="M78" i="33"/>
  <c r="L78" i="33"/>
  <c r="K78" i="33"/>
  <c r="J78" i="33"/>
  <c r="I78" i="33"/>
  <c r="H78" i="33"/>
  <c r="G78" i="33"/>
  <c r="F78" i="33"/>
  <c r="E78" i="33"/>
  <c r="E60" i="33"/>
  <c r="BD25" i="33"/>
  <c r="BD26" i="33" s="1"/>
  <c r="BC25" i="33"/>
  <c r="BC26" i="33" s="1"/>
  <c r="BB25" i="33"/>
  <c r="BB26" i="33" s="1"/>
  <c r="BA25" i="33"/>
  <c r="BA26" i="33" s="1"/>
  <c r="AZ25" i="33"/>
  <c r="AZ26" i="33" s="1"/>
  <c r="AY25" i="33"/>
  <c r="AY26" i="33" s="1"/>
  <c r="AX25" i="33"/>
  <c r="AX26" i="33" s="1"/>
  <c r="AW25" i="33"/>
  <c r="AV25" i="33"/>
  <c r="AU25" i="33"/>
  <c r="AT25" i="33"/>
  <c r="AS25" i="33"/>
  <c r="AR25" i="33"/>
  <c r="AQ25" i="33"/>
  <c r="AP25" i="33"/>
  <c r="AO25" i="33"/>
  <c r="AN25" i="33"/>
  <c r="AM25" i="33"/>
  <c r="AL25" i="33"/>
  <c r="AK25" i="33"/>
  <c r="AJ25" i="33"/>
  <c r="AI25" i="33"/>
  <c r="AH25" i="33"/>
  <c r="AG25" i="33"/>
  <c r="AF25" i="33"/>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AW18" i="33"/>
  <c r="AV18" i="33"/>
  <c r="AU18" i="33"/>
  <c r="AT18" i="33"/>
  <c r="AS18" i="33"/>
  <c r="AR18" i="33"/>
  <c r="AQ18" i="33"/>
  <c r="AP18" i="33"/>
  <c r="AO18" i="33"/>
  <c r="AN18" i="33"/>
  <c r="AM18" i="33"/>
  <c r="AL18" i="33"/>
  <c r="AK18" i="33"/>
  <c r="AJ18" i="33"/>
  <c r="AI18" i="33"/>
  <c r="AH18" i="33"/>
  <c r="AG18" i="33"/>
  <c r="AF18" i="33"/>
  <c r="AE18" i="33"/>
  <c r="AD18" i="33"/>
  <c r="AC18" i="33"/>
  <c r="AB18" i="33"/>
  <c r="AA18" i="33"/>
  <c r="Z18" i="33"/>
  <c r="Y18" i="33"/>
  <c r="X18" i="33"/>
  <c r="W18" i="33"/>
  <c r="V18" i="33"/>
  <c r="U18" i="33"/>
  <c r="T18" i="33"/>
  <c r="S18" i="33"/>
  <c r="R18" i="33"/>
  <c r="Q18" i="33"/>
  <c r="P18" i="33"/>
  <c r="O18" i="33"/>
  <c r="N18" i="33"/>
  <c r="M18" i="33"/>
  <c r="L18" i="33"/>
  <c r="K18" i="33"/>
  <c r="J18" i="33"/>
  <c r="I18" i="33"/>
  <c r="H18" i="33"/>
  <c r="G18" i="33"/>
  <c r="F18" i="33"/>
  <c r="E18" i="33"/>
  <c r="I5" i="20"/>
  <c r="F69" i="34" s="1"/>
  <c r="J5" i="20"/>
  <c r="G69" i="33" s="1"/>
  <c r="K5" i="20"/>
  <c r="L5" i="20"/>
  <c r="I69" i="33" s="1"/>
  <c r="M5" i="20"/>
  <c r="J69" i="34" s="1"/>
  <c r="N5" i="20"/>
  <c r="K69" i="34" s="1"/>
  <c r="O5" i="20"/>
  <c r="P5" i="20"/>
  <c r="Q5" i="20"/>
  <c r="N69" i="33" s="1"/>
  <c r="R5" i="20"/>
  <c r="S5" i="20"/>
  <c r="P69" i="33" s="1"/>
  <c r="T5" i="20"/>
  <c r="U5" i="20"/>
  <c r="R69" i="34" s="1"/>
  <c r="V5" i="20"/>
  <c r="S69" i="34" s="1"/>
  <c r="W5" i="20"/>
  <c r="X5" i="20"/>
  <c r="U69" i="33" s="1"/>
  <c r="Y5" i="20"/>
  <c r="V69" i="34" s="1"/>
  <c r="Z5" i="20"/>
  <c r="W69" i="34" s="1"/>
  <c r="AA5" i="20"/>
  <c r="AB5" i="20"/>
  <c r="AC5" i="20"/>
  <c r="Z69" i="33" s="1"/>
  <c r="AD5" i="20"/>
  <c r="AE5" i="20"/>
  <c r="AF5" i="20"/>
  <c r="AG5" i="20"/>
  <c r="AD69" i="34" s="1"/>
  <c r="AH5" i="20"/>
  <c r="AE69" i="34" s="1"/>
  <c r="AI5" i="20"/>
  <c r="AF69" i="33" s="1"/>
  <c r="AJ5" i="20"/>
  <c r="AG69" i="33" s="1"/>
  <c r="AK5" i="20"/>
  <c r="AL5" i="20"/>
  <c r="AI69" i="34" s="1"/>
  <c r="AM5" i="20"/>
  <c r="AN5" i="20"/>
  <c r="AO5" i="20"/>
  <c r="AP5" i="20"/>
  <c r="AM69" i="33" s="1"/>
  <c r="AQ5" i="20"/>
  <c r="AR5" i="20"/>
  <c r="AS5" i="20"/>
  <c r="AP69" i="34" s="1"/>
  <c r="AT5" i="20"/>
  <c r="AQ69" i="34" s="1"/>
  <c r="AU5" i="20"/>
  <c r="AR69" i="34" s="1"/>
  <c r="AV5" i="20"/>
  <c r="AS69" i="33" s="1"/>
  <c r="AW5" i="20"/>
  <c r="AX5" i="20"/>
  <c r="AY5" i="20"/>
  <c r="AZ5" i="20"/>
  <c r="BA5" i="20"/>
  <c r="AX69" i="33" s="1"/>
  <c r="BB5" i="20"/>
  <c r="BC5" i="20"/>
  <c r="BD5" i="20"/>
  <c r="BE5" i="20"/>
  <c r="BB69" i="34" s="1"/>
  <c r="BF5" i="20"/>
  <c r="BC69" i="34" s="1"/>
  <c r="BG5" i="20"/>
  <c r="BD69" i="34" s="1"/>
  <c r="H5" i="20"/>
  <c r="G11" i="20"/>
  <c r="G10" i="20"/>
  <c r="BB71" i="33" s="1"/>
  <c r="G9" i="20"/>
  <c r="G8" i="20"/>
  <c r="E68" i="33" s="1"/>
  <c r="G7" i="20"/>
  <c r="E67" i="33" s="1"/>
  <c r="G6" i="20"/>
  <c r="BB65" i="33" s="1"/>
  <c r="AP12" i="20"/>
  <c r="D34" i="20"/>
  <c r="J65" i="33" l="1"/>
  <c r="S69" i="33"/>
  <c r="F71" i="33"/>
  <c r="J26" i="33"/>
  <c r="J28" i="33" s="1"/>
  <c r="J29" i="33" s="1"/>
  <c r="P26" i="33"/>
  <c r="R26" i="33"/>
  <c r="R28" i="33" s="1"/>
  <c r="AB26" i="33"/>
  <c r="AB28" i="33" s="1"/>
  <c r="AB29" i="33" s="1"/>
  <c r="AH26" i="33"/>
  <c r="AH28" i="33" s="1"/>
  <c r="AN26" i="33"/>
  <c r="AN28" i="33" s="1"/>
  <c r="AP26" i="33"/>
  <c r="AP28" i="33" s="1"/>
  <c r="O26" i="33"/>
  <c r="O28" i="33" s="1"/>
  <c r="AE26" i="33"/>
  <c r="AT65" i="33"/>
  <c r="I26" i="34"/>
  <c r="I28" i="34" s="1"/>
  <c r="K26" i="34"/>
  <c r="S26" i="34"/>
  <c r="S28" i="34" s="1"/>
  <c r="S29" i="34" s="1"/>
  <c r="Y26" i="34"/>
  <c r="Y28" i="34" s="1"/>
  <c r="Y29" i="34" s="1"/>
  <c r="AA26" i="34"/>
  <c r="AA28" i="34" s="1"/>
  <c r="AG26" i="34"/>
  <c r="AG28" i="34" s="1"/>
  <c r="AI26" i="34"/>
  <c r="AI28" i="34" s="1"/>
  <c r="AQ26" i="34"/>
  <c r="AQ28" i="34" s="1"/>
  <c r="AQ29" i="34" s="1"/>
  <c r="AW26" i="34"/>
  <c r="AW28" i="34" s="1"/>
  <c r="AM26" i="33"/>
  <c r="AM28" i="33" s="1"/>
  <c r="E65" i="33"/>
  <c r="AB65" i="33"/>
  <c r="BC67" i="34"/>
  <c r="AZ67" i="34"/>
  <c r="AQ67" i="34"/>
  <c r="AN67" i="34"/>
  <c r="AE67" i="34"/>
  <c r="AB67" i="34"/>
  <c r="S67" i="34"/>
  <c r="P67" i="34"/>
  <c r="G67" i="34"/>
  <c r="W70" i="34"/>
  <c r="K70" i="34"/>
  <c r="M72" i="34"/>
  <c r="G67" i="33"/>
  <c r="J67" i="33"/>
  <c r="L67" i="33"/>
  <c r="O67" i="33"/>
  <c r="Q67" i="33"/>
  <c r="T67" i="33"/>
  <c r="W67" i="33"/>
  <c r="Z67" i="33"/>
  <c r="AB67" i="33"/>
  <c r="AE67" i="33"/>
  <c r="AH67" i="33"/>
  <c r="AJ67" i="33"/>
  <c r="AM67" i="33"/>
  <c r="AO67" i="33"/>
  <c r="AR67" i="33"/>
  <c r="AU67" i="33"/>
  <c r="AX67" i="33"/>
  <c r="AZ67" i="33"/>
  <c r="BC67" i="33"/>
  <c r="F69" i="33"/>
  <c r="H69" i="33"/>
  <c r="AD69" i="33"/>
  <c r="AR69" i="33"/>
  <c r="N70" i="33"/>
  <c r="Z70" i="33"/>
  <c r="AN72" i="33"/>
  <c r="AN65" i="34"/>
  <c r="O67" i="34"/>
  <c r="AA67" i="34"/>
  <c r="AM67" i="34"/>
  <c r="AY67" i="34"/>
  <c r="I69" i="34"/>
  <c r="X70" i="34"/>
  <c r="AC72" i="34"/>
  <c r="AZ65" i="34"/>
  <c r="AX71" i="34"/>
  <c r="K71" i="34"/>
  <c r="E69" i="33"/>
  <c r="E26" i="33"/>
  <c r="E28" i="33" s="1"/>
  <c r="G30" i="33" s="1"/>
  <c r="I26" i="33"/>
  <c r="I28" i="33" s="1"/>
  <c r="AC34" i="33" s="1"/>
  <c r="Q26" i="33"/>
  <c r="Q28" i="33" s="1"/>
  <c r="AT42" i="33" s="1"/>
  <c r="U26" i="33"/>
  <c r="U28" i="33" s="1"/>
  <c r="U29" i="33" s="1"/>
  <c r="AC26" i="33"/>
  <c r="AC28" i="33" s="1"/>
  <c r="AV54" i="33" s="1"/>
  <c r="AG26" i="33"/>
  <c r="AO26" i="33"/>
  <c r="AO28" i="33" s="1"/>
  <c r="AS26" i="33"/>
  <c r="AS28" i="33" s="1"/>
  <c r="AS29" i="33" s="1"/>
  <c r="AU26" i="33"/>
  <c r="AU28" i="33" s="1"/>
  <c r="AU29" i="33" s="1"/>
  <c r="AW26" i="33"/>
  <c r="AW28" i="33" s="1"/>
  <c r="AW29" i="33" s="1"/>
  <c r="N26" i="33"/>
  <c r="N28" i="33" s="1"/>
  <c r="AX39" i="33" s="1"/>
  <c r="X26" i="33"/>
  <c r="X28" i="33" s="1"/>
  <c r="AO49" i="33" s="1"/>
  <c r="AL26" i="33"/>
  <c r="AL28" i="33" s="1"/>
  <c r="F65" i="33"/>
  <c r="W65" i="33"/>
  <c r="AF65" i="33"/>
  <c r="AU65" i="33"/>
  <c r="H67" i="33"/>
  <c r="K67" i="33"/>
  <c r="N67" i="33"/>
  <c r="P67" i="33"/>
  <c r="S67" i="33"/>
  <c r="V67" i="33"/>
  <c r="X67" i="33"/>
  <c r="AA67" i="33"/>
  <c r="AC67" i="33"/>
  <c r="AF67" i="33"/>
  <c r="AI67" i="33"/>
  <c r="AL67" i="33"/>
  <c r="AN67" i="33"/>
  <c r="AQ67" i="33"/>
  <c r="AT67" i="33"/>
  <c r="AV67" i="33"/>
  <c r="AY67" i="33"/>
  <c r="BA67" i="33"/>
  <c r="BD67" i="33"/>
  <c r="R69" i="33"/>
  <c r="T69" i="33"/>
  <c r="AL69" i="33"/>
  <c r="AP69" i="33"/>
  <c r="BB69" i="33"/>
  <c r="V70" i="33"/>
  <c r="AX70" i="33"/>
  <c r="R71" i="33"/>
  <c r="N72" i="33"/>
  <c r="AX72" i="33"/>
  <c r="F26" i="34"/>
  <c r="F28" i="34" s="1"/>
  <c r="F29" i="34" s="1"/>
  <c r="H26" i="34"/>
  <c r="H28" i="34" s="1"/>
  <c r="P26" i="34"/>
  <c r="R26" i="34"/>
  <c r="R28" i="34" s="1"/>
  <c r="R29" i="34" s="1"/>
  <c r="T26" i="34"/>
  <c r="T28" i="34" s="1"/>
  <c r="T29" i="34" s="1"/>
  <c r="E67" i="34"/>
  <c r="Q67" i="34"/>
  <c r="AC67" i="34"/>
  <c r="AO67" i="34"/>
  <c r="BA67" i="34"/>
  <c r="X71" i="34"/>
  <c r="AD26" i="34"/>
  <c r="AD28" i="34" s="1"/>
  <c r="AF26" i="34"/>
  <c r="AP26" i="34"/>
  <c r="AR26" i="34"/>
  <c r="AR28" i="34" s="1"/>
  <c r="AR29" i="34" s="1"/>
  <c r="AC26" i="34"/>
  <c r="AC28" i="34" s="1"/>
  <c r="AC29" i="34" s="1"/>
  <c r="O26" i="34"/>
  <c r="O28" i="34" s="1"/>
  <c r="O29" i="34" s="1"/>
  <c r="W26" i="34"/>
  <c r="W28" i="34" s="1"/>
  <c r="W29" i="34" s="1"/>
  <c r="AM26" i="34"/>
  <c r="AM28" i="34" s="1"/>
  <c r="AM29" i="34" s="1"/>
  <c r="AU26" i="34"/>
  <c r="AU28" i="34" s="1"/>
  <c r="AU29" i="34" s="1"/>
  <c r="X26" i="34"/>
  <c r="X28" i="34" s="1"/>
  <c r="AN26" i="34"/>
  <c r="AN28" i="34" s="1"/>
  <c r="G26" i="33"/>
  <c r="G28" i="33" s="1"/>
  <c r="AS32" i="33" s="1"/>
  <c r="S42" i="33"/>
  <c r="BA69" i="34"/>
  <c r="BA69" i="33"/>
  <c r="AO69" i="34"/>
  <c r="AO69" i="33"/>
  <c r="AC69" i="34"/>
  <c r="AC69" i="33"/>
  <c r="Q69" i="34"/>
  <c r="Q69" i="33"/>
  <c r="G68" i="33"/>
  <c r="AQ68" i="33"/>
  <c r="AR71" i="33"/>
  <c r="AD65" i="34"/>
  <c r="K68" i="34"/>
  <c r="I70" i="34"/>
  <c r="J71" i="34"/>
  <c r="L72" i="34"/>
  <c r="AZ69" i="34"/>
  <c r="AN69" i="34"/>
  <c r="AB69" i="34"/>
  <c r="P69" i="34"/>
  <c r="H68" i="33"/>
  <c r="AR68" i="33"/>
  <c r="AN69" i="33"/>
  <c r="L68" i="34"/>
  <c r="AY65" i="34"/>
  <c r="AM65" i="34"/>
  <c r="AA65" i="34"/>
  <c r="O65" i="34"/>
  <c r="AY65" i="33"/>
  <c r="AM65" i="33"/>
  <c r="AA65" i="33"/>
  <c r="O65" i="33"/>
  <c r="AX65" i="34"/>
  <c r="AL65" i="34"/>
  <c r="Z65" i="34"/>
  <c r="N65" i="34"/>
  <c r="AX65" i="33"/>
  <c r="AL65" i="33"/>
  <c r="Z65" i="33"/>
  <c r="N65" i="33"/>
  <c r="AW65" i="34"/>
  <c r="AK65" i="34"/>
  <c r="Y65" i="34"/>
  <c r="M65" i="34"/>
  <c r="AW65" i="33"/>
  <c r="AK65" i="33"/>
  <c r="Y65" i="33"/>
  <c r="M65" i="33"/>
  <c r="AV65" i="34"/>
  <c r="AJ65" i="34"/>
  <c r="X65" i="34"/>
  <c r="L65" i="34"/>
  <c r="AV65" i="33"/>
  <c r="AJ65" i="33"/>
  <c r="X65" i="33"/>
  <c r="L65" i="33"/>
  <c r="AU65" i="34"/>
  <c r="AI65" i="34"/>
  <c r="W65" i="34"/>
  <c r="K65" i="34"/>
  <c r="AT65" i="34"/>
  <c r="AH65" i="34"/>
  <c r="V65" i="34"/>
  <c r="J65" i="34"/>
  <c r="AS65" i="34"/>
  <c r="AG65" i="34"/>
  <c r="U65" i="34"/>
  <c r="I65" i="34"/>
  <c r="AS65" i="33"/>
  <c r="BD65" i="34"/>
  <c r="AR65" i="34"/>
  <c r="AF65" i="34"/>
  <c r="T65" i="34"/>
  <c r="H65" i="34"/>
  <c r="BC65" i="34"/>
  <c r="AQ65" i="34"/>
  <c r="AE65" i="34"/>
  <c r="S65" i="34"/>
  <c r="G65" i="34"/>
  <c r="BC65" i="33"/>
  <c r="AQ65" i="33"/>
  <c r="AE65" i="33"/>
  <c r="S65" i="33"/>
  <c r="G65" i="33"/>
  <c r="AM69" i="34"/>
  <c r="AA69" i="34"/>
  <c r="O69" i="34"/>
  <c r="H65" i="33"/>
  <c r="AC65" i="33"/>
  <c r="AZ65" i="33"/>
  <c r="J68" i="33"/>
  <c r="AT68" i="33"/>
  <c r="W70" i="33"/>
  <c r="G71" i="33"/>
  <c r="BC71" i="33"/>
  <c r="AY72" i="33"/>
  <c r="AO65" i="34"/>
  <c r="M68" i="34"/>
  <c r="L70" i="34"/>
  <c r="L71" i="34"/>
  <c r="P72" i="34"/>
  <c r="I65" i="33"/>
  <c r="AD65" i="33"/>
  <c r="BA65" i="33"/>
  <c r="R68" i="33"/>
  <c r="BB68" i="33"/>
  <c r="X70" i="33"/>
  <c r="H71" i="33"/>
  <c r="BD71" i="33"/>
  <c r="AZ72" i="33"/>
  <c r="AP65" i="34"/>
  <c r="W68" i="34"/>
  <c r="W71" i="34"/>
  <c r="AB72" i="34"/>
  <c r="AK69" i="33"/>
  <c r="X68" i="34"/>
  <c r="AT70" i="34"/>
  <c r="AH70" i="34"/>
  <c r="V70" i="34"/>
  <c r="J70" i="34"/>
  <c r="AV70" i="34"/>
  <c r="AI70" i="34"/>
  <c r="U70" i="34"/>
  <c r="H70" i="34"/>
  <c r="AS70" i="33"/>
  <c r="AG70" i="33"/>
  <c r="U70" i="33"/>
  <c r="I70" i="33"/>
  <c r="AU70" i="34"/>
  <c r="AG70" i="34"/>
  <c r="T70" i="34"/>
  <c r="G70" i="34"/>
  <c r="BD70" i="33"/>
  <c r="AR70" i="33"/>
  <c r="AF70" i="33"/>
  <c r="T70" i="33"/>
  <c r="H70" i="33"/>
  <c r="AS70" i="34"/>
  <c r="AF70" i="34"/>
  <c r="S70" i="34"/>
  <c r="F70" i="34"/>
  <c r="BC70" i="33"/>
  <c r="AQ70" i="33"/>
  <c r="AE70" i="33"/>
  <c r="S70" i="33"/>
  <c r="G70" i="33"/>
  <c r="AR70" i="34"/>
  <c r="AE70" i="34"/>
  <c r="R70" i="34"/>
  <c r="E70" i="34"/>
  <c r="BB70" i="33"/>
  <c r="AP70" i="33"/>
  <c r="AD70" i="33"/>
  <c r="R70" i="33"/>
  <c r="F70" i="33"/>
  <c r="BD70" i="34"/>
  <c r="AQ70" i="34"/>
  <c r="AD70" i="34"/>
  <c r="Q70" i="34"/>
  <c r="BA70" i="33"/>
  <c r="AO70" i="33"/>
  <c r="AC70" i="33"/>
  <c r="Q70" i="33"/>
  <c r="E70" i="33"/>
  <c r="BC70" i="34"/>
  <c r="AP70" i="34"/>
  <c r="AC70" i="34"/>
  <c r="P70" i="34"/>
  <c r="AZ70" i="33"/>
  <c r="AN70" i="33"/>
  <c r="AB70" i="33"/>
  <c r="P70" i="33"/>
  <c r="BB70" i="34"/>
  <c r="AO70" i="34"/>
  <c r="AB70" i="34"/>
  <c r="O70" i="34"/>
  <c r="AY70" i="33"/>
  <c r="AM70" i="33"/>
  <c r="AA70" i="33"/>
  <c r="O70" i="33"/>
  <c r="BA70" i="34"/>
  <c r="AN70" i="34"/>
  <c r="AA70" i="34"/>
  <c r="N70" i="34"/>
  <c r="AZ70" i="34"/>
  <c r="AM70" i="34"/>
  <c r="Z70" i="34"/>
  <c r="M70" i="34"/>
  <c r="AW70" i="33"/>
  <c r="AK70" i="33"/>
  <c r="Y70" i="33"/>
  <c r="M70" i="33"/>
  <c r="AV69" i="33"/>
  <c r="AJ69" i="33"/>
  <c r="X69" i="33"/>
  <c r="L69" i="33"/>
  <c r="L69" i="34"/>
  <c r="O29" i="33"/>
  <c r="K65" i="33"/>
  <c r="AG65" i="33"/>
  <c r="BD65" i="33"/>
  <c r="T68" i="33"/>
  <c r="BD68" i="33"/>
  <c r="AH70" i="33"/>
  <c r="S71" i="33"/>
  <c r="O72" i="33"/>
  <c r="E65" i="34"/>
  <c r="BA65" i="34"/>
  <c r="Y68" i="34"/>
  <c r="X69" i="34"/>
  <c r="Y70" i="34"/>
  <c r="Y71" i="34"/>
  <c r="AD72" i="34"/>
  <c r="M69" i="33"/>
  <c r="M69" i="34"/>
  <c r="K69" i="33"/>
  <c r="P65" i="33"/>
  <c r="AH65" i="33"/>
  <c r="V68" i="33"/>
  <c r="AA69" i="33"/>
  <c r="AY69" i="33"/>
  <c r="AI70" i="33"/>
  <c r="T71" i="33"/>
  <c r="P72" i="33"/>
  <c r="F65" i="34"/>
  <c r="BB65" i="34"/>
  <c r="AI68" i="34"/>
  <c r="AJ70" i="34"/>
  <c r="AJ71" i="34"/>
  <c r="AP72" i="34"/>
  <c r="AR26" i="33"/>
  <c r="AR28" i="33" s="1"/>
  <c r="AD68" i="33"/>
  <c r="AZ69" i="33"/>
  <c r="AJ70" i="33"/>
  <c r="AD71" i="33"/>
  <c r="Z72" i="33"/>
  <c r="AV26" i="34"/>
  <c r="AV28" i="34" s="1"/>
  <c r="P65" i="34"/>
  <c r="AJ68" i="34"/>
  <c r="AJ69" i="34"/>
  <c r="AK70" i="34"/>
  <c r="AK71" i="34"/>
  <c r="AQ72" i="34"/>
  <c r="Y69" i="33"/>
  <c r="Y69" i="34"/>
  <c r="AH40" i="33"/>
  <c r="BC68" i="33"/>
  <c r="W69" i="33"/>
  <c r="AY72" i="34"/>
  <c r="AM72" i="34"/>
  <c r="AA72" i="34"/>
  <c r="O72" i="34"/>
  <c r="AX72" i="34"/>
  <c r="AL72" i="34"/>
  <c r="Z72" i="34"/>
  <c r="N72" i="34"/>
  <c r="BC72" i="34"/>
  <c r="AO72" i="34"/>
  <c r="Y72" i="34"/>
  <c r="K72" i="34"/>
  <c r="AW72" i="33"/>
  <c r="AK72" i="33"/>
  <c r="Y72" i="33"/>
  <c r="M72" i="33"/>
  <c r="BB72" i="34"/>
  <c r="AN72" i="34"/>
  <c r="X72" i="34"/>
  <c r="J72" i="34"/>
  <c r="AV72" i="33"/>
  <c r="AJ72" i="33"/>
  <c r="X72" i="33"/>
  <c r="L72" i="33"/>
  <c r="BA72" i="34"/>
  <c r="AK72" i="34"/>
  <c r="W72" i="34"/>
  <c r="I72" i="34"/>
  <c r="AU72" i="33"/>
  <c r="AI72" i="33"/>
  <c r="W72" i="33"/>
  <c r="K72" i="33"/>
  <c r="AZ72" i="34"/>
  <c r="AJ72" i="34"/>
  <c r="V72" i="34"/>
  <c r="H72" i="34"/>
  <c r="AT72" i="33"/>
  <c r="AH72" i="33"/>
  <c r="V72" i="33"/>
  <c r="J72" i="33"/>
  <c r="AW72" i="34"/>
  <c r="AI72" i="34"/>
  <c r="U72" i="34"/>
  <c r="G72" i="34"/>
  <c r="AS72" i="33"/>
  <c r="AG72" i="33"/>
  <c r="U72" i="33"/>
  <c r="I72" i="33"/>
  <c r="AV72" i="34"/>
  <c r="AH72" i="34"/>
  <c r="T72" i="34"/>
  <c r="F72" i="34"/>
  <c r="BD72" i="33"/>
  <c r="AR72" i="33"/>
  <c r="AF72" i="33"/>
  <c r="T72" i="33"/>
  <c r="H72" i="33"/>
  <c r="AU72" i="34"/>
  <c r="AG72" i="34"/>
  <c r="S72" i="34"/>
  <c r="E72" i="34"/>
  <c r="BC72" i="33"/>
  <c r="AQ72" i="33"/>
  <c r="AE72" i="33"/>
  <c r="S72" i="33"/>
  <c r="G72" i="33"/>
  <c r="AT72" i="34"/>
  <c r="AF72" i="34"/>
  <c r="R72" i="34"/>
  <c r="BB72" i="33"/>
  <c r="AP72" i="33"/>
  <c r="AD72" i="33"/>
  <c r="R72" i="33"/>
  <c r="F72" i="33"/>
  <c r="AS72" i="34"/>
  <c r="AE72" i="34"/>
  <c r="Q72" i="34"/>
  <c r="BA72" i="33"/>
  <c r="AO72" i="33"/>
  <c r="AC72" i="33"/>
  <c r="Q72" i="33"/>
  <c r="E72" i="33"/>
  <c r="V69" i="33"/>
  <c r="J69" i="33"/>
  <c r="AI65" i="33"/>
  <c r="R65" i="33"/>
  <c r="AN65" i="33"/>
  <c r="AE68" i="33"/>
  <c r="AL70" i="33"/>
  <c r="AE71" i="33"/>
  <c r="AA72" i="33"/>
  <c r="Q65" i="34"/>
  <c r="AK68" i="34"/>
  <c r="AK69" i="34"/>
  <c r="AL70" i="34"/>
  <c r="AL71" i="34"/>
  <c r="AR72" i="34"/>
  <c r="AF26" i="33"/>
  <c r="AU69" i="34"/>
  <c r="AU69" i="33"/>
  <c r="AH69" i="34"/>
  <c r="AH69" i="33"/>
  <c r="Y26" i="33"/>
  <c r="Y28" i="33" s="1"/>
  <c r="AU50" i="33" s="1"/>
  <c r="T65" i="33"/>
  <c r="AO65" i="33"/>
  <c r="AF68" i="33"/>
  <c r="J70" i="33"/>
  <c r="AT70" i="33"/>
  <c r="AF71" i="33"/>
  <c r="AB72" i="33"/>
  <c r="R65" i="34"/>
  <c r="AV68" i="34"/>
  <c r="AV69" i="34"/>
  <c r="AW70" i="34"/>
  <c r="BD72" i="34"/>
  <c r="AW69" i="33"/>
  <c r="T26" i="33"/>
  <c r="T28" i="33" s="1"/>
  <c r="AU45" i="33" s="1"/>
  <c r="BC71" i="34"/>
  <c r="AQ71" i="34"/>
  <c r="BB71" i="34"/>
  <c r="AP71" i="34"/>
  <c r="AD71" i="34"/>
  <c r="R71" i="34"/>
  <c r="F71" i="34"/>
  <c r="AW71" i="34"/>
  <c r="AI71" i="34"/>
  <c r="V71" i="34"/>
  <c r="I71" i="34"/>
  <c r="BA71" i="33"/>
  <c r="AO71" i="33"/>
  <c r="AC71" i="33"/>
  <c r="Q71" i="33"/>
  <c r="E71" i="33"/>
  <c r="AV71" i="34"/>
  <c r="AH71" i="34"/>
  <c r="U71" i="34"/>
  <c r="H71" i="34"/>
  <c r="AZ71" i="33"/>
  <c r="AN71" i="33"/>
  <c r="AB71" i="33"/>
  <c r="P71" i="33"/>
  <c r="AU71" i="34"/>
  <c r="AG71" i="34"/>
  <c r="T71" i="34"/>
  <c r="G71" i="34"/>
  <c r="AY71" i="33"/>
  <c r="AM71" i="33"/>
  <c r="AA71" i="33"/>
  <c r="O71" i="33"/>
  <c r="AT71" i="34"/>
  <c r="AF71" i="34"/>
  <c r="S71" i="34"/>
  <c r="E71" i="34"/>
  <c r="AX71" i="33"/>
  <c r="AL71" i="33"/>
  <c r="Z71" i="33"/>
  <c r="N71" i="33"/>
  <c r="AS71" i="34"/>
  <c r="AE71" i="34"/>
  <c r="Q71" i="34"/>
  <c r="AW71" i="33"/>
  <c r="AK71" i="33"/>
  <c r="Y71" i="33"/>
  <c r="M71" i="33"/>
  <c r="AR71" i="34"/>
  <c r="AC71" i="34"/>
  <c r="P71" i="34"/>
  <c r="AV71" i="33"/>
  <c r="AJ71" i="33"/>
  <c r="X71" i="33"/>
  <c r="L71" i="33"/>
  <c r="AO71" i="34"/>
  <c r="AB71" i="34"/>
  <c r="O71" i="34"/>
  <c r="AU71" i="33"/>
  <c r="AI71" i="33"/>
  <c r="W71" i="33"/>
  <c r="K71" i="33"/>
  <c r="BD71" i="34"/>
  <c r="AN71" i="34"/>
  <c r="AA71" i="34"/>
  <c r="N71" i="34"/>
  <c r="AT71" i="33"/>
  <c r="AH71" i="33"/>
  <c r="V71" i="33"/>
  <c r="J71" i="33"/>
  <c r="BA71" i="34"/>
  <c r="AM71" i="34"/>
  <c r="Z71" i="34"/>
  <c r="M71" i="34"/>
  <c r="AS71" i="33"/>
  <c r="AG71" i="33"/>
  <c r="U71" i="33"/>
  <c r="I71" i="33"/>
  <c r="W26" i="33"/>
  <c r="W28" i="33" s="1"/>
  <c r="BA48" i="33" s="1"/>
  <c r="Q65" i="33"/>
  <c r="U65" i="33"/>
  <c r="AP65" i="33"/>
  <c r="AH68" i="33"/>
  <c r="K70" i="33"/>
  <c r="AU70" i="33"/>
  <c r="AP71" i="33"/>
  <c r="AL72" i="33"/>
  <c r="AB65" i="34"/>
  <c r="AW68" i="34"/>
  <c r="AW69" i="34"/>
  <c r="AX70" i="34"/>
  <c r="AY71" i="34"/>
  <c r="BB68" i="34"/>
  <c r="AP68" i="34"/>
  <c r="AU68" i="34"/>
  <c r="AH68" i="34"/>
  <c r="V68" i="34"/>
  <c r="J68" i="34"/>
  <c r="BA68" i="33"/>
  <c r="AO68" i="33"/>
  <c r="AC68" i="33"/>
  <c r="Q68" i="33"/>
  <c r="AT68" i="34"/>
  <c r="AG68" i="34"/>
  <c r="U68" i="34"/>
  <c r="I68" i="34"/>
  <c r="AZ68" i="33"/>
  <c r="AN68" i="33"/>
  <c r="AB68" i="33"/>
  <c r="P68" i="33"/>
  <c r="AS68" i="34"/>
  <c r="AF68" i="34"/>
  <c r="T68" i="34"/>
  <c r="H68" i="34"/>
  <c r="AY68" i="33"/>
  <c r="AM68" i="33"/>
  <c r="AA68" i="33"/>
  <c r="O68" i="33"/>
  <c r="AR68" i="34"/>
  <c r="AE68" i="34"/>
  <c r="S68" i="34"/>
  <c r="G68" i="34"/>
  <c r="AX68" i="33"/>
  <c r="AL68" i="33"/>
  <c r="Z68" i="33"/>
  <c r="N68" i="33"/>
  <c r="AW68" i="33"/>
  <c r="BD68" i="34"/>
  <c r="AQ68" i="34"/>
  <c r="AD68" i="34"/>
  <c r="R68" i="34"/>
  <c r="F68" i="34"/>
  <c r="AK68" i="33"/>
  <c r="Y68" i="33"/>
  <c r="M68" i="33"/>
  <c r="BC68" i="34"/>
  <c r="AO68" i="34"/>
  <c r="AC68" i="34"/>
  <c r="Q68" i="34"/>
  <c r="E68" i="34"/>
  <c r="AV68" i="33"/>
  <c r="AJ68" i="33"/>
  <c r="X68" i="33"/>
  <c r="L68" i="33"/>
  <c r="BA68" i="34"/>
  <c r="AN68" i="34"/>
  <c r="AB68" i="34"/>
  <c r="P68" i="34"/>
  <c r="AU68" i="33"/>
  <c r="AI68" i="33"/>
  <c r="W68" i="33"/>
  <c r="K68" i="33"/>
  <c r="AZ68" i="34"/>
  <c r="AM68" i="34"/>
  <c r="AA68" i="34"/>
  <c r="O68" i="34"/>
  <c r="AY68" i="34"/>
  <c r="AL68" i="34"/>
  <c r="Z68" i="34"/>
  <c r="N68" i="34"/>
  <c r="AS68" i="33"/>
  <c r="AG68" i="33"/>
  <c r="U68" i="33"/>
  <c r="I68" i="33"/>
  <c r="H26" i="33"/>
  <c r="H28" i="33" s="1"/>
  <c r="AN33" i="33" s="1"/>
  <c r="S68" i="33"/>
  <c r="AI69" i="33"/>
  <c r="AT69" i="34"/>
  <c r="AT69" i="33"/>
  <c r="AB69" i="33"/>
  <c r="AM66" i="33"/>
  <c r="V65" i="33"/>
  <c r="AR65" i="33"/>
  <c r="F68" i="33"/>
  <c r="AP68" i="33"/>
  <c r="O69" i="33"/>
  <c r="L70" i="33"/>
  <c r="AV70" i="33"/>
  <c r="AQ71" i="33"/>
  <c r="AM72" i="33"/>
  <c r="AC65" i="34"/>
  <c r="AX68" i="34"/>
  <c r="AY69" i="34"/>
  <c r="AY70" i="34"/>
  <c r="AZ71" i="34"/>
  <c r="AX69" i="34"/>
  <c r="AL69" i="34"/>
  <c r="Z69" i="34"/>
  <c r="N69" i="34"/>
  <c r="C9" i="33"/>
  <c r="V26" i="33"/>
  <c r="V28" i="33" s="1"/>
  <c r="V29" i="33" s="1"/>
  <c r="AT26" i="33"/>
  <c r="AT28" i="33" s="1"/>
  <c r="M67" i="33"/>
  <c r="Y67" i="33"/>
  <c r="AK67" i="33"/>
  <c r="AW67" i="33"/>
  <c r="J26" i="34"/>
  <c r="J28" i="34" s="1"/>
  <c r="J29" i="34" s="1"/>
  <c r="V26" i="34"/>
  <c r="V28" i="34" s="1"/>
  <c r="AH26" i="34"/>
  <c r="AH28" i="34" s="1"/>
  <c r="AT26" i="34"/>
  <c r="AT28" i="34" s="1"/>
  <c r="AT29" i="34" s="1"/>
  <c r="M26" i="34"/>
  <c r="AK26" i="34"/>
  <c r="AK28" i="34" s="1"/>
  <c r="AK29" i="34" s="1"/>
  <c r="F67" i="34"/>
  <c r="R67" i="34"/>
  <c r="AD67" i="34"/>
  <c r="AP67" i="34"/>
  <c r="BB67" i="34"/>
  <c r="AE69" i="33"/>
  <c r="AQ69" i="33"/>
  <c r="BC69" i="33"/>
  <c r="L26" i="34"/>
  <c r="L28" i="34" s="1"/>
  <c r="L29" i="34" s="1"/>
  <c r="AJ26" i="34"/>
  <c r="AJ28" i="34" s="1"/>
  <c r="AJ29" i="34" s="1"/>
  <c r="H67" i="34"/>
  <c r="T67" i="34"/>
  <c r="AF67" i="34"/>
  <c r="AR67" i="34"/>
  <c r="BD67" i="34"/>
  <c r="BD69" i="33"/>
  <c r="I67" i="34"/>
  <c r="U67" i="34"/>
  <c r="AG67" i="34"/>
  <c r="AS67" i="34"/>
  <c r="N26" i="34"/>
  <c r="N28" i="34" s="1"/>
  <c r="N29" i="34" s="1"/>
  <c r="Z26" i="34"/>
  <c r="Z28" i="34" s="1"/>
  <c r="AL26" i="34"/>
  <c r="AL28" i="34" s="1"/>
  <c r="AL29" i="34" s="1"/>
  <c r="J67" i="34"/>
  <c r="V67" i="34"/>
  <c r="AH67" i="34"/>
  <c r="AT67" i="34"/>
  <c r="AM66" i="34"/>
  <c r="L26" i="33"/>
  <c r="L28" i="33" s="1"/>
  <c r="AJ26" i="33"/>
  <c r="AJ28" i="33" s="1"/>
  <c r="AV26" i="33"/>
  <c r="AV28" i="33" s="1"/>
  <c r="F67" i="33"/>
  <c r="R67" i="33"/>
  <c r="AD67" i="33"/>
  <c r="AP67" i="33"/>
  <c r="BB67" i="33"/>
  <c r="K67" i="34"/>
  <c r="W67" i="34"/>
  <c r="AI67" i="34"/>
  <c r="AU67" i="34"/>
  <c r="M26" i="33"/>
  <c r="M28" i="33" s="1"/>
  <c r="M29" i="33" s="1"/>
  <c r="AK26" i="33"/>
  <c r="AK28" i="33" s="1"/>
  <c r="AB26" i="34"/>
  <c r="AB28" i="34" s="1"/>
  <c r="AB29" i="34" s="1"/>
  <c r="AE26" i="34"/>
  <c r="L67" i="34"/>
  <c r="X67" i="34"/>
  <c r="AJ67" i="34"/>
  <c r="AV67" i="34"/>
  <c r="AF69" i="34"/>
  <c r="AS69" i="34"/>
  <c r="Z26" i="33"/>
  <c r="Z28" i="33" s="1"/>
  <c r="Z29" i="33" s="1"/>
  <c r="Q26" i="34"/>
  <c r="Q28" i="34" s="1"/>
  <c r="AO26" i="34"/>
  <c r="AO28" i="34" s="1"/>
  <c r="M67" i="34"/>
  <c r="Y67" i="34"/>
  <c r="AK67" i="34"/>
  <c r="AW67" i="34"/>
  <c r="G69" i="34"/>
  <c r="T69" i="34"/>
  <c r="AG69" i="34"/>
  <c r="AD26" i="33"/>
  <c r="AD28" i="33" s="1"/>
  <c r="AX55" i="33" s="1"/>
  <c r="I67" i="33"/>
  <c r="U67" i="33"/>
  <c r="AG67" i="33"/>
  <c r="AS67" i="33"/>
  <c r="U26" i="34"/>
  <c r="U28" i="34" s="1"/>
  <c r="U29" i="34" s="1"/>
  <c r="AS26" i="34"/>
  <c r="N67" i="34"/>
  <c r="Z67" i="34"/>
  <c r="AL67" i="34"/>
  <c r="AX67" i="34"/>
  <c r="H69" i="34"/>
  <c r="U69" i="34"/>
  <c r="E26" i="34"/>
  <c r="E28" i="34" s="1"/>
  <c r="E29" i="34" s="1"/>
  <c r="G26" i="34"/>
  <c r="G28" i="34" s="1"/>
  <c r="C9" i="34"/>
  <c r="AP28" i="34"/>
  <c r="AY33" i="34"/>
  <c r="S33" i="34"/>
  <c r="AJ33" i="34"/>
  <c r="BA33" i="34"/>
  <c r="U33" i="34"/>
  <c r="AD33" i="34"/>
  <c r="AM33" i="34"/>
  <c r="AV33" i="34"/>
  <c r="X33" i="34"/>
  <c r="AW33" i="34"/>
  <c r="AG33" i="34"/>
  <c r="Q33" i="34"/>
  <c r="AX33" i="34"/>
  <c r="AH33" i="34"/>
  <c r="R33" i="34"/>
  <c r="AE28" i="34"/>
  <c r="AE29" i="34" s="1"/>
  <c r="M28" i="34"/>
  <c r="M29" i="34" s="1"/>
  <c r="AW49" i="34"/>
  <c r="AX49" i="34"/>
  <c r="AY49" i="34"/>
  <c r="AZ49" i="34"/>
  <c r="BA49" i="34"/>
  <c r="BB49" i="34"/>
  <c r="BC49" i="34"/>
  <c r="BD49" i="34"/>
  <c r="H29" i="34"/>
  <c r="K28" i="34"/>
  <c r="K29" i="34" s="1"/>
  <c r="F26" i="33"/>
  <c r="F28" i="33" s="1"/>
  <c r="AI31" i="33" s="1"/>
  <c r="P28" i="33"/>
  <c r="P29" i="33" s="1"/>
  <c r="AO54" i="33"/>
  <c r="BB54" i="33"/>
  <c r="AK54" i="33"/>
  <c r="AI37" i="33"/>
  <c r="AR37" i="33"/>
  <c r="BA37" i="33"/>
  <c r="U37" i="33"/>
  <c r="AL37" i="33"/>
  <c r="AW37" i="33"/>
  <c r="Q37" i="33"/>
  <c r="Z37" i="33"/>
  <c r="AM37" i="33"/>
  <c r="AN37" i="33"/>
  <c r="P37" i="33"/>
  <c r="AF28" i="33"/>
  <c r="AF29" i="33" s="1"/>
  <c r="AW49" i="33"/>
  <c r="AG49" i="33"/>
  <c r="AX49" i="33"/>
  <c r="AH49" i="33"/>
  <c r="AY49" i="33"/>
  <c r="AI49" i="33"/>
  <c r="AZ49" i="33"/>
  <c r="AJ49" i="33"/>
  <c r="BC49" i="33"/>
  <c r="AM49" i="33"/>
  <c r="BD49" i="33"/>
  <c r="AN49" i="33"/>
  <c r="BC45" i="33"/>
  <c r="AM45" i="33"/>
  <c r="W45" i="33"/>
  <c r="AV45" i="33"/>
  <c r="AF45" i="33"/>
  <c r="AW45" i="33"/>
  <c r="AG45" i="33"/>
  <c r="AX45" i="33"/>
  <c r="AH45" i="33"/>
  <c r="BA45" i="33"/>
  <c r="AK45" i="33"/>
  <c r="U45" i="33"/>
  <c r="AT45" i="33"/>
  <c r="AD45" i="33"/>
  <c r="AU32" i="33"/>
  <c r="AE32" i="33"/>
  <c r="O32" i="33"/>
  <c r="AV32" i="33"/>
  <c r="AF32" i="33"/>
  <c r="P32" i="33"/>
  <c r="AW32" i="33"/>
  <c r="AG32" i="33"/>
  <c r="I32" i="33"/>
  <c r="AP32" i="33"/>
  <c r="Z32" i="33"/>
  <c r="J32" i="33"/>
  <c r="AL32" i="33"/>
  <c r="V32" i="33"/>
  <c r="AT39" i="33"/>
  <c r="W39" i="33"/>
  <c r="AW39" i="33"/>
  <c r="AB39" i="33"/>
  <c r="U39" i="33"/>
  <c r="AD42" i="33"/>
  <c r="AM42" i="33"/>
  <c r="AV42" i="33"/>
  <c r="AW42" i="33"/>
  <c r="AZ42" i="33"/>
  <c r="T42" i="33"/>
  <c r="AC42" i="33"/>
  <c r="AS40" i="33"/>
  <c r="AC40" i="33"/>
  <c r="BB40" i="33"/>
  <c r="AL40" i="33"/>
  <c r="V40" i="33"/>
  <c r="AU40" i="33"/>
  <c r="AE40" i="33"/>
  <c r="BD40" i="33"/>
  <c r="AN40" i="33"/>
  <c r="X40" i="33"/>
  <c r="AY40" i="33"/>
  <c r="AI40" i="33"/>
  <c r="S40" i="33"/>
  <c r="AR40" i="33"/>
  <c r="AB40" i="33"/>
  <c r="U32" i="33"/>
  <c r="P33" i="33"/>
  <c r="S26" i="33"/>
  <c r="AA26" i="33"/>
  <c r="AQ26" i="33"/>
  <c r="AA45" i="33"/>
  <c r="AI32" i="33"/>
  <c r="I33" i="33"/>
  <c r="R40" i="33"/>
  <c r="AI42" i="33"/>
  <c r="AC32" i="33"/>
  <c r="Z39" i="33"/>
  <c r="Q40" i="33"/>
  <c r="AY45" i="33"/>
  <c r="AH55" i="33"/>
  <c r="AY48" i="33"/>
  <c r="AN48" i="33"/>
  <c r="J34" i="33"/>
  <c r="AP50" i="33"/>
  <c r="Z50" i="33"/>
  <c r="AQ50" i="33"/>
  <c r="AA50" i="33"/>
  <c r="AR50" i="33"/>
  <c r="AB50" i="33"/>
  <c r="AS50" i="33"/>
  <c r="AC50" i="33"/>
  <c r="AV50" i="33"/>
  <c r="AF50" i="33"/>
  <c r="AO50" i="33"/>
  <c r="X33" i="33"/>
  <c r="AQ45" i="33"/>
  <c r="AK49" i="33"/>
  <c r="AR32" i="33"/>
  <c r="AD49" i="33"/>
  <c r="AB32" i="33"/>
  <c r="Y33" i="33"/>
  <c r="S39" i="33"/>
  <c r="AR45" i="33"/>
  <c r="AM50" i="33"/>
  <c r="AQ32" i="33"/>
  <c r="AU33" i="33"/>
  <c r="AP39" i="33"/>
  <c r="AI45" i="33"/>
  <c r="AC49" i="33"/>
  <c r="AB45" i="33"/>
  <c r="BC50" i="33"/>
  <c r="AY33" i="33"/>
  <c r="AI33" i="33"/>
  <c r="S33" i="33"/>
  <c r="AZ33" i="33"/>
  <c r="AJ33" i="33"/>
  <c r="T33" i="33"/>
  <c r="BA33" i="33"/>
  <c r="AC33" i="33"/>
  <c r="M33" i="33"/>
  <c r="AT33" i="33"/>
  <c r="AD33" i="33"/>
  <c r="N33" i="33"/>
  <c r="AO33" i="33"/>
  <c r="AX33" i="33"/>
  <c r="AH33" i="33"/>
  <c r="R33" i="33"/>
  <c r="BB55" i="33"/>
  <c r="AL55" i="33"/>
  <c r="AU55" i="33"/>
  <c r="AE55" i="33"/>
  <c r="AV55" i="33"/>
  <c r="AF55" i="33"/>
  <c r="AO55" i="33"/>
  <c r="AZ55" i="33"/>
  <c r="AJ55" i="33"/>
  <c r="AS55" i="33"/>
  <c r="AR29" i="33"/>
  <c r="G29" i="33"/>
  <c r="AK32" i="33"/>
  <c r="K26" i="33"/>
  <c r="AI26" i="33"/>
  <c r="N29" i="33"/>
  <c r="X29" i="33"/>
  <c r="AP42" i="33"/>
  <c r="BB50" i="33"/>
  <c r="AP55" i="33"/>
  <c r="AT49" i="33"/>
  <c r="AI55" i="33"/>
  <c r="AQ12" i="20"/>
  <c r="BF12" i="20"/>
  <c r="BD12" i="20"/>
  <c r="D78" i="20"/>
  <c r="B31" i="20" s="1"/>
  <c r="BG12" i="20"/>
  <c r="BE12" i="20"/>
  <c r="BC12" i="20"/>
  <c r="BA12" i="20"/>
  <c r="AY12" i="20"/>
  <c r="AW12" i="20"/>
  <c r="AU12" i="20"/>
  <c r="AS12" i="20"/>
  <c r="BB12" i="20"/>
  <c r="AZ12" i="20"/>
  <c r="AX12" i="20"/>
  <c r="AV12" i="20"/>
  <c r="AT12" i="20"/>
  <c r="AR12" i="20"/>
  <c r="BD48" i="33" l="1"/>
  <c r="AG34" i="33"/>
  <c r="AM48" i="33"/>
  <c r="AX48" i="33"/>
  <c r="S34" i="33"/>
  <c r="W29" i="33"/>
  <c r="X34" i="33"/>
  <c r="BC48" i="33"/>
  <c r="AG48" i="33"/>
  <c r="AP34" i="33"/>
  <c r="AH48" i="33"/>
  <c r="AD48" i="33"/>
  <c r="N34" i="33"/>
  <c r="O34" i="33"/>
  <c r="AJ48" i="33"/>
  <c r="AW48" i="33"/>
  <c r="AT48" i="33"/>
  <c r="AT34" i="33"/>
  <c r="AU34" i="33"/>
  <c r="AZ48" i="33"/>
  <c r="AR34" i="33"/>
  <c r="X48" i="33"/>
  <c r="AI48" i="33"/>
  <c r="AY31" i="33"/>
  <c r="AV29" i="34"/>
  <c r="AJ29" i="33"/>
  <c r="AM29" i="33"/>
  <c r="AF31" i="33"/>
  <c r="R31" i="33"/>
  <c r="AW31" i="33"/>
  <c r="L31" i="33"/>
  <c r="F29" i="33"/>
  <c r="AM31" i="33"/>
  <c r="X31" i="33"/>
  <c r="AU31" i="33"/>
  <c r="AD31" i="33"/>
  <c r="V31" i="33"/>
  <c r="P31" i="33"/>
  <c r="AP31" i="33"/>
  <c r="U31" i="33"/>
  <c r="AB31" i="33"/>
  <c r="U30" i="33"/>
  <c r="AK29" i="33"/>
  <c r="AJ45" i="33"/>
  <c r="BB48" i="33"/>
  <c r="AI39" i="33"/>
  <c r="AC48" i="33"/>
  <c r="AX42" i="33"/>
  <c r="AC29" i="33"/>
  <c r="AL48" i="33"/>
  <c r="AA42" i="33"/>
  <c r="AF48" i="33"/>
  <c r="AV48" i="33"/>
  <c r="AE48" i="33"/>
  <c r="AU48" i="33"/>
  <c r="AB48" i="33"/>
  <c r="AR48" i="33"/>
  <c r="AA48" i="33"/>
  <c r="AQ48" i="33"/>
  <c r="Z48" i="33"/>
  <c r="AP48" i="33"/>
  <c r="Y48" i="33"/>
  <c r="AO48" i="33"/>
  <c r="AZ45" i="33"/>
  <c r="AL29" i="33"/>
  <c r="T29" i="33"/>
  <c r="AS42" i="33"/>
  <c r="AJ42" i="33"/>
  <c r="AG42" i="33"/>
  <c r="AF42" i="33"/>
  <c r="W42" i="33"/>
  <c r="BC42" i="33"/>
  <c r="AK39" i="33"/>
  <c r="Q39" i="33"/>
  <c r="AN39" i="33"/>
  <c r="BC39" i="33"/>
  <c r="V45" i="33"/>
  <c r="AL45" i="33"/>
  <c r="BB45" i="33"/>
  <c r="AC45" i="33"/>
  <c r="AS45" i="33"/>
  <c r="Z45" i="33"/>
  <c r="AP45" i="33"/>
  <c r="Y45" i="33"/>
  <c r="AO45" i="33"/>
  <c r="X45" i="33"/>
  <c r="AN45" i="33"/>
  <c r="BD45" i="33"/>
  <c r="AE45" i="33"/>
  <c r="AN30" i="33"/>
  <c r="AJ54" i="33"/>
  <c r="BC54" i="33"/>
  <c r="AH54" i="33"/>
  <c r="R39" i="33"/>
  <c r="I29" i="33"/>
  <c r="AZ34" i="33"/>
  <c r="AM34" i="33"/>
  <c r="W34" i="33"/>
  <c r="AV34" i="33"/>
  <c r="AF34" i="33"/>
  <c r="P34" i="33"/>
  <c r="AO34" i="33"/>
  <c r="Y34" i="33"/>
  <c r="AX34" i="33"/>
  <c r="AH34" i="33"/>
  <c r="R34" i="33"/>
  <c r="BA34" i="33"/>
  <c r="AK34" i="33"/>
  <c r="U34" i="33"/>
  <c r="BB34" i="33"/>
  <c r="AL34" i="33"/>
  <c r="V34" i="33"/>
  <c r="L34" i="33"/>
  <c r="AI34" i="33"/>
  <c r="AB34" i="33"/>
  <c r="AA34" i="33"/>
  <c r="AD34" i="33"/>
  <c r="M34" i="33"/>
  <c r="AS34" i="33"/>
  <c r="Z34" i="33"/>
  <c r="Q34" i="33"/>
  <c r="AW34" i="33"/>
  <c r="AN34" i="33"/>
  <c r="AE34" i="33"/>
  <c r="T34" i="33"/>
  <c r="AQ33" i="34"/>
  <c r="AA33" i="34"/>
  <c r="K33" i="34"/>
  <c r="AR33" i="34"/>
  <c r="AB33" i="34"/>
  <c r="L33" i="34"/>
  <c r="AS33" i="34"/>
  <c r="AC33" i="34"/>
  <c r="M33" i="34"/>
  <c r="AL33" i="34"/>
  <c r="V33" i="34"/>
  <c r="AU33" i="34"/>
  <c r="AE33" i="34"/>
  <c r="O33" i="34"/>
  <c r="AN33" i="34"/>
  <c r="AG28" i="33"/>
  <c r="AG29" i="33" s="1"/>
  <c r="AG40" i="33"/>
  <c r="Z40" i="33"/>
  <c r="AO40" i="33"/>
  <c r="O33" i="33"/>
  <c r="Y29" i="33"/>
  <c r="W33" i="33"/>
  <c r="J33" i="33"/>
  <c r="Z33" i="33"/>
  <c r="AP33" i="33"/>
  <c r="AG33" i="33"/>
  <c r="AW33" i="33"/>
  <c r="V33" i="33"/>
  <c r="AL33" i="33"/>
  <c r="AS33" i="33"/>
  <c r="U33" i="33"/>
  <c r="AK33" i="33"/>
  <c r="L33" i="33"/>
  <c r="AB33" i="33"/>
  <c r="AR33" i="33"/>
  <c r="K33" i="33"/>
  <c r="AA33" i="33"/>
  <c r="AQ33" i="33"/>
  <c r="BA49" i="33"/>
  <c r="BB49" i="33"/>
  <c r="AD50" i="33"/>
  <c r="Q33" i="33"/>
  <c r="H29" i="33"/>
  <c r="AL49" i="33"/>
  <c r="AG50" i="33"/>
  <c r="AW50" i="33"/>
  <c r="AN50" i="33"/>
  <c r="BD50" i="33"/>
  <c r="AK50" i="33"/>
  <c r="BA50" i="33"/>
  <c r="AJ50" i="33"/>
  <c r="AZ50" i="33"/>
  <c r="AI50" i="33"/>
  <c r="AY50" i="33"/>
  <c r="AH50" i="33"/>
  <c r="AX50" i="33"/>
  <c r="AS49" i="33"/>
  <c r="AW40" i="33"/>
  <c r="AE33" i="33"/>
  <c r="AN29" i="33"/>
  <c r="AX40" i="33"/>
  <c r="AF33" i="33"/>
  <c r="AM33" i="33"/>
  <c r="AV33" i="33"/>
  <c r="T40" i="33"/>
  <c r="AJ40" i="33"/>
  <c r="AZ40" i="33"/>
  <c r="AA40" i="33"/>
  <c r="AQ40" i="33"/>
  <c r="P40" i="33"/>
  <c r="AF40" i="33"/>
  <c r="AV40" i="33"/>
  <c r="W40" i="33"/>
  <c r="AM40" i="33"/>
  <c r="BC40" i="33"/>
  <c r="AD40" i="33"/>
  <c r="AT40" i="33"/>
  <c r="U40" i="33"/>
  <c r="AK40" i="33"/>
  <c r="BA40" i="33"/>
  <c r="AF49" i="33"/>
  <c r="AV49" i="33"/>
  <c r="AE49" i="33"/>
  <c r="AU49" i="33"/>
  <c r="AB49" i="33"/>
  <c r="AR49" i="33"/>
  <c r="AA49" i="33"/>
  <c r="AQ49" i="33"/>
  <c r="Z49" i="33"/>
  <c r="AP49" i="33"/>
  <c r="Y49" i="33"/>
  <c r="J33" i="34"/>
  <c r="Z33" i="34"/>
  <c r="AP33" i="34"/>
  <c r="I33" i="34"/>
  <c r="Y33" i="34"/>
  <c r="AO33" i="34"/>
  <c r="P33" i="34"/>
  <c r="AF33" i="34"/>
  <c r="W33" i="34"/>
  <c r="N33" i="34"/>
  <c r="AT33" i="34"/>
  <c r="AK33" i="34"/>
  <c r="T33" i="34"/>
  <c r="AZ33" i="34"/>
  <c r="AI33" i="34"/>
  <c r="AP40" i="33"/>
  <c r="Y40" i="33"/>
  <c r="AJ30" i="33"/>
  <c r="R30" i="33"/>
  <c r="AQ37" i="33"/>
  <c r="AA37" i="33"/>
  <c r="AZ37" i="33"/>
  <c r="AJ37" i="33"/>
  <c r="T37" i="33"/>
  <c r="AS37" i="33"/>
  <c r="AC37" i="33"/>
  <c r="M37" i="33"/>
  <c r="AT37" i="33"/>
  <c r="AD37" i="33"/>
  <c r="N37" i="33"/>
  <c r="AO37" i="33"/>
  <c r="Y37" i="33"/>
  <c r="AX37" i="33"/>
  <c r="AH37" i="33"/>
  <c r="R37" i="33"/>
  <c r="AF37" i="33"/>
  <c r="BD37" i="33"/>
  <c r="AE37" i="33"/>
  <c r="AU37" i="33"/>
  <c r="AV37" i="33"/>
  <c r="BC37" i="33"/>
  <c r="AO49" i="34"/>
  <c r="Y49" i="34"/>
  <c r="AP49" i="34"/>
  <c r="Z49" i="34"/>
  <c r="AQ49" i="34"/>
  <c r="AA49" i="34"/>
  <c r="AR49" i="34"/>
  <c r="AB49" i="34"/>
  <c r="AS49" i="34"/>
  <c r="AC49" i="34"/>
  <c r="AT49" i="34"/>
  <c r="AD49" i="34"/>
  <c r="AU49" i="34"/>
  <c r="AE49" i="34"/>
  <c r="AV49" i="34"/>
  <c r="AF49" i="34"/>
  <c r="AF28" i="34"/>
  <c r="P28" i="34"/>
  <c r="AQ39" i="33"/>
  <c r="BB39" i="33"/>
  <c r="AL39" i="33"/>
  <c r="V39" i="33"/>
  <c r="AU39" i="33"/>
  <c r="AE39" i="33"/>
  <c r="O39" i="33"/>
  <c r="AV39" i="33"/>
  <c r="AF39" i="33"/>
  <c r="P39" i="33"/>
  <c r="AO39" i="33"/>
  <c r="Y39" i="33"/>
  <c r="AZ39" i="33"/>
  <c r="AJ39" i="33"/>
  <c r="T39" i="33"/>
  <c r="AS39" i="33"/>
  <c r="BD54" i="33"/>
  <c r="AN54" i="33"/>
  <c r="AW54" i="33"/>
  <c r="AG54" i="33"/>
  <c r="AP54" i="33"/>
  <c r="AY54" i="33"/>
  <c r="AI54" i="33"/>
  <c r="AT54" i="33"/>
  <c r="AD54" i="33"/>
  <c r="AU54" i="33"/>
  <c r="AE54" i="33"/>
  <c r="AR54" i="33"/>
  <c r="AZ54" i="33"/>
  <c r="AS54" i="33"/>
  <c r="Z42" i="33"/>
  <c r="AY42" i="33"/>
  <c r="AU30" i="33"/>
  <c r="E62" i="33"/>
  <c r="E63" i="33" s="1"/>
  <c r="W30" i="33"/>
  <c r="Y30" i="33"/>
  <c r="Z30" i="33"/>
  <c r="X30" i="33"/>
  <c r="AG30" i="33"/>
  <c r="AL30" i="33"/>
  <c r="F30" i="33"/>
  <c r="F60" i="33" s="1"/>
  <c r="AC30" i="33"/>
  <c r="L30" i="33"/>
  <c r="AK30" i="33"/>
  <c r="AX30" i="33"/>
  <c r="AE28" i="33"/>
  <c r="AE29" i="33" s="1"/>
  <c r="AH39" i="33"/>
  <c r="AD29" i="33"/>
  <c r="L29" i="33"/>
  <c r="AK55" i="33"/>
  <c r="BA55" i="33"/>
  <c r="AR55" i="33"/>
  <c r="AG55" i="33"/>
  <c r="AW55" i="33"/>
  <c r="AN55" i="33"/>
  <c r="BD55" i="33"/>
  <c r="AM55" i="33"/>
  <c r="BC55" i="33"/>
  <c r="AT55" i="33"/>
  <c r="AQ42" i="33"/>
  <c r="R42" i="33"/>
  <c r="AY39" i="33"/>
  <c r="AH42" i="33"/>
  <c r="Q29" i="33"/>
  <c r="AA39" i="33"/>
  <c r="AO29" i="33"/>
  <c r="U42" i="33"/>
  <c r="AK42" i="33"/>
  <c r="BA42" i="33"/>
  <c r="AB42" i="33"/>
  <c r="AR42" i="33"/>
  <c r="Y42" i="33"/>
  <c r="AO42" i="33"/>
  <c r="X42" i="33"/>
  <c r="AN42" i="33"/>
  <c r="BD42" i="33"/>
  <c r="AE42" i="33"/>
  <c r="AU42" i="33"/>
  <c r="V42" i="33"/>
  <c r="AL42" i="33"/>
  <c r="BB42" i="33"/>
  <c r="AC39" i="33"/>
  <c r="BA39" i="33"/>
  <c r="AR39" i="33"/>
  <c r="AG39" i="33"/>
  <c r="X39" i="33"/>
  <c r="BD39" i="33"/>
  <c r="AM39" i="33"/>
  <c r="AD39" i="33"/>
  <c r="AQ30" i="33"/>
  <c r="AA30" i="33"/>
  <c r="V30" i="33"/>
  <c r="H30" i="33"/>
  <c r="AP30" i="33"/>
  <c r="AM30" i="33"/>
  <c r="O37" i="33"/>
  <c r="X37" i="33"/>
  <c r="W37" i="33"/>
  <c r="AP37" i="33"/>
  <c r="AG37" i="33"/>
  <c r="V37" i="33"/>
  <c r="BB37" i="33"/>
  <c r="AK37" i="33"/>
  <c r="AB37" i="33"/>
  <c r="S37" i="33"/>
  <c r="AY37" i="33"/>
  <c r="BA54" i="33"/>
  <c r="AM54" i="33"/>
  <c r="AL54" i="33"/>
  <c r="AQ54" i="33"/>
  <c r="AX54" i="33"/>
  <c r="AF54" i="33"/>
  <c r="AA31" i="33"/>
  <c r="AQ31" i="33"/>
  <c r="AK31" i="33"/>
  <c r="AR31" i="33"/>
  <c r="T31" i="33"/>
  <c r="AC31" i="33"/>
  <c r="N31" i="33"/>
  <c r="AX31" i="33"/>
  <c r="Z31" i="33"/>
  <c r="J31" i="33"/>
  <c r="Q31" i="33"/>
  <c r="G31" i="33"/>
  <c r="G60" i="33" s="1"/>
  <c r="AE31" i="33"/>
  <c r="Y31" i="33"/>
  <c r="O31" i="33"/>
  <c r="AV31" i="33"/>
  <c r="X29" i="34"/>
  <c r="AN49" i="34"/>
  <c r="AM49" i="34"/>
  <c r="AL49" i="34"/>
  <c r="AK49" i="34"/>
  <c r="AJ49" i="34"/>
  <c r="AI49" i="34"/>
  <c r="AH49" i="34"/>
  <c r="AG49" i="34"/>
  <c r="M32" i="33"/>
  <c r="E29" i="33"/>
  <c r="S32" i="33"/>
  <c r="T32" i="33"/>
  <c r="AY32" i="33"/>
  <c r="AZ32" i="33"/>
  <c r="K32" i="33"/>
  <c r="L32" i="33"/>
  <c r="AJ32" i="33"/>
  <c r="N32" i="33"/>
  <c r="AD32" i="33"/>
  <c r="AT32" i="33"/>
  <c r="R32" i="33"/>
  <c r="AH32" i="33"/>
  <c r="AX32" i="33"/>
  <c r="Q32" i="33"/>
  <c r="AO32" i="33"/>
  <c r="H32" i="33"/>
  <c r="X32" i="33"/>
  <c r="AN32" i="33"/>
  <c r="Y32" i="33"/>
  <c r="W32" i="33"/>
  <c r="AM32" i="33"/>
  <c r="K30" i="33"/>
  <c r="AR30" i="33"/>
  <c r="S30" i="33"/>
  <c r="M30" i="33"/>
  <c r="J30" i="33"/>
  <c r="AI30" i="33"/>
  <c r="AS30" i="33"/>
  <c r="AB30" i="33"/>
  <c r="T30" i="33"/>
  <c r="N30" i="33"/>
  <c r="AD30" i="33"/>
  <c r="AT30" i="33"/>
  <c r="Q30" i="33"/>
  <c r="AW30" i="33"/>
  <c r="P30" i="33"/>
  <c r="AF30" i="33"/>
  <c r="AV30" i="33"/>
  <c r="AH30" i="33"/>
  <c r="I30" i="33"/>
  <c r="AO30" i="33"/>
  <c r="O30" i="33"/>
  <c r="AE30" i="33"/>
  <c r="AA32" i="33"/>
  <c r="AN29" i="34"/>
  <c r="H31" i="33"/>
  <c r="AG31" i="33"/>
  <c r="AT31" i="33"/>
  <c r="AJ31" i="33"/>
  <c r="I31" i="33"/>
  <c r="W31" i="33"/>
  <c r="AH31" i="33"/>
  <c r="AS31" i="33"/>
  <c r="S31" i="33"/>
  <c r="BB66" i="33"/>
  <c r="BB76" i="33" s="1"/>
  <c r="BB66" i="34"/>
  <c r="BB76" i="34" s="1"/>
  <c r="AW66" i="34"/>
  <c r="AW76" i="34" s="1"/>
  <c r="AW66" i="33"/>
  <c r="AW76" i="33" s="1"/>
  <c r="BD66" i="33"/>
  <c r="BD76" i="33" s="1"/>
  <c r="BD66" i="34"/>
  <c r="BD76" i="34" s="1"/>
  <c r="AY66" i="34"/>
  <c r="AY76" i="34" s="1"/>
  <c r="AY66" i="33"/>
  <c r="AY76" i="33" s="1"/>
  <c r="AM76" i="34"/>
  <c r="BA66" i="33"/>
  <c r="BA76" i="33" s="1"/>
  <c r="BA66" i="34"/>
  <c r="BA76" i="34" s="1"/>
  <c r="AN31" i="33"/>
  <c r="AO31" i="33"/>
  <c r="AL31" i="33"/>
  <c r="M31" i="33"/>
  <c r="AY34" i="33"/>
  <c r="K34" i="33"/>
  <c r="AQ34" i="33"/>
  <c r="AJ34" i="33"/>
  <c r="AR66" i="33"/>
  <c r="AR76" i="33" s="1"/>
  <c r="AR66" i="34"/>
  <c r="AR76" i="34" s="1"/>
  <c r="AS28" i="34"/>
  <c r="AS29" i="34" s="1"/>
  <c r="AO66" i="34"/>
  <c r="AO76" i="34" s="1"/>
  <c r="AO66" i="33"/>
  <c r="AO76" i="33" s="1"/>
  <c r="AT66" i="34"/>
  <c r="AT76" i="34" s="1"/>
  <c r="AT66" i="33"/>
  <c r="AT76" i="33" s="1"/>
  <c r="AQ55" i="33"/>
  <c r="AY55" i="33"/>
  <c r="AT50" i="33"/>
  <c r="AE50" i="33"/>
  <c r="AL50" i="33"/>
  <c r="AN66" i="34"/>
  <c r="AN76" i="34" s="1"/>
  <c r="AN66" i="33"/>
  <c r="AN76" i="33" s="1"/>
  <c r="AQ66" i="34"/>
  <c r="AQ76" i="34" s="1"/>
  <c r="AQ66" i="33"/>
  <c r="AQ76" i="33" s="1"/>
  <c r="AV66" i="34"/>
  <c r="AV76" i="34" s="1"/>
  <c r="AV66" i="33"/>
  <c r="AV76" i="33" s="1"/>
  <c r="BC66" i="33"/>
  <c r="BC76" i="33" s="1"/>
  <c r="BC66" i="34"/>
  <c r="BC76" i="34" s="1"/>
  <c r="AM76" i="33"/>
  <c r="AP66" i="34"/>
  <c r="AP76" i="34" s="1"/>
  <c r="AP66" i="33"/>
  <c r="AP76" i="33" s="1"/>
  <c r="AS66" i="33"/>
  <c r="AS76" i="33" s="1"/>
  <c r="AS66" i="34"/>
  <c r="AS76" i="34" s="1"/>
  <c r="AX66" i="34"/>
  <c r="AX76" i="34" s="1"/>
  <c r="AX66" i="33"/>
  <c r="AX76" i="33" s="1"/>
  <c r="AU66" i="33"/>
  <c r="AU76" i="33" s="1"/>
  <c r="AU66" i="34"/>
  <c r="AU76" i="34" s="1"/>
  <c r="AZ66" i="33"/>
  <c r="AZ76" i="33" s="1"/>
  <c r="AZ66" i="34"/>
  <c r="AZ76" i="34" s="1"/>
  <c r="AS48" i="33"/>
  <c r="AK48" i="33"/>
  <c r="G29" i="34"/>
  <c r="AZ51" i="34"/>
  <c r="AR51" i="34"/>
  <c r="AJ51" i="34"/>
  <c r="AB51" i="34"/>
  <c r="BA51" i="34"/>
  <c r="AS51" i="34"/>
  <c r="AK51" i="34"/>
  <c r="AC51" i="34"/>
  <c r="BB51" i="34"/>
  <c r="AT51" i="34"/>
  <c r="AL51" i="34"/>
  <c r="AD51" i="34"/>
  <c r="BC51" i="34"/>
  <c r="AU51" i="34"/>
  <c r="AM51" i="34"/>
  <c r="AE51" i="34"/>
  <c r="BD51" i="34"/>
  <c r="AV51" i="34"/>
  <c r="AN51" i="34"/>
  <c r="AF51" i="34"/>
  <c r="AW51" i="34"/>
  <c r="AO51" i="34"/>
  <c r="AG51" i="34"/>
  <c r="AX51" i="34"/>
  <c r="AP51" i="34"/>
  <c r="AH51" i="34"/>
  <c r="AY51" i="34"/>
  <c r="AQ51" i="34"/>
  <c r="AI51" i="34"/>
  <c r="AA51" i="34"/>
  <c r="BB55" i="34"/>
  <c r="AT55" i="34"/>
  <c r="AL55" i="34"/>
  <c r="BC55" i="34"/>
  <c r="AU55" i="34"/>
  <c r="AM55" i="34"/>
  <c r="AE55" i="34"/>
  <c r="BD55" i="34"/>
  <c r="AV55" i="34"/>
  <c r="AN55" i="34"/>
  <c r="AF55" i="34"/>
  <c r="AW55" i="34"/>
  <c r="AO55" i="34"/>
  <c r="AG55" i="34"/>
  <c r="AX55" i="34"/>
  <c r="AP55" i="34"/>
  <c r="AH55" i="34"/>
  <c r="AY55" i="34"/>
  <c r="AQ55" i="34"/>
  <c r="AI55" i="34"/>
  <c r="AZ55" i="34"/>
  <c r="AR55" i="34"/>
  <c r="AJ55" i="34"/>
  <c r="BA55" i="34"/>
  <c r="AS55" i="34"/>
  <c r="AK55" i="34"/>
  <c r="BB58" i="34"/>
  <c r="AT58" i="34"/>
  <c r="AL58" i="34"/>
  <c r="BC58" i="34"/>
  <c r="AU58" i="34"/>
  <c r="AM58" i="34"/>
  <c r="BD58" i="34"/>
  <c r="AV58" i="34"/>
  <c r="AN58" i="34"/>
  <c r="AW58" i="34"/>
  <c r="AO58" i="34"/>
  <c r="AX58" i="34"/>
  <c r="AP58" i="34"/>
  <c r="AH58" i="34"/>
  <c r="AY58" i="34"/>
  <c r="AQ58" i="34"/>
  <c r="AI58" i="34"/>
  <c r="AZ58" i="34"/>
  <c r="AR58" i="34"/>
  <c r="AJ58" i="34"/>
  <c r="BA58" i="34"/>
  <c r="AS58" i="34"/>
  <c r="AK58" i="34"/>
  <c r="BC52" i="34"/>
  <c r="AU52" i="34"/>
  <c r="AM52" i="34"/>
  <c r="AE52" i="34"/>
  <c r="BD52" i="34"/>
  <c r="AV52" i="34"/>
  <c r="AN52" i="34"/>
  <c r="AF52" i="34"/>
  <c r="AW52" i="34"/>
  <c r="AO52" i="34"/>
  <c r="AG52" i="34"/>
  <c r="AX52" i="34"/>
  <c r="AP52" i="34"/>
  <c r="AH52" i="34"/>
  <c r="AY52" i="34"/>
  <c r="AQ52" i="34"/>
  <c r="AI52" i="34"/>
  <c r="AZ52" i="34"/>
  <c r="AR52" i="34"/>
  <c r="AJ52" i="34"/>
  <c r="AB52" i="34"/>
  <c r="BA52" i="34"/>
  <c r="AS52" i="34"/>
  <c r="AK52" i="34"/>
  <c r="AC52" i="34"/>
  <c r="BB52" i="34"/>
  <c r="AT52" i="34"/>
  <c r="AL52" i="34"/>
  <c r="AD52" i="34"/>
  <c r="AX47" i="34"/>
  <c r="AP47" i="34"/>
  <c r="AH47" i="34"/>
  <c r="Z47" i="34"/>
  <c r="AY47" i="34"/>
  <c r="AQ47" i="34"/>
  <c r="AI47" i="34"/>
  <c r="AA47" i="34"/>
  <c r="AZ47" i="34"/>
  <c r="AR47" i="34"/>
  <c r="AJ47" i="34"/>
  <c r="AB47" i="34"/>
  <c r="BA47" i="34"/>
  <c r="AS47" i="34"/>
  <c r="AK47" i="34"/>
  <c r="AC47" i="34"/>
  <c r="BB47" i="34"/>
  <c r="AT47" i="34"/>
  <c r="AL47" i="34"/>
  <c r="AD47" i="34"/>
  <c r="BC47" i="34"/>
  <c r="AU47" i="34"/>
  <c r="AM47" i="34"/>
  <c r="AE47" i="34"/>
  <c r="W47" i="34"/>
  <c r="BD47" i="34"/>
  <c r="AV47" i="34"/>
  <c r="AN47" i="34"/>
  <c r="AF47" i="34"/>
  <c r="X47" i="34"/>
  <c r="AW47" i="34"/>
  <c r="AO47" i="34"/>
  <c r="AG47" i="34"/>
  <c r="Y47" i="34"/>
  <c r="AX50" i="34"/>
  <c r="AP50" i="34"/>
  <c r="AH50" i="34"/>
  <c r="Z50" i="34"/>
  <c r="AY50" i="34"/>
  <c r="AQ50" i="34"/>
  <c r="AI50" i="34"/>
  <c r="AA50" i="34"/>
  <c r="AZ50" i="34"/>
  <c r="AR50" i="34"/>
  <c r="AJ50" i="34"/>
  <c r="AB50" i="34"/>
  <c r="BA50" i="34"/>
  <c r="AS50" i="34"/>
  <c r="AK50" i="34"/>
  <c r="AC50" i="34"/>
  <c r="BB50" i="34"/>
  <c r="AT50" i="34"/>
  <c r="AL50" i="34"/>
  <c r="AD50" i="34"/>
  <c r="BC50" i="34"/>
  <c r="AU50" i="34"/>
  <c r="AM50" i="34"/>
  <c r="AE50" i="34"/>
  <c r="BD50" i="34"/>
  <c r="AV50" i="34"/>
  <c r="AN50" i="34"/>
  <c r="AF50" i="34"/>
  <c r="AW50" i="34"/>
  <c r="AO50" i="34"/>
  <c r="AG50" i="34"/>
  <c r="AY35" i="34"/>
  <c r="AQ35" i="34"/>
  <c r="AI35" i="34"/>
  <c r="AA35" i="34"/>
  <c r="S35" i="34"/>
  <c r="K35" i="34"/>
  <c r="AZ35" i="34"/>
  <c r="AR35" i="34"/>
  <c r="AJ35" i="34"/>
  <c r="AB35" i="34"/>
  <c r="T35" i="34"/>
  <c r="L35" i="34"/>
  <c r="BA35" i="34"/>
  <c r="AS35" i="34"/>
  <c r="AK35" i="34"/>
  <c r="AC35" i="34"/>
  <c r="U35" i="34"/>
  <c r="M35" i="34"/>
  <c r="BB35" i="34"/>
  <c r="AT35" i="34"/>
  <c r="AL35" i="34"/>
  <c r="AD35" i="34"/>
  <c r="V35" i="34"/>
  <c r="N35" i="34"/>
  <c r="BC35" i="34"/>
  <c r="AU35" i="34"/>
  <c r="AM35" i="34"/>
  <c r="AE35" i="34"/>
  <c r="W35" i="34"/>
  <c r="O35" i="34"/>
  <c r="AV35" i="34"/>
  <c r="AN35" i="34"/>
  <c r="AF35" i="34"/>
  <c r="X35" i="34"/>
  <c r="P35" i="34"/>
  <c r="AW35" i="34"/>
  <c r="AO35" i="34"/>
  <c r="AG35" i="34"/>
  <c r="Y35" i="34"/>
  <c r="Q35" i="34"/>
  <c r="AX35" i="34"/>
  <c r="AP35" i="34"/>
  <c r="AH35" i="34"/>
  <c r="Z35" i="34"/>
  <c r="R35" i="34"/>
  <c r="AA29" i="34"/>
  <c r="BA56" i="34"/>
  <c r="AS56" i="34"/>
  <c r="AK56" i="34"/>
  <c r="BB56" i="34"/>
  <c r="AT56" i="34"/>
  <c r="AL56" i="34"/>
  <c r="BC56" i="34"/>
  <c r="AU56" i="34"/>
  <c r="AM56" i="34"/>
  <c r="BD56" i="34"/>
  <c r="AV56" i="34"/>
  <c r="AN56" i="34"/>
  <c r="AF56" i="34"/>
  <c r="AW56" i="34"/>
  <c r="AO56" i="34"/>
  <c r="AG56" i="34"/>
  <c r="AX56" i="34"/>
  <c r="AP56" i="34"/>
  <c r="AH56" i="34"/>
  <c r="AY56" i="34"/>
  <c r="AQ56" i="34"/>
  <c r="AI56" i="34"/>
  <c r="AZ56" i="34"/>
  <c r="AR56" i="34"/>
  <c r="AJ56" i="34"/>
  <c r="AY37" i="34"/>
  <c r="AQ37" i="34"/>
  <c r="AI37" i="34"/>
  <c r="AA37" i="34"/>
  <c r="S37" i="34"/>
  <c r="AZ37" i="34"/>
  <c r="AR37" i="34"/>
  <c r="AJ37" i="34"/>
  <c r="AB37" i="34"/>
  <c r="T37" i="34"/>
  <c r="BA37" i="34"/>
  <c r="AS37" i="34"/>
  <c r="AK37" i="34"/>
  <c r="AC37" i="34"/>
  <c r="U37" i="34"/>
  <c r="M37" i="34"/>
  <c r="BB37" i="34"/>
  <c r="AT37" i="34"/>
  <c r="AL37" i="34"/>
  <c r="AD37" i="34"/>
  <c r="V37" i="34"/>
  <c r="N37" i="34"/>
  <c r="BC37" i="34"/>
  <c r="AU37" i="34"/>
  <c r="AM37" i="34"/>
  <c r="AE37" i="34"/>
  <c r="W37" i="34"/>
  <c r="O37" i="34"/>
  <c r="BD37" i="34"/>
  <c r="AV37" i="34"/>
  <c r="AN37" i="34"/>
  <c r="AF37" i="34"/>
  <c r="X37" i="34"/>
  <c r="P37" i="34"/>
  <c r="AW37" i="34"/>
  <c r="AO37" i="34"/>
  <c r="AG37" i="34"/>
  <c r="Y37" i="34"/>
  <c r="Q37" i="34"/>
  <c r="AX37" i="34"/>
  <c r="AP37" i="34"/>
  <c r="AH37" i="34"/>
  <c r="Z37" i="34"/>
  <c r="R37" i="34"/>
  <c r="E62" i="34"/>
  <c r="AU30" i="34"/>
  <c r="AM30" i="34"/>
  <c r="AE30" i="34"/>
  <c r="W30" i="34"/>
  <c r="O30" i="34"/>
  <c r="G30" i="34"/>
  <c r="AV30" i="34"/>
  <c r="AN30" i="34"/>
  <c r="AF30" i="34"/>
  <c r="X30" i="34"/>
  <c r="P30" i="34"/>
  <c r="H30" i="34"/>
  <c r="AW30" i="34"/>
  <c r="AO30" i="34"/>
  <c r="AG30" i="34"/>
  <c r="Y30" i="34"/>
  <c r="Q30" i="34"/>
  <c r="I30" i="34"/>
  <c r="AX30" i="34"/>
  <c r="AP30" i="34"/>
  <c r="AH30" i="34"/>
  <c r="Z30" i="34"/>
  <c r="R30" i="34"/>
  <c r="J30" i="34"/>
  <c r="AQ30" i="34"/>
  <c r="AI30" i="34"/>
  <c r="AA30" i="34"/>
  <c r="S30" i="34"/>
  <c r="K30" i="34"/>
  <c r="AR30" i="34"/>
  <c r="AJ30" i="34"/>
  <c r="AB30" i="34"/>
  <c r="T30" i="34"/>
  <c r="L30" i="34"/>
  <c r="AS30" i="34"/>
  <c r="AK30" i="34"/>
  <c r="AC30" i="34"/>
  <c r="U30" i="34"/>
  <c r="M30" i="34"/>
  <c r="AT30" i="34"/>
  <c r="AL30" i="34"/>
  <c r="AD30" i="34"/>
  <c r="V30" i="34"/>
  <c r="N30" i="34"/>
  <c r="F30" i="34"/>
  <c r="F60" i="34" s="1"/>
  <c r="AD29" i="34"/>
  <c r="AU32" i="34"/>
  <c r="AM32" i="34"/>
  <c r="AE32" i="34"/>
  <c r="W32" i="34"/>
  <c r="O32" i="34"/>
  <c r="AV32" i="34"/>
  <c r="AN32" i="34"/>
  <c r="AF32" i="34"/>
  <c r="X32" i="34"/>
  <c r="P32" i="34"/>
  <c r="H32" i="34"/>
  <c r="AW32" i="34"/>
  <c r="AO32" i="34"/>
  <c r="AG32" i="34"/>
  <c r="Y32" i="34"/>
  <c r="Q32" i="34"/>
  <c r="I32" i="34"/>
  <c r="AX32" i="34"/>
  <c r="AP32" i="34"/>
  <c r="AH32" i="34"/>
  <c r="Z32" i="34"/>
  <c r="R32" i="34"/>
  <c r="J32" i="34"/>
  <c r="AY32" i="34"/>
  <c r="AQ32" i="34"/>
  <c r="AI32" i="34"/>
  <c r="AA32" i="34"/>
  <c r="S32" i="34"/>
  <c r="K32" i="34"/>
  <c r="AZ32" i="34"/>
  <c r="AR32" i="34"/>
  <c r="AJ32" i="34"/>
  <c r="AB32" i="34"/>
  <c r="T32" i="34"/>
  <c r="L32" i="34"/>
  <c r="AS32" i="34"/>
  <c r="AK32" i="34"/>
  <c r="AC32" i="34"/>
  <c r="U32" i="34"/>
  <c r="M32" i="34"/>
  <c r="AT32" i="34"/>
  <c r="AL32" i="34"/>
  <c r="AD32" i="34"/>
  <c r="V32" i="34"/>
  <c r="N32" i="34"/>
  <c r="BC45" i="34"/>
  <c r="AU45" i="34"/>
  <c r="AM45" i="34"/>
  <c r="AE45" i="34"/>
  <c r="W45" i="34"/>
  <c r="BD45" i="34"/>
  <c r="AV45" i="34"/>
  <c r="AN45" i="34"/>
  <c r="AF45" i="34"/>
  <c r="X45" i="34"/>
  <c r="AW45" i="34"/>
  <c r="AO45" i="34"/>
  <c r="AG45" i="34"/>
  <c r="Y45" i="34"/>
  <c r="AX45" i="34"/>
  <c r="AP45" i="34"/>
  <c r="AH45" i="34"/>
  <c r="Z45" i="34"/>
  <c r="AY45" i="34"/>
  <c r="AQ45" i="34"/>
  <c r="AI45" i="34"/>
  <c r="AA45" i="34"/>
  <c r="AZ45" i="34"/>
  <c r="AR45" i="34"/>
  <c r="AJ45" i="34"/>
  <c r="AB45" i="34"/>
  <c r="BA45" i="34"/>
  <c r="AS45" i="34"/>
  <c r="AK45" i="34"/>
  <c r="AC45" i="34"/>
  <c r="U45" i="34"/>
  <c r="BB45" i="34"/>
  <c r="AT45" i="34"/>
  <c r="AL45" i="34"/>
  <c r="AD45" i="34"/>
  <c r="V45" i="34"/>
  <c r="AZ46" i="34"/>
  <c r="AR46" i="34"/>
  <c r="AJ46" i="34"/>
  <c r="AB46" i="34"/>
  <c r="BA46" i="34"/>
  <c r="AS46" i="34"/>
  <c r="AK46" i="34"/>
  <c r="AC46" i="34"/>
  <c r="BB46" i="34"/>
  <c r="AT46" i="34"/>
  <c r="AL46" i="34"/>
  <c r="AD46" i="34"/>
  <c r="V46" i="34"/>
  <c r="BC46" i="34"/>
  <c r="AU46" i="34"/>
  <c r="AM46" i="34"/>
  <c r="AE46" i="34"/>
  <c r="W46" i="34"/>
  <c r="BD46" i="34"/>
  <c r="AV46" i="34"/>
  <c r="AN46" i="34"/>
  <c r="AF46" i="34"/>
  <c r="X46" i="34"/>
  <c r="AW46" i="34"/>
  <c r="AO46" i="34"/>
  <c r="AG46" i="34"/>
  <c r="Y46" i="34"/>
  <c r="AX46" i="34"/>
  <c r="AP46" i="34"/>
  <c r="AH46" i="34"/>
  <c r="Z46" i="34"/>
  <c r="AY46" i="34"/>
  <c r="AQ46" i="34"/>
  <c r="AI46" i="34"/>
  <c r="AA46" i="34"/>
  <c r="Z29" i="34"/>
  <c r="AG29" i="34"/>
  <c r="AY31" i="34"/>
  <c r="AQ31" i="34"/>
  <c r="AI31" i="34"/>
  <c r="AA31" i="34"/>
  <c r="S31" i="34"/>
  <c r="K31" i="34"/>
  <c r="AR31" i="34"/>
  <c r="AJ31" i="34"/>
  <c r="AB31" i="34"/>
  <c r="T31" i="34"/>
  <c r="L31" i="34"/>
  <c r="AS31" i="34"/>
  <c r="AK31" i="34"/>
  <c r="AC31" i="34"/>
  <c r="U31" i="34"/>
  <c r="M31" i="34"/>
  <c r="AT31" i="34"/>
  <c r="AL31" i="34"/>
  <c r="AD31" i="34"/>
  <c r="V31" i="34"/>
  <c r="N31" i="34"/>
  <c r="AU31" i="34"/>
  <c r="AM31" i="34"/>
  <c r="AE31" i="34"/>
  <c r="W31" i="34"/>
  <c r="O31" i="34"/>
  <c r="G31" i="34"/>
  <c r="AV31" i="34"/>
  <c r="AN31" i="34"/>
  <c r="AF31" i="34"/>
  <c r="X31" i="34"/>
  <c r="P31" i="34"/>
  <c r="H31" i="34"/>
  <c r="AW31" i="34"/>
  <c r="AO31" i="34"/>
  <c r="AG31" i="34"/>
  <c r="Y31" i="34"/>
  <c r="Q31" i="34"/>
  <c r="I31" i="34"/>
  <c r="AX31" i="34"/>
  <c r="AP31" i="34"/>
  <c r="AH31" i="34"/>
  <c r="Z31" i="34"/>
  <c r="R31" i="34"/>
  <c r="J31" i="34"/>
  <c r="AU34" i="34"/>
  <c r="AM34" i="34"/>
  <c r="AE34" i="34"/>
  <c r="W34" i="34"/>
  <c r="O34" i="34"/>
  <c r="AV34" i="34"/>
  <c r="AN34" i="34"/>
  <c r="AF34" i="34"/>
  <c r="X34" i="34"/>
  <c r="P34" i="34"/>
  <c r="AW34" i="34"/>
  <c r="AO34" i="34"/>
  <c r="AG34" i="34"/>
  <c r="Y34" i="34"/>
  <c r="Q34" i="34"/>
  <c r="AX34" i="34"/>
  <c r="AP34" i="34"/>
  <c r="AH34" i="34"/>
  <c r="Z34" i="34"/>
  <c r="R34" i="34"/>
  <c r="J34" i="34"/>
  <c r="AY34" i="34"/>
  <c r="AQ34" i="34"/>
  <c r="AI34" i="34"/>
  <c r="AA34" i="34"/>
  <c r="S34" i="34"/>
  <c r="K34" i="34"/>
  <c r="AZ34" i="34"/>
  <c r="AR34" i="34"/>
  <c r="AJ34" i="34"/>
  <c r="AB34" i="34"/>
  <c r="T34" i="34"/>
  <c r="L34" i="34"/>
  <c r="BA34" i="34"/>
  <c r="AS34" i="34"/>
  <c r="AK34" i="34"/>
  <c r="AC34" i="34"/>
  <c r="U34" i="34"/>
  <c r="M34" i="34"/>
  <c r="BB34" i="34"/>
  <c r="AT34" i="34"/>
  <c r="AL34" i="34"/>
  <c r="AD34" i="34"/>
  <c r="V34" i="34"/>
  <c r="N34" i="34"/>
  <c r="BD59" i="34"/>
  <c r="AV59" i="34"/>
  <c r="AN59" i="34"/>
  <c r="AW59" i="34"/>
  <c r="AO59" i="34"/>
  <c r="AX59" i="34"/>
  <c r="AP59" i="34"/>
  <c r="AY59" i="34"/>
  <c r="AQ59" i="34"/>
  <c r="AI59" i="34"/>
  <c r="AZ59" i="34"/>
  <c r="AR59" i="34"/>
  <c r="AJ59" i="34"/>
  <c r="BA59" i="34"/>
  <c r="AS59" i="34"/>
  <c r="AK59" i="34"/>
  <c r="BB59" i="34"/>
  <c r="AT59" i="34"/>
  <c r="AL59" i="34"/>
  <c r="BC59" i="34"/>
  <c r="AU59" i="34"/>
  <c r="AM59" i="34"/>
  <c r="BD38" i="34"/>
  <c r="AV38" i="34"/>
  <c r="AN38" i="34"/>
  <c r="AF38" i="34"/>
  <c r="X38" i="34"/>
  <c r="P38" i="34"/>
  <c r="AW38" i="34"/>
  <c r="AO38" i="34"/>
  <c r="AG38" i="34"/>
  <c r="Y38" i="34"/>
  <c r="Q38" i="34"/>
  <c r="AX38" i="34"/>
  <c r="AP38" i="34"/>
  <c r="AH38" i="34"/>
  <c r="Z38" i="34"/>
  <c r="R38" i="34"/>
  <c r="AY38" i="34"/>
  <c r="AQ38" i="34"/>
  <c r="AI38" i="34"/>
  <c r="AA38" i="34"/>
  <c r="S38" i="34"/>
  <c r="AZ38" i="34"/>
  <c r="AR38" i="34"/>
  <c r="AJ38" i="34"/>
  <c r="AB38" i="34"/>
  <c r="T38" i="34"/>
  <c r="BA38" i="34"/>
  <c r="AS38" i="34"/>
  <c r="AK38" i="34"/>
  <c r="AC38" i="34"/>
  <c r="U38" i="34"/>
  <c r="BB38" i="34"/>
  <c r="AT38" i="34"/>
  <c r="AL38" i="34"/>
  <c r="AD38" i="34"/>
  <c r="V38" i="34"/>
  <c r="N38" i="34"/>
  <c r="BC38" i="34"/>
  <c r="AU38" i="34"/>
  <c r="AM38" i="34"/>
  <c r="AE38" i="34"/>
  <c r="W38" i="34"/>
  <c r="O38" i="34"/>
  <c r="BA40" i="34"/>
  <c r="AS40" i="34"/>
  <c r="AK40" i="34"/>
  <c r="AC40" i="34"/>
  <c r="U40" i="34"/>
  <c r="BB40" i="34"/>
  <c r="AT40" i="34"/>
  <c r="AL40" i="34"/>
  <c r="AD40" i="34"/>
  <c r="V40" i="34"/>
  <c r="BC40" i="34"/>
  <c r="AU40" i="34"/>
  <c r="AM40" i="34"/>
  <c r="AE40" i="34"/>
  <c r="W40" i="34"/>
  <c r="BD40" i="34"/>
  <c r="AV40" i="34"/>
  <c r="AN40" i="34"/>
  <c r="AF40" i="34"/>
  <c r="X40" i="34"/>
  <c r="P40" i="34"/>
  <c r="AW40" i="34"/>
  <c r="AO40" i="34"/>
  <c r="AG40" i="34"/>
  <c r="Y40" i="34"/>
  <c r="Q40" i="34"/>
  <c r="AX40" i="34"/>
  <c r="AP40" i="34"/>
  <c r="AH40" i="34"/>
  <c r="Z40" i="34"/>
  <c r="R40" i="34"/>
  <c r="AY40" i="34"/>
  <c r="AQ40" i="34"/>
  <c r="AI40" i="34"/>
  <c r="AA40" i="34"/>
  <c r="S40" i="34"/>
  <c r="AZ40" i="34"/>
  <c r="AR40" i="34"/>
  <c r="AJ40" i="34"/>
  <c r="AB40" i="34"/>
  <c r="T40" i="34"/>
  <c r="AY53" i="34"/>
  <c r="AQ53" i="34"/>
  <c r="AI53" i="34"/>
  <c r="AZ53" i="34"/>
  <c r="AR53" i="34"/>
  <c r="AJ53" i="34"/>
  <c r="BA53" i="34"/>
  <c r="AS53" i="34"/>
  <c r="AK53" i="34"/>
  <c r="AC53" i="34"/>
  <c r="BB53" i="34"/>
  <c r="AT53" i="34"/>
  <c r="AL53" i="34"/>
  <c r="AD53" i="34"/>
  <c r="BC53" i="34"/>
  <c r="AU53" i="34"/>
  <c r="AM53" i="34"/>
  <c r="AE53" i="34"/>
  <c r="BD53" i="34"/>
  <c r="AV53" i="34"/>
  <c r="AN53" i="34"/>
  <c r="AF53" i="34"/>
  <c r="AW53" i="34"/>
  <c r="AO53" i="34"/>
  <c r="AG53" i="34"/>
  <c r="AX53" i="34"/>
  <c r="AP53" i="34"/>
  <c r="AH53" i="34"/>
  <c r="AO29" i="34"/>
  <c r="I29" i="34"/>
  <c r="AH29" i="34"/>
  <c r="BC36" i="34"/>
  <c r="AU36" i="34"/>
  <c r="AM36" i="34"/>
  <c r="AE36" i="34"/>
  <c r="W36" i="34"/>
  <c r="O36" i="34"/>
  <c r="BD36" i="34"/>
  <c r="AV36" i="34"/>
  <c r="AN36" i="34"/>
  <c r="AF36" i="34"/>
  <c r="X36" i="34"/>
  <c r="P36" i="34"/>
  <c r="AW36" i="34"/>
  <c r="AO36" i="34"/>
  <c r="AG36" i="34"/>
  <c r="Y36" i="34"/>
  <c r="Q36" i="34"/>
  <c r="AX36" i="34"/>
  <c r="AP36" i="34"/>
  <c r="AH36" i="34"/>
  <c r="Z36" i="34"/>
  <c r="R36" i="34"/>
  <c r="AY36" i="34"/>
  <c r="AQ36" i="34"/>
  <c r="AI36" i="34"/>
  <c r="AA36" i="34"/>
  <c r="S36" i="34"/>
  <c r="AZ36" i="34"/>
  <c r="AR36" i="34"/>
  <c r="AJ36" i="34"/>
  <c r="AB36" i="34"/>
  <c r="T36" i="34"/>
  <c r="L36" i="34"/>
  <c r="BA36" i="34"/>
  <c r="AS36" i="34"/>
  <c r="AK36" i="34"/>
  <c r="AC36" i="34"/>
  <c r="U36" i="34"/>
  <c r="M36" i="34"/>
  <c r="BB36" i="34"/>
  <c r="AT36" i="34"/>
  <c r="AL36" i="34"/>
  <c r="AD36" i="34"/>
  <c r="V36" i="34"/>
  <c r="N36" i="34"/>
  <c r="BB39" i="34"/>
  <c r="AT39" i="34"/>
  <c r="AL39" i="34"/>
  <c r="AD39" i="34"/>
  <c r="V39" i="34"/>
  <c r="BC39" i="34"/>
  <c r="AU39" i="34"/>
  <c r="AM39" i="34"/>
  <c r="AE39" i="34"/>
  <c r="W39" i="34"/>
  <c r="O39" i="34"/>
  <c r="BD39" i="34"/>
  <c r="AV39" i="34"/>
  <c r="AN39" i="34"/>
  <c r="AF39" i="34"/>
  <c r="X39" i="34"/>
  <c r="P39" i="34"/>
  <c r="AW39" i="34"/>
  <c r="AO39" i="34"/>
  <c r="AG39" i="34"/>
  <c r="Y39" i="34"/>
  <c r="Q39" i="34"/>
  <c r="AX39" i="34"/>
  <c r="AP39" i="34"/>
  <c r="AH39" i="34"/>
  <c r="Z39" i="34"/>
  <c r="R39" i="34"/>
  <c r="AY39" i="34"/>
  <c r="AQ39" i="34"/>
  <c r="AI39" i="34"/>
  <c r="AA39" i="34"/>
  <c r="S39" i="34"/>
  <c r="AZ39" i="34"/>
  <c r="AR39" i="34"/>
  <c r="AJ39" i="34"/>
  <c r="AB39" i="34"/>
  <c r="T39" i="34"/>
  <c r="BA39" i="34"/>
  <c r="AS39" i="34"/>
  <c r="AK39" i="34"/>
  <c r="AC39" i="34"/>
  <c r="U39" i="34"/>
  <c r="BB42" i="34"/>
  <c r="AT42" i="34"/>
  <c r="AL42" i="34"/>
  <c r="AD42" i="34"/>
  <c r="V42" i="34"/>
  <c r="BC42" i="34"/>
  <c r="AU42" i="34"/>
  <c r="AM42" i="34"/>
  <c r="AE42" i="34"/>
  <c r="W42" i="34"/>
  <c r="BD42" i="34"/>
  <c r="AV42" i="34"/>
  <c r="AN42" i="34"/>
  <c r="AF42" i="34"/>
  <c r="X42" i="34"/>
  <c r="AW42" i="34"/>
  <c r="AO42" i="34"/>
  <c r="AG42" i="34"/>
  <c r="Y42" i="34"/>
  <c r="AX42" i="34"/>
  <c r="AP42" i="34"/>
  <c r="AH42" i="34"/>
  <c r="Z42" i="34"/>
  <c r="R42" i="34"/>
  <c r="AY42" i="34"/>
  <c r="AQ42" i="34"/>
  <c r="AI42" i="34"/>
  <c r="AA42" i="34"/>
  <c r="S42" i="34"/>
  <c r="AZ42" i="34"/>
  <c r="AR42" i="34"/>
  <c r="AJ42" i="34"/>
  <c r="AB42" i="34"/>
  <c r="T42" i="34"/>
  <c r="BA42" i="34"/>
  <c r="AS42" i="34"/>
  <c r="AK42" i="34"/>
  <c r="AC42" i="34"/>
  <c r="U42" i="34"/>
  <c r="AI29" i="34"/>
  <c r="BD43" i="34"/>
  <c r="AV43" i="34"/>
  <c r="AN43" i="34"/>
  <c r="AF43" i="34"/>
  <c r="X43" i="34"/>
  <c r="AW43" i="34"/>
  <c r="AO43" i="34"/>
  <c r="AG43" i="34"/>
  <c r="Y43" i="34"/>
  <c r="AX43" i="34"/>
  <c r="AP43" i="34"/>
  <c r="AH43" i="34"/>
  <c r="Z43" i="34"/>
  <c r="AY43" i="34"/>
  <c r="AQ43" i="34"/>
  <c r="AI43" i="34"/>
  <c r="AA43" i="34"/>
  <c r="S43" i="34"/>
  <c r="AZ43" i="34"/>
  <c r="AR43" i="34"/>
  <c r="AJ43" i="34"/>
  <c r="AB43" i="34"/>
  <c r="T43" i="34"/>
  <c r="BA43" i="34"/>
  <c r="AS43" i="34"/>
  <c r="AK43" i="34"/>
  <c r="AC43" i="34"/>
  <c r="U43" i="34"/>
  <c r="BB43" i="34"/>
  <c r="AT43" i="34"/>
  <c r="AL43" i="34"/>
  <c r="AD43" i="34"/>
  <c r="V43" i="34"/>
  <c r="BC43" i="34"/>
  <c r="AU43" i="34"/>
  <c r="AM43" i="34"/>
  <c r="AE43" i="34"/>
  <c r="W43" i="34"/>
  <c r="AY44" i="34"/>
  <c r="AQ44" i="34"/>
  <c r="AI44" i="34"/>
  <c r="AA44" i="34"/>
  <c r="AZ44" i="34"/>
  <c r="AR44" i="34"/>
  <c r="AJ44" i="34"/>
  <c r="AB44" i="34"/>
  <c r="T44" i="34"/>
  <c r="BA44" i="34"/>
  <c r="AS44" i="34"/>
  <c r="AK44" i="34"/>
  <c r="AC44" i="34"/>
  <c r="U44" i="34"/>
  <c r="BB44" i="34"/>
  <c r="AT44" i="34"/>
  <c r="AL44" i="34"/>
  <c r="AD44" i="34"/>
  <c r="V44" i="34"/>
  <c r="BC44" i="34"/>
  <c r="AU44" i="34"/>
  <c r="AM44" i="34"/>
  <c r="AE44" i="34"/>
  <c r="W44" i="34"/>
  <c r="BD44" i="34"/>
  <c r="AV44" i="34"/>
  <c r="AN44" i="34"/>
  <c r="AF44" i="34"/>
  <c r="X44" i="34"/>
  <c r="AW44" i="34"/>
  <c r="AO44" i="34"/>
  <c r="AG44" i="34"/>
  <c r="Y44" i="34"/>
  <c r="AX44" i="34"/>
  <c r="AP44" i="34"/>
  <c r="AH44" i="34"/>
  <c r="Z44" i="34"/>
  <c r="BD54" i="34"/>
  <c r="AV54" i="34"/>
  <c r="AN54" i="34"/>
  <c r="AF54" i="34"/>
  <c r="AW54" i="34"/>
  <c r="AO54" i="34"/>
  <c r="AG54" i="34"/>
  <c r="AX54" i="34"/>
  <c r="AP54" i="34"/>
  <c r="AH54" i="34"/>
  <c r="AY54" i="34"/>
  <c r="AQ54" i="34"/>
  <c r="AI54" i="34"/>
  <c r="AZ54" i="34"/>
  <c r="AR54" i="34"/>
  <c r="AJ54" i="34"/>
  <c r="BA54" i="34"/>
  <c r="AS54" i="34"/>
  <c r="AK54" i="34"/>
  <c r="BB54" i="34"/>
  <c r="AT54" i="34"/>
  <c r="AL54" i="34"/>
  <c r="AD54" i="34"/>
  <c r="BC54" i="34"/>
  <c r="AU54" i="34"/>
  <c r="AM54" i="34"/>
  <c r="AE54" i="34"/>
  <c r="AW48" i="34"/>
  <c r="AO48" i="34"/>
  <c r="AG48" i="34"/>
  <c r="Y48" i="34"/>
  <c r="AX48" i="34"/>
  <c r="AP48" i="34"/>
  <c r="AH48" i="34"/>
  <c r="Z48" i="34"/>
  <c r="AY48" i="34"/>
  <c r="AQ48" i="34"/>
  <c r="AI48" i="34"/>
  <c r="AA48" i="34"/>
  <c r="AZ48" i="34"/>
  <c r="AR48" i="34"/>
  <c r="AJ48" i="34"/>
  <c r="AB48" i="34"/>
  <c r="BA48" i="34"/>
  <c r="AS48" i="34"/>
  <c r="AK48" i="34"/>
  <c r="AC48" i="34"/>
  <c r="BB48" i="34"/>
  <c r="AT48" i="34"/>
  <c r="AL48" i="34"/>
  <c r="AD48" i="34"/>
  <c r="BC48" i="34"/>
  <c r="AU48" i="34"/>
  <c r="AM48" i="34"/>
  <c r="AE48" i="34"/>
  <c r="BD48" i="34"/>
  <c r="AV48" i="34"/>
  <c r="AN48" i="34"/>
  <c r="AF48" i="34"/>
  <c r="X48" i="34"/>
  <c r="V29" i="34"/>
  <c r="AW29" i="34"/>
  <c r="Q29" i="34"/>
  <c r="AP29" i="34"/>
  <c r="K31" i="33"/>
  <c r="AQ28" i="33"/>
  <c r="AQ29" i="33" s="1"/>
  <c r="AA28" i="33"/>
  <c r="BA41" i="33"/>
  <c r="AS41" i="33"/>
  <c r="AK41" i="33"/>
  <c r="AC41" i="33"/>
  <c r="U41" i="33"/>
  <c r="BB41" i="33"/>
  <c r="AT41" i="33"/>
  <c r="AL41" i="33"/>
  <c r="AD41" i="33"/>
  <c r="V41" i="33"/>
  <c r="BC41" i="33"/>
  <c r="AU41" i="33"/>
  <c r="AM41" i="33"/>
  <c r="AE41" i="33"/>
  <c r="W41" i="33"/>
  <c r="BD41" i="33"/>
  <c r="AV41" i="33"/>
  <c r="AN41" i="33"/>
  <c r="AF41" i="33"/>
  <c r="X41" i="33"/>
  <c r="AY41" i="33"/>
  <c r="AQ41" i="33"/>
  <c r="AI41" i="33"/>
  <c r="AA41" i="33"/>
  <c r="S41" i="33"/>
  <c r="AZ41" i="33"/>
  <c r="AR41" i="33"/>
  <c r="AJ41" i="33"/>
  <c r="AB41" i="33"/>
  <c r="T41" i="33"/>
  <c r="Q41" i="33"/>
  <c r="AX41" i="33"/>
  <c r="R41" i="33"/>
  <c r="Y41" i="33"/>
  <c r="AH41" i="33"/>
  <c r="Z41" i="33"/>
  <c r="AO41" i="33"/>
  <c r="AP41" i="33"/>
  <c r="AW41" i="33"/>
  <c r="AG41" i="33"/>
  <c r="AI28" i="33"/>
  <c r="AI29" i="33" s="1"/>
  <c r="BD43" i="33"/>
  <c r="AV43" i="33"/>
  <c r="AN43" i="33"/>
  <c r="AF43" i="33"/>
  <c r="X43" i="33"/>
  <c r="AW43" i="33"/>
  <c r="AO43" i="33"/>
  <c r="AG43" i="33"/>
  <c r="Y43" i="33"/>
  <c r="AX43" i="33"/>
  <c r="AP43" i="33"/>
  <c r="AH43" i="33"/>
  <c r="Z43" i="33"/>
  <c r="AY43" i="33"/>
  <c r="AQ43" i="33"/>
  <c r="AI43" i="33"/>
  <c r="AA43" i="33"/>
  <c r="S43" i="33"/>
  <c r="BB43" i="33"/>
  <c r="AT43" i="33"/>
  <c r="AL43" i="33"/>
  <c r="AD43" i="33"/>
  <c r="V43" i="33"/>
  <c r="BC43" i="33"/>
  <c r="AU43" i="33"/>
  <c r="AM43" i="33"/>
  <c r="AE43" i="33"/>
  <c r="W43" i="33"/>
  <c r="AK43" i="33"/>
  <c r="AR43" i="33"/>
  <c r="BA43" i="33"/>
  <c r="U43" i="33"/>
  <c r="AS43" i="33"/>
  <c r="T43" i="33"/>
  <c r="AB43" i="33"/>
  <c r="AC43" i="33"/>
  <c r="AJ43" i="33"/>
  <c r="AZ43" i="33"/>
  <c r="BD59" i="33"/>
  <c r="AV59" i="33"/>
  <c r="AN59" i="33"/>
  <c r="AW59" i="33"/>
  <c r="AO59" i="33"/>
  <c r="AX59" i="33"/>
  <c r="AP59" i="33"/>
  <c r="AY59" i="33"/>
  <c r="AQ59" i="33"/>
  <c r="AI59" i="33"/>
  <c r="BB59" i="33"/>
  <c r="AT59" i="33"/>
  <c r="AL59" i="33"/>
  <c r="BC59" i="33"/>
  <c r="AU59" i="33"/>
  <c r="AM59" i="33"/>
  <c r="AK59" i="33"/>
  <c r="AS59" i="33"/>
  <c r="AZ59" i="33"/>
  <c r="AJ59" i="33"/>
  <c r="AR59" i="33"/>
  <c r="BA59" i="33"/>
  <c r="R29" i="33"/>
  <c r="AX47" i="33"/>
  <c r="AP47" i="33"/>
  <c r="AH47" i="33"/>
  <c r="Z47" i="33"/>
  <c r="AY47" i="33"/>
  <c r="AQ47" i="33"/>
  <c r="AI47" i="33"/>
  <c r="AA47" i="33"/>
  <c r="AZ47" i="33"/>
  <c r="AR47" i="33"/>
  <c r="AJ47" i="33"/>
  <c r="AB47" i="33"/>
  <c r="BA47" i="33"/>
  <c r="AS47" i="33"/>
  <c r="AK47" i="33"/>
  <c r="AC47" i="33"/>
  <c r="BD47" i="33"/>
  <c r="AV47" i="33"/>
  <c r="AN47" i="33"/>
  <c r="AF47" i="33"/>
  <c r="X47" i="33"/>
  <c r="AW47" i="33"/>
  <c r="AO47" i="33"/>
  <c r="AG47" i="33"/>
  <c r="Y47" i="33"/>
  <c r="BB47" i="33"/>
  <c r="BC47" i="33"/>
  <c r="W47" i="33"/>
  <c r="AD47" i="33"/>
  <c r="AM47" i="33"/>
  <c r="AL47" i="33"/>
  <c r="AT47" i="33"/>
  <c r="AU47" i="33"/>
  <c r="AE47" i="33"/>
  <c r="AP29" i="33"/>
  <c r="AV29" i="33"/>
  <c r="K28" i="33"/>
  <c r="K29" i="33" s="1"/>
  <c r="AZ51" i="33"/>
  <c r="AR51" i="33"/>
  <c r="AJ51" i="33"/>
  <c r="AB51" i="33"/>
  <c r="BA51" i="33"/>
  <c r="AS51" i="33"/>
  <c r="AK51" i="33"/>
  <c r="AC51" i="33"/>
  <c r="BB51" i="33"/>
  <c r="AT51" i="33"/>
  <c r="AL51" i="33"/>
  <c r="AD51" i="33"/>
  <c r="BC51" i="33"/>
  <c r="AU51" i="33"/>
  <c r="AM51" i="33"/>
  <c r="AE51" i="33"/>
  <c r="AX51" i="33"/>
  <c r="AP51" i="33"/>
  <c r="AH51" i="33"/>
  <c r="AY51" i="33"/>
  <c r="AQ51" i="33"/>
  <c r="AI51" i="33"/>
  <c r="AA51" i="33"/>
  <c r="AW51" i="33"/>
  <c r="AG51" i="33"/>
  <c r="AN51" i="33"/>
  <c r="AF51" i="33"/>
  <c r="AO51" i="33"/>
  <c r="AV51" i="33"/>
  <c r="BD51" i="33"/>
  <c r="BD38" i="33"/>
  <c r="AV38" i="33"/>
  <c r="AN38" i="33"/>
  <c r="AF38" i="33"/>
  <c r="X38" i="33"/>
  <c r="P38" i="33"/>
  <c r="AW38" i="33"/>
  <c r="AO38" i="33"/>
  <c r="AG38" i="33"/>
  <c r="Y38" i="33"/>
  <c r="Q38" i="33"/>
  <c r="AX38" i="33"/>
  <c r="AP38" i="33"/>
  <c r="AH38" i="33"/>
  <c r="Z38" i="33"/>
  <c r="R38" i="33"/>
  <c r="AY38" i="33"/>
  <c r="AQ38" i="33"/>
  <c r="AI38" i="33"/>
  <c r="AA38" i="33"/>
  <c r="S38" i="33"/>
  <c r="BB38" i="33"/>
  <c r="AT38" i="33"/>
  <c r="AL38" i="33"/>
  <c r="AD38" i="33"/>
  <c r="V38" i="33"/>
  <c r="N38" i="33"/>
  <c r="BC38" i="33"/>
  <c r="AU38" i="33"/>
  <c r="AM38" i="33"/>
  <c r="AE38" i="33"/>
  <c r="W38" i="33"/>
  <c r="O38" i="33"/>
  <c r="AR38" i="33"/>
  <c r="AS38" i="33"/>
  <c r="AZ38" i="33"/>
  <c r="T38" i="33"/>
  <c r="AC38" i="33"/>
  <c r="BA38" i="33"/>
  <c r="AB38" i="33"/>
  <c r="AJ38" i="33"/>
  <c r="AK38" i="33"/>
  <c r="U38" i="33"/>
  <c r="AZ46" i="33"/>
  <c r="AR46" i="33"/>
  <c r="AJ46" i="33"/>
  <c r="AB46" i="33"/>
  <c r="BA46" i="33"/>
  <c r="AS46" i="33"/>
  <c r="AK46" i="33"/>
  <c r="AC46" i="33"/>
  <c r="BB46" i="33"/>
  <c r="AT46" i="33"/>
  <c r="AL46" i="33"/>
  <c r="AD46" i="33"/>
  <c r="V46" i="33"/>
  <c r="BC46" i="33"/>
  <c r="AU46" i="33"/>
  <c r="AM46" i="33"/>
  <c r="AE46" i="33"/>
  <c r="W46" i="33"/>
  <c r="AX46" i="33"/>
  <c r="AP46" i="33"/>
  <c r="AH46" i="33"/>
  <c r="Z46" i="33"/>
  <c r="AY46" i="33"/>
  <c r="AQ46" i="33"/>
  <c r="AI46" i="33"/>
  <c r="AA46" i="33"/>
  <c r="X46" i="33"/>
  <c r="Y46" i="33"/>
  <c r="AF46" i="33"/>
  <c r="AO46" i="33"/>
  <c r="AG46" i="33"/>
  <c r="AV46" i="33"/>
  <c r="AW46" i="33"/>
  <c r="BD46" i="33"/>
  <c r="AN46" i="33"/>
  <c r="AH29" i="33"/>
  <c r="AT29" i="33"/>
  <c r="AY53" i="33"/>
  <c r="AQ53" i="33"/>
  <c r="AI53" i="33"/>
  <c r="AZ53" i="33"/>
  <c r="AR53" i="33"/>
  <c r="AJ53" i="33"/>
  <c r="BA53" i="33"/>
  <c r="AS53" i="33"/>
  <c r="AK53" i="33"/>
  <c r="AC53" i="33"/>
  <c r="BB53" i="33"/>
  <c r="AT53" i="33"/>
  <c r="AL53" i="33"/>
  <c r="AD53" i="33"/>
  <c r="AW53" i="33"/>
  <c r="AO53" i="33"/>
  <c r="AG53" i="33"/>
  <c r="AX53" i="33"/>
  <c r="AP53" i="33"/>
  <c r="AH53" i="33"/>
  <c r="AE53" i="33"/>
  <c r="AN53" i="33"/>
  <c r="AF53" i="33"/>
  <c r="AM53" i="33"/>
  <c r="AV53" i="33"/>
  <c r="BC53" i="33"/>
  <c r="BD53" i="33"/>
  <c r="AU53" i="33"/>
  <c r="S28" i="33"/>
  <c r="S29" i="33" s="1"/>
  <c r="AY35" i="33"/>
  <c r="AQ35" i="33"/>
  <c r="AI35" i="33"/>
  <c r="AA35" i="33"/>
  <c r="S35" i="33"/>
  <c r="K35" i="33"/>
  <c r="AK35" i="33"/>
  <c r="AZ35" i="33"/>
  <c r="AR35" i="33"/>
  <c r="AJ35" i="33"/>
  <c r="AB35" i="33"/>
  <c r="T35" i="33"/>
  <c r="L35" i="33"/>
  <c r="AC35" i="33"/>
  <c r="M35" i="33"/>
  <c r="BA35" i="33"/>
  <c r="AS35" i="33"/>
  <c r="U35" i="33"/>
  <c r="BB35" i="33"/>
  <c r="AT35" i="33"/>
  <c r="AL35" i="33"/>
  <c r="AD35" i="33"/>
  <c r="V35" i="33"/>
  <c r="N35" i="33"/>
  <c r="AW35" i="33"/>
  <c r="AO35" i="33"/>
  <c r="AG35" i="33"/>
  <c r="Y35" i="33"/>
  <c r="Q35" i="33"/>
  <c r="AX35" i="33"/>
  <c r="AP35" i="33"/>
  <c r="AH35" i="33"/>
  <c r="Z35" i="33"/>
  <c r="R35" i="33"/>
  <c r="AU35" i="33"/>
  <c r="X35" i="33"/>
  <c r="AV35" i="33"/>
  <c r="P35" i="33"/>
  <c r="BC35" i="33"/>
  <c r="W35" i="33"/>
  <c r="AF35" i="33"/>
  <c r="AE35" i="33"/>
  <c r="AM35" i="33"/>
  <c r="AN35" i="33"/>
  <c r="O35" i="33"/>
  <c r="BA57" i="33"/>
  <c r="AS57" i="33"/>
  <c r="AK57" i="33"/>
  <c r="BB57" i="33"/>
  <c r="AT57" i="33"/>
  <c r="AL57" i="33"/>
  <c r="BC57" i="33"/>
  <c r="AU57" i="33"/>
  <c r="AM57" i="33"/>
  <c r="BD57" i="33"/>
  <c r="AV57" i="33"/>
  <c r="AN57" i="33"/>
  <c r="AY57" i="33"/>
  <c r="AQ57" i="33"/>
  <c r="AI57" i="33"/>
  <c r="AZ57" i="33"/>
  <c r="AR57" i="33"/>
  <c r="AJ57" i="33"/>
  <c r="AX57" i="33"/>
  <c r="AG57" i="33"/>
  <c r="AP57" i="33"/>
  <c r="AW57" i="33"/>
  <c r="AH57" i="33"/>
  <c r="AO57" i="33"/>
  <c r="D35" i="20"/>
  <c r="D36" i="20" s="1"/>
  <c r="D37" i="20" s="1"/>
  <c r="D38" i="20" s="1"/>
  <c r="D39" i="20" s="1"/>
  <c r="D40" i="20" s="1"/>
  <c r="J60" i="33" l="1"/>
  <c r="F61" i="33"/>
  <c r="F62" i="33" s="1"/>
  <c r="G61" i="33" s="1"/>
  <c r="G62" i="33" s="1"/>
  <c r="H61" i="33" s="1"/>
  <c r="AX58" i="33"/>
  <c r="AQ58" i="33"/>
  <c r="AY58" i="33"/>
  <c r="AT58" i="33"/>
  <c r="BC58" i="33"/>
  <c r="AM58" i="33"/>
  <c r="AV58" i="33"/>
  <c r="AW58" i="33"/>
  <c r="AZ58" i="33"/>
  <c r="AJ58" i="33"/>
  <c r="AS58" i="33"/>
  <c r="AI58" i="33"/>
  <c r="AH58" i="33"/>
  <c r="BB58" i="33"/>
  <c r="AU58" i="33"/>
  <c r="AN58" i="33"/>
  <c r="AR58" i="33"/>
  <c r="AK58" i="33"/>
  <c r="AP58" i="33"/>
  <c r="AL58" i="33"/>
  <c r="BD58" i="33"/>
  <c r="AO58" i="33"/>
  <c r="BA58" i="33"/>
  <c r="E64" i="33"/>
  <c r="BA41" i="34"/>
  <c r="BA60" i="34" s="1"/>
  <c r="AK41" i="34"/>
  <c r="U41" i="34"/>
  <c r="U60" i="34" s="1"/>
  <c r="AT41" i="34"/>
  <c r="AD41" i="34"/>
  <c r="AD60" i="34" s="1"/>
  <c r="BC41" i="34"/>
  <c r="AM41" i="34"/>
  <c r="W41" i="34"/>
  <c r="W60" i="34" s="1"/>
  <c r="AV41" i="34"/>
  <c r="AF41" i="34"/>
  <c r="AW41" i="34"/>
  <c r="AG41" i="34"/>
  <c r="Q41" i="34"/>
  <c r="Q60" i="34" s="1"/>
  <c r="AP41" i="34"/>
  <c r="AP60" i="34" s="1"/>
  <c r="Z41" i="34"/>
  <c r="Z60" i="34" s="1"/>
  <c r="AY41" i="34"/>
  <c r="AI41" i="34"/>
  <c r="S41" i="34"/>
  <c r="S60" i="34" s="1"/>
  <c r="AR41" i="34"/>
  <c r="AR60" i="34" s="1"/>
  <c r="AB41" i="34"/>
  <c r="AB60" i="34" s="1"/>
  <c r="AC41" i="34"/>
  <c r="AC60" i="34" s="1"/>
  <c r="AL41" i="34"/>
  <c r="AU41" i="34"/>
  <c r="BD41" i="34"/>
  <c r="X41" i="34"/>
  <c r="X60" i="34" s="1"/>
  <c r="Y41" i="34"/>
  <c r="AH41" i="34"/>
  <c r="AQ41" i="34"/>
  <c r="AZ41" i="34"/>
  <c r="T41" i="34"/>
  <c r="AS41" i="34"/>
  <c r="BB41" i="34"/>
  <c r="V41" i="34"/>
  <c r="V60" i="34" s="1"/>
  <c r="AE41" i="34"/>
  <c r="AE60" i="34" s="1"/>
  <c r="AN41" i="34"/>
  <c r="AO41" i="34"/>
  <c r="AO60" i="34" s="1"/>
  <c r="AX41" i="34"/>
  <c r="R41" i="34"/>
  <c r="R60" i="34" s="1"/>
  <c r="AA41" i="34"/>
  <c r="AA60" i="34" s="1"/>
  <c r="AJ41" i="34"/>
  <c r="AJ60" i="34" s="1"/>
  <c r="AS57" i="34"/>
  <c r="BB57" i="34"/>
  <c r="BB60" i="34" s="1"/>
  <c r="AL57" i="34"/>
  <c r="AU57" i="34"/>
  <c r="BD57" i="34"/>
  <c r="BD60" i="34" s="1"/>
  <c r="AN57" i="34"/>
  <c r="BA57" i="34"/>
  <c r="AT57" i="34"/>
  <c r="AT60" i="34" s="1"/>
  <c r="AM57" i="34"/>
  <c r="AW57" i="34"/>
  <c r="AG57" i="34"/>
  <c r="AP57" i="34"/>
  <c r="AY57" i="34"/>
  <c r="AI57" i="34"/>
  <c r="AR57" i="34"/>
  <c r="AK57" i="34"/>
  <c r="AV57" i="34"/>
  <c r="AX57" i="34"/>
  <c r="AQ57" i="34"/>
  <c r="AJ57" i="34"/>
  <c r="BC57" i="34"/>
  <c r="BC60" i="34" s="1"/>
  <c r="AO57" i="34"/>
  <c r="AH57" i="34"/>
  <c r="AZ57" i="34"/>
  <c r="AW56" i="33"/>
  <c r="AH56" i="33"/>
  <c r="AX56" i="33"/>
  <c r="AG56" i="33"/>
  <c r="BA56" i="33"/>
  <c r="AK56" i="33"/>
  <c r="AT56" i="33"/>
  <c r="BC56" i="33"/>
  <c r="AM56" i="33"/>
  <c r="AV56" i="33"/>
  <c r="AF56" i="33"/>
  <c r="AQ56" i="33"/>
  <c r="AZ56" i="33"/>
  <c r="AJ56" i="33"/>
  <c r="AO56" i="33"/>
  <c r="AP56" i="33"/>
  <c r="AS56" i="33"/>
  <c r="BB56" i="33"/>
  <c r="AL56" i="33"/>
  <c r="AU56" i="33"/>
  <c r="BD56" i="33"/>
  <c r="AN56" i="33"/>
  <c r="AY56" i="33"/>
  <c r="AI56" i="33"/>
  <c r="AR56" i="33"/>
  <c r="P29" i="34"/>
  <c r="AF29" i="34"/>
  <c r="I60" i="33"/>
  <c r="H60" i="33"/>
  <c r="K60" i="33"/>
  <c r="G60" i="34"/>
  <c r="K60" i="34"/>
  <c r="O60" i="34"/>
  <c r="E63" i="34"/>
  <c r="E64" i="34" s="1"/>
  <c r="F61" i="34"/>
  <c r="J60" i="34"/>
  <c r="Y60" i="34"/>
  <c r="T60" i="34"/>
  <c r="AQ60" i="34"/>
  <c r="AF60" i="34"/>
  <c r="AY60" i="34"/>
  <c r="L60" i="34"/>
  <c r="I60" i="34"/>
  <c r="M60" i="34"/>
  <c r="P60" i="34"/>
  <c r="N60" i="34"/>
  <c r="AK60" i="34"/>
  <c r="H60" i="34"/>
  <c r="BC52" i="33"/>
  <c r="AU52" i="33"/>
  <c r="AM52" i="33"/>
  <c r="AE52" i="33"/>
  <c r="BD52" i="33"/>
  <c r="AV52" i="33"/>
  <c r="AN52" i="33"/>
  <c r="AF52" i="33"/>
  <c r="AW52" i="33"/>
  <c r="AO52" i="33"/>
  <c r="AG52" i="33"/>
  <c r="AX52" i="33"/>
  <c r="AP52" i="33"/>
  <c r="AH52" i="33"/>
  <c r="BA52" i="33"/>
  <c r="AS52" i="33"/>
  <c r="AK52" i="33"/>
  <c r="AC52" i="33"/>
  <c r="BB52" i="33"/>
  <c r="AT52" i="33"/>
  <c r="AL52" i="33"/>
  <c r="AD52" i="33"/>
  <c r="AZ52" i="33"/>
  <c r="AB52" i="33"/>
  <c r="AI52" i="33"/>
  <c r="AR52" i="33"/>
  <c r="AQ52" i="33"/>
  <c r="AY52" i="33"/>
  <c r="AJ52" i="33"/>
  <c r="AY44" i="33"/>
  <c r="AQ44" i="33"/>
  <c r="AI44" i="33"/>
  <c r="AA44" i="33"/>
  <c r="AZ44" i="33"/>
  <c r="AR44" i="33"/>
  <c r="AJ44" i="33"/>
  <c r="AB44" i="33"/>
  <c r="T44" i="33"/>
  <c r="BA44" i="33"/>
  <c r="AS44" i="33"/>
  <c r="AK44" i="33"/>
  <c r="AC44" i="33"/>
  <c r="U44" i="33"/>
  <c r="BB44" i="33"/>
  <c r="AT44" i="33"/>
  <c r="AL44" i="33"/>
  <c r="AD44" i="33"/>
  <c r="V44" i="33"/>
  <c r="AW44" i="33"/>
  <c r="AO44" i="33"/>
  <c r="AG44" i="33"/>
  <c r="Y44" i="33"/>
  <c r="AX44" i="33"/>
  <c r="AP44" i="33"/>
  <c r="AH44" i="33"/>
  <c r="Z44" i="33"/>
  <c r="X44" i="33"/>
  <c r="AE44" i="33"/>
  <c r="AU44" i="33"/>
  <c r="AF44" i="33"/>
  <c r="AM44" i="33"/>
  <c r="AV44" i="33"/>
  <c r="BC44" i="33"/>
  <c r="W44" i="33"/>
  <c r="BD44" i="33"/>
  <c r="AN44" i="33"/>
  <c r="BC36" i="33"/>
  <c r="AU36" i="33"/>
  <c r="AM36" i="33"/>
  <c r="AE36" i="33"/>
  <c r="W36" i="33"/>
  <c r="O36" i="33"/>
  <c r="O60" i="33" s="1"/>
  <c r="BD36" i="33"/>
  <c r="AV36" i="33"/>
  <c r="AN36" i="33"/>
  <c r="AF36" i="33"/>
  <c r="X36" i="33"/>
  <c r="P36" i="33"/>
  <c r="P60" i="33" s="1"/>
  <c r="AW36" i="33"/>
  <c r="AO36" i="33"/>
  <c r="AG36" i="33"/>
  <c r="Y36" i="33"/>
  <c r="Q36" i="33"/>
  <c r="Q60" i="33" s="1"/>
  <c r="AX36" i="33"/>
  <c r="AP36" i="33"/>
  <c r="AH36" i="33"/>
  <c r="Z36" i="33"/>
  <c r="R36" i="33"/>
  <c r="R60" i="33" s="1"/>
  <c r="BA36" i="33"/>
  <c r="AS36" i="33"/>
  <c r="AK36" i="33"/>
  <c r="AC36" i="33"/>
  <c r="U36" i="33"/>
  <c r="M36" i="33"/>
  <c r="M60" i="33" s="1"/>
  <c r="BB36" i="33"/>
  <c r="AT36" i="33"/>
  <c r="AL36" i="33"/>
  <c r="AD36" i="33"/>
  <c r="V36" i="33"/>
  <c r="N36" i="33"/>
  <c r="N60" i="33" s="1"/>
  <c r="AJ36" i="33"/>
  <c r="AQ36" i="33"/>
  <c r="AZ36" i="33"/>
  <c r="T36" i="33"/>
  <c r="AR36" i="33"/>
  <c r="AY36" i="33"/>
  <c r="AA36" i="33"/>
  <c r="AB36" i="33"/>
  <c r="AI36" i="33"/>
  <c r="L36" i="33"/>
  <c r="L60" i="33" s="1"/>
  <c r="S36" i="33"/>
  <c r="S60" i="33" s="1"/>
  <c r="AA29" i="33"/>
  <c r="D41" i="20"/>
  <c r="H12" i="20"/>
  <c r="AX60" i="34" l="1"/>
  <c r="AV60" i="34"/>
  <c r="AG60" i="33"/>
  <c r="AM60" i="34"/>
  <c r="AG60" i="34"/>
  <c r="AL60" i="34"/>
  <c r="V60" i="33"/>
  <c r="AN60" i="34"/>
  <c r="AW60" i="34"/>
  <c r="AR60" i="33"/>
  <c r="AI60" i="34"/>
  <c r="AZ60" i="34"/>
  <c r="AU60" i="34"/>
  <c r="X60" i="33"/>
  <c r="AK60" i="33"/>
  <c r="AW60" i="33"/>
  <c r="AA60" i="33"/>
  <c r="AS60" i="34"/>
  <c r="AH60" i="34"/>
  <c r="F63" i="33"/>
  <c r="F64" i="33" s="1"/>
  <c r="AB60" i="33"/>
  <c r="AS60" i="33"/>
  <c r="AX60" i="33"/>
  <c r="AU60" i="33"/>
  <c r="AP60" i="33"/>
  <c r="Y60" i="33"/>
  <c r="AV60" i="33"/>
  <c r="T60" i="33"/>
  <c r="AT60" i="33"/>
  <c r="AZ60" i="33"/>
  <c r="BA60" i="33"/>
  <c r="AC60" i="33"/>
  <c r="AJ60" i="33"/>
  <c r="AN60" i="33"/>
  <c r="AF60" i="33"/>
  <c r="Z60" i="33"/>
  <c r="BC60" i="33"/>
  <c r="AI60" i="33"/>
  <c r="AQ60" i="33"/>
  <c r="BD60" i="33"/>
  <c r="BB60" i="33"/>
  <c r="W60" i="33"/>
  <c r="E66" i="34"/>
  <c r="E76" i="34" s="1"/>
  <c r="E77" i="34" s="1"/>
  <c r="E80" i="34" s="1"/>
  <c r="E81" i="34" s="1"/>
  <c r="E66" i="33"/>
  <c r="E76" i="33" s="1"/>
  <c r="E77" i="33" s="1"/>
  <c r="E80" i="33" s="1"/>
  <c r="E81" i="33" s="1"/>
  <c r="AY60" i="33"/>
  <c r="AE60" i="33"/>
  <c r="AL60" i="33"/>
  <c r="U60" i="33"/>
  <c r="AM60" i="33"/>
  <c r="AO60" i="33"/>
  <c r="F62" i="34"/>
  <c r="G61" i="34" s="1"/>
  <c r="AH60" i="33"/>
  <c r="H62" i="33"/>
  <c r="I61" i="33" s="1"/>
  <c r="G63" i="33"/>
  <c r="G64" i="33" s="1"/>
  <c r="AD60" i="33"/>
  <c r="D42" i="20"/>
  <c r="I12" i="20"/>
  <c r="F63" i="34" l="1"/>
  <c r="F64" i="34" s="1"/>
  <c r="H63" i="33"/>
  <c r="H64" i="33" s="1"/>
  <c r="F66" i="34"/>
  <c r="F76" i="34" s="1"/>
  <c r="F66" i="33"/>
  <c r="F76" i="33" s="1"/>
  <c r="F77" i="33" s="1"/>
  <c r="F80" i="33" s="1"/>
  <c r="F81" i="33" s="1"/>
  <c r="G62" i="34"/>
  <c r="H61" i="34" s="1"/>
  <c r="I62" i="33"/>
  <c r="J61" i="33" s="1"/>
  <c r="D43" i="20"/>
  <c r="J12" i="20"/>
  <c r="F77" i="34" l="1"/>
  <c r="F80" i="34" s="1"/>
  <c r="F81" i="34" s="1"/>
  <c r="G66" i="34"/>
  <c r="G76" i="34" s="1"/>
  <c r="G66" i="33"/>
  <c r="G76" i="33" s="1"/>
  <c r="G77" i="33" s="1"/>
  <c r="G80" i="33" s="1"/>
  <c r="G81" i="33" s="1"/>
  <c r="I63" i="33"/>
  <c r="I64" i="33" s="1"/>
  <c r="G63" i="34"/>
  <c r="G64" i="34" s="1"/>
  <c r="H62" i="34"/>
  <c r="I61" i="34" s="1"/>
  <c r="J62" i="33"/>
  <c r="K61" i="33" s="1"/>
  <c r="D44" i="20"/>
  <c r="K12" i="20"/>
  <c r="G77" i="34" l="1"/>
  <c r="G80" i="34" s="1"/>
  <c r="G81" i="34" s="1"/>
  <c r="J63" i="33"/>
  <c r="J64" i="33" s="1"/>
  <c r="H63" i="34"/>
  <c r="H64" i="34" s="1"/>
  <c r="H66" i="33"/>
  <c r="H76" i="33" s="1"/>
  <c r="H77" i="33" s="1"/>
  <c r="H80" i="33" s="1"/>
  <c r="H81" i="33" s="1"/>
  <c r="H66" i="34"/>
  <c r="H76" i="34" s="1"/>
  <c r="I62" i="34"/>
  <c r="J61" i="34" s="1"/>
  <c r="K62" i="33"/>
  <c r="L61" i="33" s="1"/>
  <c r="D45" i="20"/>
  <c r="L12" i="20"/>
  <c r="H77" i="34" l="1"/>
  <c r="H80" i="34" s="1"/>
  <c r="H81" i="34" s="1"/>
  <c r="I66" i="33"/>
  <c r="I76" i="33" s="1"/>
  <c r="I77" i="33" s="1"/>
  <c r="I80" i="33" s="1"/>
  <c r="I81" i="33" s="1"/>
  <c r="I66" i="34"/>
  <c r="I76" i="34" s="1"/>
  <c r="I63" i="34"/>
  <c r="I64" i="34" s="1"/>
  <c r="J62" i="34"/>
  <c r="K61" i="34" s="1"/>
  <c r="K63" i="33"/>
  <c r="K64" i="33" s="1"/>
  <c r="L62" i="33"/>
  <c r="M61" i="33" s="1"/>
  <c r="D46" i="20"/>
  <c r="M12" i="20"/>
  <c r="I77" i="34" l="1"/>
  <c r="I80" i="34" s="1"/>
  <c r="I81" i="34" s="1"/>
  <c r="J63" i="34"/>
  <c r="J64" i="34" s="1"/>
  <c r="J66" i="34"/>
  <c r="J76" i="34" s="1"/>
  <c r="J66" i="33"/>
  <c r="J76" i="33" s="1"/>
  <c r="J77" i="33" s="1"/>
  <c r="J80" i="33" s="1"/>
  <c r="J81" i="33" s="1"/>
  <c r="L63" i="33"/>
  <c r="L64" i="33" s="1"/>
  <c r="K62" i="34"/>
  <c r="L61" i="34" s="1"/>
  <c r="M62" i="33"/>
  <c r="N61" i="33" s="1"/>
  <c r="D47" i="20"/>
  <c r="N12" i="20"/>
  <c r="J77" i="34" l="1"/>
  <c r="J80" i="34" s="1"/>
  <c r="J81" i="34" s="1"/>
  <c r="K66" i="34"/>
  <c r="K76" i="34" s="1"/>
  <c r="K66" i="33"/>
  <c r="K76" i="33" s="1"/>
  <c r="K77" i="33" s="1"/>
  <c r="K80" i="33" s="1"/>
  <c r="K81" i="33" s="1"/>
  <c r="K63" i="34"/>
  <c r="K64" i="34" s="1"/>
  <c r="M63" i="33"/>
  <c r="M64" i="33" s="1"/>
  <c r="L62" i="34"/>
  <c r="M61" i="34" s="1"/>
  <c r="N62" i="33"/>
  <c r="O61" i="33" s="1"/>
  <c r="D48" i="20"/>
  <c r="O12" i="20"/>
  <c r="K77" i="34" l="1"/>
  <c r="K80" i="34" s="1"/>
  <c r="K81" i="34" s="1"/>
  <c r="L66" i="34"/>
  <c r="L76" i="34" s="1"/>
  <c r="L66" i="33"/>
  <c r="L76" i="33" s="1"/>
  <c r="L77" i="33" s="1"/>
  <c r="L80" i="33" s="1"/>
  <c r="L81" i="33" s="1"/>
  <c r="L63" i="34"/>
  <c r="L64" i="34" s="1"/>
  <c r="M62" i="34"/>
  <c r="N61" i="34" s="1"/>
  <c r="N63" i="33"/>
  <c r="N64" i="33" s="1"/>
  <c r="O62" i="33"/>
  <c r="P61" i="33" s="1"/>
  <c r="D49" i="20"/>
  <c r="P12" i="20"/>
  <c r="L77" i="34" l="1"/>
  <c r="L80" i="34" s="1"/>
  <c r="L81" i="34" s="1"/>
  <c r="O63" i="33"/>
  <c r="O64" i="33" s="1"/>
  <c r="M66" i="34"/>
  <c r="M76" i="34" s="1"/>
  <c r="M66" i="33"/>
  <c r="M76" i="33" s="1"/>
  <c r="M77" i="33" s="1"/>
  <c r="M80" i="33" s="1"/>
  <c r="M81" i="33" s="1"/>
  <c r="M63" i="34"/>
  <c r="M64" i="34" s="1"/>
  <c r="N62" i="34"/>
  <c r="O61" i="34" s="1"/>
  <c r="P62" i="33"/>
  <c r="Q61" i="33" s="1"/>
  <c r="D50" i="20"/>
  <c r="Q12" i="20"/>
  <c r="M77" i="34" l="1"/>
  <c r="M80" i="34" s="1"/>
  <c r="M81" i="34" s="1"/>
  <c r="N63" i="34"/>
  <c r="N64" i="34" s="1"/>
  <c r="N66" i="34"/>
  <c r="N76" i="34" s="1"/>
  <c r="N66" i="33"/>
  <c r="N76" i="33" s="1"/>
  <c r="N77" i="33" s="1"/>
  <c r="N80" i="33" s="1"/>
  <c r="N81" i="33" s="1"/>
  <c r="P63" i="33"/>
  <c r="P64" i="33" s="1"/>
  <c r="O62" i="34"/>
  <c r="P61" i="34" s="1"/>
  <c r="Q62" i="33"/>
  <c r="R61" i="33" s="1"/>
  <c r="R12" i="20"/>
  <c r="D51" i="20"/>
  <c r="N77" i="34" l="1"/>
  <c r="N80" i="34" s="1"/>
  <c r="N81" i="34" s="1"/>
  <c r="Q63" i="33"/>
  <c r="Q64" i="33" s="1"/>
  <c r="O66" i="34"/>
  <c r="O76" i="34" s="1"/>
  <c r="O66" i="33"/>
  <c r="O76" i="33" s="1"/>
  <c r="O77" i="33" s="1"/>
  <c r="O80" i="33" s="1"/>
  <c r="O81" i="33" s="1"/>
  <c r="O63" i="34"/>
  <c r="O64" i="34" s="1"/>
  <c r="P62" i="34"/>
  <c r="Q61" i="34" s="1"/>
  <c r="R62" i="33"/>
  <c r="S61" i="33" s="1"/>
  <c r="D52" i="20"/>
  <c r="S12" i="20"/>
  <c r="O77" i="34" l="1"/>
  <c r="O80" i="34" s="1"/>
  <c r="O81" i="34" s="1"/>
  <c r="R63" i="33"/>
  <c r="R64" i="33" s="1"/>
  <c r="P66" i="33"/>
  <c r="P76" i="33" s="1"/>
  <c r="P77" i="33" s="1"/>
  <c r="P80" i="33" s="1"/>
  <c r="P81" i="33" s="1"/>
  <c r="P66" i="34"/>
  <c r="P76" i="34" s="1"/>
  <c r="P63" i="34"/>
  <c r="P64" i="34" s="1"/>
  <c r="Q62" i="34"/>
  <c r="R61" i="34" s="1"/>
  <c r="S62" i="33"/>
  <c r="T61" i="33" s="1"/>
  <c r="D53" i="20"/>
  <c r="T12" i="20"/>
  <c r="S63" i="33" l="1"/>
  <c r="S64" i="33" s="1"/>
  <c r="P77" i="34"/>
  <c r="P80" i="34" s="1"/>
  <c r="P81" i="34" s="1"/>
  <c r="Q63" i="34"/>
  <c r="Q64" i="34" s="1"/>
  <c r="Q66" i="33"/>
  <c r="Q76" i="33" s="1"/>
  <c r="Q77" i="33" s="1"/>
  <c r="Q80" i="33" s="1"/>
  <c r="Q81" i="33" s="1"/>
  <c r="Q66" i="34"/>
  <c r="Q76" i="34" s="1"/>
  <c r="R62" i="34"/>
  <c r="S61" i="34" s="1"/>
  <c r="T62" i="33"/>
  <c r="U61" i="33" s="1"/>
  <c r="D54" i="20"/>
  <c r="U12" i="20"/>
  <c r="Q77" i="34" l="1"/>
  <c r="Q80" i="34" s="1"/>
  <c r="Q81" i="34" s="1"/>
  <c r="T63" i="33"/>
  <c r="T64" i="33" s="1"/>
  <c r="R63" i="34"/>
  <c r="R64" i="34" s="1"/>
  <c r="R66" i="33"/>
  <c r="R76" i="33" s="1"/>
  <c r="R77" i="33" s="1"/>
  <c r="R80" i="33" s="1"/>
  <c r="R81" i="33" s="1"/>
  <c r="R66" i="34"/>
  <c r="R76" i="34" s="1"/>
  <c r="S62" i="34"/>
  <c r="T61" i="34" s="1"/>
  <c r="U62" i="33"/>
  <c r="V61" i="33" s="1"/>
  <c r="D55" i="20"/>
  <c r="V12" i="20"/>
  <c r="R77" i="34" l="1"/>
  <c r="R80" i="34" s="1"/>
  <c r="R81" i="34" s="1"/>
  <c r="U63" i="33"/>
  <c r="U64" i="33" s="1"/>
  <c r="S66" i="33"/>
  <c r="S76" i="33" s="1"/>
  <c r="S77" i="33" s="1"/>
  <c r="S80" i="33" s="1"/>
  <c r="S81" i="33" s="1"/>
  <c r="S66" i="34"/>
  <c r="S76" i="34" s="1"/>
  <c r="S63" i="34"/>
  <c r="S64" i="34" s="1"/>
  <c r="S77" i="34" s="1"/>
  <c r="S80" i="34" s="1"/>
  <c r="T62" i="34"/>
  <c r="U61" i="34" s="1"/>
  <c r="V62" i="33"/>
  <c r="W61" i="33" s="1"/>
  <c r="D56" i="20"/>
  <c r="W12" i="20"/>
  <c r="S81" i="34" l="1"/>
  <c r="V63" i="33"/>
  <c r="V64" i="33" s="1"/>
  <c r="T66" i="33"/>
  <c r="T76" i="33" s="1"/>
  <c r="T77" i="33" s="1"/>
  <c r="T80" i="33" s="1"/>
  <c r="T81" i="33" s="1"/>
  <c r="T66" i="34"/>
  <c r="T76" i="34" s="1"/>
  <c r="T63" i="34"/>
  <c r="T64" i="34" s="1"/>
  <c r="U62" i="34"/>
  <c r="V61" i="34" s="1"/>
  <c r="W62" i="33"/>
  <c r="X61" i="33" s="1"/>
  <c r="D57" i="20"/>
  <c r="X12" i="20"/>
  <c r="W63" i="33" l="1"/>
  <c r="W64" i="33" s="1"/>
  <c r="T77" i="34"/>
  <c r="T80" i="34" s="1"/>
  <c r="T81" i="34" s="1"/>
  <c r="U63" i="34"/>
  <c r="U64" i="34" s="1"/>
  <c r="U66" i="33"/>
  <c r="U76" i="33" s="1"/>
  <c r="U77" i="33" s="1"/>
  <c r="U80" i="33" s="1"/>
  <c r="U81" i="33" s="1"/>
  <c r="U66" i="34"/>
  <c r="U76" i="34" s="1"/>
  <c r="V62" i="34"/>
  <c r="W61" i="34" s="1"/>
  <c r="X62" i="33"/>
  <c r="Y61" i="33" s="1"/>
  <c r="D58" i="20"/>
  <c r="Y12" i="20"/>
  <c r="V66" i="34" l="1"/>
  <c r="V76" i="34" s="1"/>
  <c r="V66" i="33"/>
  <c r="V76" i="33" s="1"/>
  <c r="V77" i="33" s="1"/>
  <c r="V80" i="33" s="1"/>
  <c r="V81" i="33" s="1"/>
  <c r="V63" i="34"/>
  <c r="V64" i="34" s="1"/>
  <c r="X63" i="33"/>
  <c r="X64" i="33" s="1"/>
  <c r="U77" i="34"/>
  <c r="U80" i="34" s="1"/>
  <c r="U81" i="34" s="1"/>
  <c r="W62" i="34"/>
  <c r="X61" i="34" s="1"/>
  <c r="Y62" i="33"/>
  <c r="Z61" i="33" s="1"/>
  <c r="D59" i="20"/>
  <c r="Z12" i="20"/>
  <c r="V77" i="34" l="1"/>
  <c r="V80" i="34" s="1"/>
  <c r="V81" i="34" s="1"/>
  <c r="W66" i="34"/>
  <c r="W76" i="34" s="1"/>
  <c r="W66" i="33"/>
  <c r="W76" i="33" s="1"/>
  <c r="W77" i="33" s="1"/>
  <c r="W80" i="33" s="1"/>
  <c r="W81" i="33" s="1"/>
  <c r="W63" i="34"/>
  <c r="W64" i="34" s="1"/>
  <c r="X62" i="34"/>
  <c r="Y61" i="34" s="1"/>
  <c r="Y63" i="33"/>
  <c r="Y64" i="33" s="1"/>
  <c r="Z62" i="33"/>
  <c r="AA61" i="33" s="1"/>
  <c r="D60" i="20"/>
  <c r="AA12" i="20"/>
  <c r="W77" i="34" l="1"/>
  <c r="W80" i="34" s="1"/>
  <c r="W81" i="34" s="1"/>
  <c r="Z63" i="33"/>
  <c r="Z64" i="33" s="1"/>
  <c r="X66" i="34"/>
  <c r="X76" i="34" s="1"/>
  <c r="X66" i="33"/>
  <c r="X76" i="33" s="1"/>
  <c r="X77" i="33" s="1"/>
  <c r="X80" i="33" s="1"/>
  <c r="X81" i="33" s="1"/>
  <c r="X63" i="34"/>
  <c r="X64" i="34" s="1"/>
  <c r="Y62" i="34"/>
  <c r="Z61" i="34" s="1"/>
  <c r="AA62" i="33"/>
  <c r="AB61" i="33" s="1"/>
  <c r="D61" i="20"/>
  <c r="AB12" i="20"/>
  <c r="X77" i="34" l="1"/>
  <c r="X80" i="34" s="1"/>
  <c r="X81" i="34" s="1"/>
  <c r="AA63" i="33"/>
  <c r="AA64" i="33" s="1"/>
  <c r="Y66" i="34"/>
  <c r="Y76" i="34" s="1"/>
  <c r="Y66" i="33"/>
  <c r="Y76" i="33" s="1"/>
  <c r="Y77" i="33" s="1"/>
  <c r="Y80" i="33" s="1"/>
  <c r="Y81" i="33" s="1"/>
  <c r="Y63" i="34"/>
  <c r="Y64" i="34" s="1"/>
  <c r="Z62" i="34"/>
  <c r="AA61" i="34" s="1"/>
  <c r="AB62" i="33"/>
  <c r="AC61" i="33" s="1"/>
  <c r="D62" i="20"/>
  <c r="AC12" i="20"/>
  <c r="Y77" i="34" l="1"/>
  <c r="Y80" i="34" s="1"/>
  <c r="Y81" i="34" s="1"/>
  <c r="Z63" i="34"/>
  <c r="Z64" i="34" s="1"/>
  <c r="AB63" i="33"/>
  <c r="AB64" i="33" s="1"/>
  <c r="Z66" i="34"/>
  <c r="Z76" i="34" s="1"/>
  <c r="Z66" i="33"/>
  <c r="Z76" i="33" s="1"/>
  <c r="Z77" i="33" s="1"/>
  <c r="Z80" i="33" s="1"/>
  <c r="Z81" i="33" s="1"/>
  <c r="AA62" i="34"/>
  <c r="AB61" i="34" s="1"/>
  <c r="AC62" i="33"/>
  <c r="AD61" i="33" s="1"/>
  <c r="D63" i="20"/>
  <c r="AD12" i="20"/>
  <c r="Z77" i="34" l="1"/>
  <c r="Z80" i="34" s="1"/>
  <c r="Z81" i="34" s="1"/>
  <c r="AC63" i="33"/>
  <c r="AC64" i="33" s="1"/>
  <c r="AA66" i="34"/>
  <c r="AA76" i="34" s="1"/>
  <c r="AA66" i="33"/>
  <c r="AA76" i="33" s="1"/>
  <c r="AA77" i="33" s="1"/>
  <c r="AA80" i="33" s="1"/>
  <c r="AA81" i="33" s="1"/>
  <c r="C4" i="33" s="1"/>
  <c r="G28" i="29" s="1"/>
  <c r="AA63" i="34"/>
  <c r="AA64" i="34" s="1"/>
  <c r="AB62" i="34"/>
  <c r="AC61" i="34" s="1"/>
  <c r="AD62" i="33"/>
  <c r="AE61" i="33" s="1"/>
  <c r="D64" i="20"/>
  <c r="AE12" i="20"/>
  <c r="AB63" i="34" l="1"/>
  <c r="AB64" i="34" s="1"/>
  <c r="AD63" i="33"/>
  <c r="AD64" i="33" s="1"/>
  <c r="AA77" i="34"/>
  <c r="AA80" i="34" s="1"/>
  <c r="AA81" i="34" s="1"/>
  <c r="C4" i="34" s="1"/>
  <c r="G29" i="29" s="1"/>
  <c r="AB66" i="33"/>
  <c r="AB76" i="33" s="1"/>
  <c r="AB77" i="33" s="1"/>
  <c r="AB80" i="33" s="1"/>
  <c r="AB81" i="33" s="1"/>
  <c r="AB66" i="34"/>
  <c r="AB76" i="34" s="1"/>
  <c r="AC62" i="34"/>
  <c r="AD61" i="34" s="1"/>
  <c r="AE62" i="33"/>
  <c r="AF61" i="33" s="1"/>
  <c r="D65" i="20"/>
  <c r="AF12" i="20"/>
  <c r="AB77" i="34" l="1"/>
  <c r="AB80" i="34" s="1"/>
  <c r="AB81" i="34" s="1"/>
  <c r="AC63" i="34"/>
  <c r="AC64" i="34" s="1"/>
  <c r="AE63" i="33"/>
  <c r="AE64" i="33" s="1"/>
  <c r="AC66" i="33"/>
  <c r="AC76" i="33" s="1"/>
  <c r="AC77" i="33" s="1"/>
  <c r="AC80" i="33" s="1"/>
  <c r="AC81" i="33" s="1"/>
  <c r="AC66" i="34"/>
  <c r="AC76" i="34" s="1"/>
  <c r="AD62" i="34"/>
  <c r="AE61" i="34" s="1"/>
  <c r="AF62" i="33"/>
  <c r="AG61" i="33" s="1"/>
  <c r="D66" i="20"/>
  <c r="AG12" i="20"/>
  <c r="AC77" i="34" l="1"/>
  <c r="AC80" i="34" s="1"/>
  <c r="AC81" i="34" s="1"/>
  <c r="AD63" i="34"/>
  <c r="AD64" i="34" s="1"/>
  <c r="AD66" i="33"/>
  <c r="AD76" i="33" s="1"/>
  <c r="AD77" i="33" s="1"/>
  <c r="AD80" i="33" s="1"/>
  <c r="AD81" i="33" s="1"/>
  <c r="AD66" i="34"/>
  <c r="AD76" i="34" s="1"/>
  <c r="AF63" i="33"/>
  <c r="AF64" i="33" s="1"/>
  <c r="AE62" i="34"/>
  <c r="AF61" i="34" s="1"/>
  <c r="AG62" i="33"/>
  <c r="AH61" i="33" s="1"/>
  <c r="D67" i="20"/>
  <c r="AH12" i="20"/>
  <c r="AD77" i="34" l="1"/>
  <c r="AD80" i="34" s="1"/>
  <c r="AD81" i="34" s="1"/>
  <c r="AG63" i="33"/>
  <c r="AG64" i="33" s="1"/>
  <c r="AE66" i="33"/>
  <c r="AE76" i="33" s="1"/>
  <c r="AE77" i="33" s="1"/>
  <c r="AE80" i="33" s="1"/>
  <c r="AE81" i="33" s="1"/>
  <c r="AE66" i="34"/>
  <c r="AE76" i="34" s="1"/>
  <c r="AE63" i="34"/>
  <c r="AE64" i="34" s="1"/>
  <c r="AF62" i="34"/>
  <c r="AG61" i="34" s="1"/>
  <c r="AH62" i="33"/>
  <c r="AI61" i="33" s="1"/>
  <c r="D68" i="20"/>
  <c r="AI12" i="20"/>
  <c r="AE77" i="34" l="1"/>
  <c r="AE80" i="34" s="1"/>
  <c r="AE81" i="34" s="1"/>
  <c r="AF63" i="34"/>
  <c r="AF64" i="34" s="1"/>
  <c r="AF66" i="33"/>
  <c r="AF76" i="33" s="1"/>
  <c r="AF77" i="33" s="1"/>
  <c r="AF80" i="33" s="1"/>
  <c r="AF81" i="33" s="1"/>
  <c r="AF66" i="34"/>
  <c r="AF76" i="34" s="1"/>
  <c r="AG62" i="34"/>
  <c r="AH61" i="34" s="1"/>
  <c r="AH63" i="33"/>
  <c r="AH64" i="33" s="1"/>
  <c r="AI62" i="33"/>
  <c r="AJ61" i="33" s="1"/>
  <c r="D69" i="20"/>
  <c r="AJ12" i="20"/>
  <c r="AI63" i="33" l="1"/>
  <c r="AI64" i="33" s="1"/>
  <c r="AG66" i="33"/>
  <c r="AG76" i="33" s="1"/>
  <c r="AG77" i="33" s="1"/>
  <c r="AG80" i="33" s="1"/>
  <c r="AG81" i="33" s="1"/>
  <c r="AG66" i="34"/>
  <c r="AG76" i="34" s="1"/>
  <c r="AF77" i="34"/>
  <c r="AF80" i="34" s="1"/>
  <c r="AF81" i="34" s="1"/>
  <c r="AG63" i="34"/>
  <c r="AG64" i="34" s="1"/>
  <c r="AH62" i="34"/>
  <c r="AI61" i="34" s="1"/>
  <c r="AJ62" i="33"/>
  <c r="AK61" i="33" s="1"/>
  <c r="D70" i="20"/>
  <c r="AK12" i="20"/>
  <c r="AH63" i="34" l="1"/>
  <c r="AH64" i="34" s="1"/>
  <c r="AG77" i="34"/>
  <c r="AG80" i="34" s="1"/>
  <c r="AG81" i="34" s="1"/>
  <c r="AH66" i="34"/>
  <c r="AH76" i="34" s="1"/>
  <c r="AH66" i="33"/>
  <c r="AH76" i="33" s="1"/>
  <c r="AH77" i="33" s="1"/>
  <c r="AH80" i="33" s="1"/>
  <c r="AH81" i="33" s="1"/>
  <c r="AJ63" i="33"/>
  <c r="AJ64" i="33" s="1"/>
  <c r="AI62" i="34"/>
  <c r="AJ61" i="34" s="1"/>
  <c r="AK62" i="33"/>
  <c r="AL61" i="33" s="1"/>
  <c r="D71" i="20"/>
  <c r="AL12" i="20"/>
  <c r="AH77" i="34" l="1"/>
  <c r="AH80" i="34" s="1"/>
  <c r="AH81" i="34" s="1"/>
  <c r="AK63" i="33"/>
  <c r="AK64" i="33" s="1"/>
  <c r="AI66" i="34"/>
  <c r="AI76" i="34" s="1"/>
  <c r="AI66" i="33"/>
  <c r="AI76" i="33" s="1"/>
  <c r="AI77" i="33" s="1"/>
  <c r="AI80" i="33" s="1"/>
  <c r="AI81" i="33" s="1"/>
  <c r="C5" i="33" s="1"/>
  <c r="H28" i="29" s="1"/>
  <c r="AI63" i="34"/>
  <c r="AI64" i="34" s="1"/>
  <c r="AI77" i="34" s="1"/>
  <c r="AI80" i="34" s="1"/>
  <c r="AJ62" i="34"/>
  <c r="AK61" i="34" s="1"/>
  <c r="AL62" i="33"/>
  <c r="AM61" i="33" s="1"/>
  <c r="D72" i="20"/>
  <c r="AM12" i="20"/>
  <c r="AI81" i="34" l="1"/>
  <c r="C5" i="34" s="1"/>
  <c r="H29" i="29" s="1"/>
  <c r="AJ63" i="34"/>
  <c r="AJ64" i="34" s="1"/>
  <c r="AL63" i="33"/>
  <c r="AL64" i="33" s="1"/>
  <c r="AJ66" i="34"/>
  <c r="AJ76" i="34" s="1"/>
  <c r="AJ66" i="33"/>
  <c r="AJ76" i="33" s="1"/>
  <c r="AJ77" i="33" s="1"/>
  <c r="AJ80" i="33" s="1"/>
  <c r="AJ81" i="33" s="1"/>
  <c r="AK62" i="34"/>
  <c r="AL61" i="34" s="1"/>
  <c r="AM62" i="33"/>
  <c r="AN61" i="33" s="1"/>
  <c r="D73" i="20"/>
  <c r="AN12" i="20"/>
  <c r="AJ77" i="34" l="1"/>
  <c r="AJ80" i="34" s="1"/>
  <c r="AJ81" i="34" s="1"/>
  <c r="AK63" i="34"/>
  <c r="AK64" i="34" s="1"/>
  <c r="AK66" i="34"/>
  <c r="AK76" i="34" s="1"/>
  <c r="AK66" i="33"/>
  <c r="AK76" i="33" s="1"/>
  <c r="AK77" i="33" s="1"/>
  <c r="AK80" i="33" s="1"/>
  <c r="AK81" i="33" s="1"/>
  <c r="AL62" i="34"/>
  <c r="AM61" i="34" s="1"/>
  <c r="AM63" i="33"/>
  <c r="AM64" i="33" s="1"/>
  <c r="AM77" i="33" s="1"/>
  <c r="AM80" i="33" s="1"/>
  <c r="AN62" i="33"/>
  <c r="AO61" i="33" s="1"/>
  <c r="D75" i="20"/>
  <c r="AO12" i="20"/>
  <c r="AK77" i="34" l="1"/>
  <c r="AK80" i="34" s="1"/>
  <c r="AK81" i="34" s="1"/>
  <c r="AL66" i="34"/>
  <c r="AL76" i="34" s="1"/>
  <c r="AL66" i="33"/>
  <c r="AL76" i="33" s="1"/>
  <c r="AL77" i="33" s="1"/>
  <c r="AL80" i="33" s="1"/>
  <c r="AL81" i="33" s="1"/>
  <c r="AM81" i="33" s="1"/>
  <c r="AL63" i="34"/>
  <c r="AL64" i="34" s="1"/>
  <c r="AL77" i="34" s="1"/>
  <c r="AL80" i="34" s="1"/>
  <c r="AM62" i="34"/>
  <c r="AN61" i="34" s="1"/>
  <c r="AN63" i="33"/>
  <c r="AN64" i="33" s="1"/>
  <c r="AN77" i="33" s="1"/>
  <c r="AN80" i="33" s="1"/>
  <c r="AO62" i="33"/>
  <c r="AP61" i="33" s="1"/>
  <c r="AL81" i="34" l="1"/>
  <c r="AN81" i="33"/>
  <c r="AM63" i="34"/>
  <c r="AM64" i="34" s="1"/>
  <c r="AM77" i="34" s="1"/>
  <c r="AM80" i="34" s="1"/>
  <c r="AO63" i="33"/>
  <c r="AO64" i="33" s="1"/>
  <c r="AO77" i="33" s="1"/>
  <c r="AO80" i="33" s="1"/>
  <c r="AN62" i="34"/>
  <c r="AO61" i="34" s="1"/>
  <c r="AP62" i="33"/>
  <c r="AQ61" i="33" s="1"/>
  <c r="AM81" i="34" l="1"/>
  <c r="AO81" i="33"/>
  <c r="AP63" i="33"/>
  <c r="AP64" i="33" s="1"/>
  <c r="AP77" i="33" s="1"/>
  <c r="AP80" i="33" s="1"/>
  <c r="AN63" i="34"/>
  <c r="AN64" i="34" s="1"/>
  <c r="AN77" i="34" s="1"/>
  <c r="AN80" i="34" s="1"/>
  <c r="AO62" i="34"/>
  <c r="AP61" i="34" s="1"/>
  <c r="AQ62" i="33"/>
  <c r="AR61" i="33" s="1"/>
  <c r="AP81" i="33" l="1"/>
  <c r="AN81" i="34"/>
  <c r="AO63" i="34"/>
  <c r="AO64" i="34" s="1"/>
  <c r="AO77" i="34" s="1"/>
  <c r="AO80" i="34" s="1"/>
  <c r="AP62" i="34"/>
  <c r="AQ61" i="34" s="1"/>
  <c r="AQ63" i="33"/>
  <c r="AQ64" i="33" s="1"/>
  <c r="AQ77" i="33" s="1"/>
  <c r="AQ80" i="33" s="1"/>
  <c r="AQ81" i="33" s="1"/>
  <c r="C6" i="33" s="1"/>
  <c r="I28" i="29" s="1"/>
  <c r="AR62" i="33"/>
  <c r="AS61" i="33" s="1"/>
  <c r="AO81" i="34" l="1"/>
  <c r="AP63" i="34"/>
  <c r="AP64" i="34" s="1"/>
  <c r="AP77" i="34" s="1"/>
  <c r="AP80" i="34" s="1"/>
  <c r="AQ62" i="34"/>
  <c r="AR61" i="34" s="1"/>
  <c r="AR63" i="33"/>
  <c r="AR64" i="33" s="1"/>
  <c r="AR77" i="33" s="1"/>
  <c r="AR80" i="33" s="1"/>
  <c r="AR81" i="33" s="1"/>
  <c r="AS62" i="33"/>
  <c r="AT61" i="33" s="1"/>
  <c r="AP81" i="34" l="1"/>
  <c r="AS63" i="33"/>
  <c r="AS64" i="33" s="1"/>
  <c r="AS77" i="33" s="1"/>
  <c r="AS80" i="33" s="1"/>
  <c r="AS81" i="33" s="1"/>
  <c r="AQ63" i="34"/>
  <c r="AQ64" i="34" s="1"/>
  <c r="AQ77" i="34" s="1"/>
  <c r="AQ80" i="34" s="1"/>
  <c r="AQ81" i="34" s="1"/>
  <c r="C6" i="34" s="1"/>
  <c r="I29" i="29" s="1"/>
  <c r="AR62" i="34"/>
  <c r="AS61" i="34" s="1"/>
  <c r="AT62" i="33"/>
  <c r="AU61" i="33" s="1"/>
  <c r="AR63" i="34" l="1"/>
  <c r="AR64" i="34" s="1"/>
  <c r="AR77" i="34" s="1"/>
  <c r="AR80" i="34" s="1"/>
  <c r="AR81" i="34" s="1"/>
  <c r="AS62" i="34"/>
  <c r="AT61" i="34" s="1"/>
  <c r="AT63" i="33"/>
  <c r="AT64" i="33" s="1"/>
  <c r="AT77" i="33" s="1"/>
  <c r="AT80" i="33" s="1"/>
  <c r="AT81" i="33" s="1"/>
  <c r="AU62" i="33"/>
  <c r="AV61" i="33" s="1"/>
  <c r="AU63" i="33" l="1"/>
  <c r="AU64" i="33" s="1"/>
  <c r="AU77" i="33" s="1"/>
  <c r="AU80" i="33" s="1"/>
  <c r="AU81" i="33" s="1"/>
  <c r="AS63" i="34"/>
  <c r="AS64" i="34" s="1"/>
  <c r="AS77" i="34" s="1"/>
  <c r="AS80" i="34" s="1"/>
  <c r="AS81" i="34" s="1"/>
  <c r="AT62" i="34"/>
  <c r="AU61" i="34" s="1"/>
  <c r="AV62" i="33"/>
  <c r="AW61" i="33" s="1"/>
  <c r="AT63" i="34" l="1"/>
  <c r="AT64" i="34" s="1"/>
  <c r="AT77" i="34" s="1"/>
  <c r="AT80" i="34" s="1"/>
  <c r="AT81" i="34" s="1"/>
  <c r="AV63" i="33"/>
  <c r="AV64" i="33" s="1"/>
  <c r="AV77" i="33" s="1"/>
  <c r="AV80" i="33" s="1"/>
  <c r="AV81" i="33" s="1"/>
  <c r="AU62" i="34"/>
  <c r="AV61" i="34" s="1"/>
  <c r="AW62" i="33"/>
  <c r="AX61" i="33" s="1"/>
  <c r="AW63" i="33" l="1"/>
  <c r="AW64" i="33" s="1"/>
  <c r="AW77" i="33" s="1"/>
  <c r="AW80" i="33" s="1"/>
  <c r="AW81" i="33" s="1"/>
  <c r="AU63" i="34"/>
  <c r="AU64" i="34" s="1"/>
  <c r="AU77" i="34" s="1"/>
  <c r="AU80" i="34" s="1"/>
  <c r="AU81" i="34" s="1"/>
  <c r="AV62" i="34"/>
  <c r="AW61" i="34" s="1"/>
  <c r="AX62" i="33"/>
  <c r="AY61" i="33" s="1"/>
  <c r="AX63" i="33" l="1"/>
  <c r="AX64" i="33" s="1"/>
  <c r="AX77" i="33" s="1"/>
  <c r="AX80" i="33" s="1"/>
  <c r="AX81" i="33" s="1"/>
  <c r="AV63" i="34"/>
  <c r="AV64" i="34" s="1"/>
  <c r="AV77" i="34" s="1"/>
  <c r="AV80" i="34" s="1"/>
  <c r="AV81" i="34" s="1"/>
  <c r="AW62" i="34"/>
  <c r="AX61" i="34" s="1"/>
  <c r="AY62" i="33"/>
  <c r="AZ61" i="33" s="1"/>
  <c r="AW63" i="34" l="1"/>
  <c r="AW64" i="34" s="1"/>
  <c r="AW77" i="34" s="1"/>
  <c r="AW80" i="34" s="1"/>
  <c r="AW81" i="34" s="1"/>
  <c r="AX62" i="34"/>
  <c r="AY61" i="34" s="1"/>
  <c r="AY63" i="33"/>
  <c r="AY64" i="33" s="1"/>
  <c r="AY77" i="33" s="1"/>
  <c r="AY80" i="33" s="1"/>
  <c r="AY81" i="33" s="1"/>
  <c r="AZ62" i="33"/>
  <c r="BA61" i="33" s="1"/>
  <c r="AZ63" i="33" l="1"/>
  <c r="AZ64" i="33" s="1"/>
  <c r="AZ77" i="33" s="1"/>
  <c r="AZ80" i="33" s="1"/>
  <c r="AZ81" i="33" s="1"/>
  <c r="AX63" i="34"/>
  <c r="AX64" i="34" s="1"/>
  <c r="AX77" i="34" s="1"/>
  <c r="AX80" i="34" s="1"/>
  <c r="AX81" i="34" s="1"/>
  <c r="AY62" i="34"/>
  <c r="AZ61" i="34" s="1"/>
  <c r="BA62" i="33"/>
  <c r="BB61" i="33" s="1"/>
  <c r="BA63" i="33" l="1"/>
  <c r="BA64" i="33" s="1"/>
  <c r="BA77" i="33" s="1"/>
  <c r="BA80" i="33" s="1"/>
  <c r="BA81" i="33" s="1"/>
  <c r="AY63" i="34"/>
  <c r="AY64" i="34" s="1"/>
  <c r="AY77" i="34" s="1"/>
  <c r="AY80" i="34" s="1"/>
  <c r="AY81" i="34" s="1"/>
  <c r="AZ62" i="34"/>
  <c r="BA61" i="34" s="1"/>
  <c r="BB62" i="33"/>
  <c r="BC61" i="33" s="1"/>
  <c r="BB63" i="33" l="1"/>
  <c r="BB64" i="33" s="1"/>
  <c r="BB77" i="33" s="1"/>
  <c r="BB80" i="33" s="1"/>
  <c r="BB81" i="33" s="1"/>
  <c r="AZ63" i="34"/>
  <c r="AZ64" i="34" s="1"/>
  <c r="AZ77" i="34" s="1"/>
  <c r="AZ80" i="34" s="1"/>
  <c r="AZ81" i="34" s="1"/>
  <c r="BA62" i="34"/>
  <c r="BB61" i="34" s="1"/>
  <c r="BC62" i="33"/>
  <c r="BD61" i="33" s="1"/>
  <c r="BC63" i="33" l="1"/>
  <c r="BC64" i="33" s="1"/>
  <c r="BC77" i="33" s="1"/>
  <c r="BC80" i="33" s="1"/>
  <c r="BC81" i="33" s="1"/>
  <c r="BB62" i="34"/>
  <c r="BC61" i="34" s="1"/>
  <c r="BA63" i="34"/>
  <c r="BA64" i="34" s="1"/>
  <c r="BA77" i="34" s="1"/>
  <c r="BA80" i="34" s="1"/>
  <c r="BA81" i="34" s="1"/>
  <c r="BD62" i="33"/>
  <c r="BD63" i="33" s="1"/>
  <c r="BD64" i="33" s="1"/>
  <c r="BD77" i="33" s="1"/>
  <c r="BD80" i="33" s="1"/>
  <c r="BB63" i="34" l="1"/>
  <c r="BB64" i="34" s="1"/>
  <c r="BB77" i="34" s="1"/>
  <c r="BB80" i="34" s="1"/>
  <c r="BB81" i="34" s="1"/>
  <c r="BD81" i="33"/>
  <c r="C7" i="33" s="1"/>
  <c r="J28" i="29" s="1"/>
  <c r="BC62" i="34"/>
  <c r="BD61" i="34" s="1"/>
  <c r="BC63" i="34" l="1"/>
  <c r="BC64" i="34" s="1"/>
  <c r="BC77" i="34" s="1"/>
  <c r="BC80" i="34" s="1"/>
  <c r="BC81" i="34" s="1"/>
  <c r="BD62" i="34"/>
  <c r="BD63" i="34" s="1"/>
  <c r="BD64" i="34" s="1"/>
  <c r="BD77" i="34" s="1"/>
  <c r="BD80" i="34" s="1"/>
  <c r="BD81" i="34" l="1"/>
  <c r="C7" i="34" s="1"/>
  <c r="J2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Williams, Rhys (Future Networks)</author>
  </authors>
  <commentList>
    <comment ref="J7" authorId="0" shapeId="0" xr:uid="{00000000-0006-0000-0400-000001000000}">
      <text>
        <r>
          <rPr>
            <b/>
            <sz val="9"/>
            <color indexed="81"/>
            <rFont val="Tahoma"/>
            <family val="2"/>
          </rPr>
          <t>Williams, Rhys (Future Networks):</t>
        </r>
        <r>
          <rPr>
            <sz val="9"/>
            <color indexed="81"/>
            <rFont val="Tahoma"/>
            <family val="2"/>
          </rPr>
          <t xml:space="preserve">
10% of NIA project costs have been included as 90% is funded through innovation
</t>
        </r>
      </text>
    </comment>
    <comment ref="L7" authorId="0" shapeId="0" xr:uid="{00000000-0006-0000-0400-000002000000}">
      <text>
        <r>
          <rPr>
            <b/>
            <sz val="9"/>
            <color indexed="81"/>
            <rFont val="Tahoma"/>
            <family val="2"/>
          </rPr>
          <t>Williams, Rhys (Future Networks):</t>
        </r>
        <r>
          <rPr>
            <sz val="9"/>
            <color indexed="81"/>
            <rFont val="Tahoma"/>
            <family val="2"/>
          </rPr>
          <t xml:space="preserve">
Total NIA savings have been input into April to show benefits accrued during the NIA project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Elly Watson</author>
  </authors>
  <commentList>
    <comment ref="C9" authorId="0" shapeId="0" xr:uid="{00000000-0006-0000-0500-000001000000}">
      <text>
        <r>
          <rPr>
            <b/>
            <sz val="10"/>
            <color indexed="81"/>
            <rFont val="Tahoma"/>
            <family val="2"/>
          </rPr>
          <t xml:space="preserve">Ofgem:  </t>
        </r>
        <r>
          <rPr>
            <sz val="10"/>
            <color indexed="81"/>
            <rFont val="Tahoma"/>
            <family val="2"/>
          </rPr>
          <t xml:space="preserve">Check that this is the first year of investment across all options (including baseline). 
If this is not the first year of investment across all options hardcode the first year of investment in cell C9.  
For further guidance please refer to Appendix A of the </t>
        </r>
        <r>
          <rPr>
            <b/>
            <sz val="10"/>
            <color indexed="81"/>
            <rFont val="Tahoma"/>
            <family val="2"/>
          </rPr>
          <t>Supplementary guidance: queries and clarification</t>
        </r>
        <r>
          <rPr>
            <sz val="10"/>
            <color indexed="81"/>
            <rFont val="Tahoma"/>
            <family val="2"/>
          </rPr>
          <t xml:space="preserve"> document.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Elly Watson</author>
  </authors>
  <commentList>
    <comment ref="C9" authorId="0" shapeId="0" xr:uid="{00000000-0006-0000-0600-000001000000}">
      <text>
        <r>
          <rPr>
            <b/>
            <sz val="10"/>
            <color indexed="81"/>
            <rFont val="Tahoma"/>
            <family val="2"/>
          </rPr>
          <t xml:space="preserve">Ofgem:  </t>
        </r>
        <r>
          <rPr>
            <sz val="10"/>
            <color indexed="81"/>
            <rFont val="Tahoma"/>
            <family val="2"/>
          </rPr>
          <t xml:space="preserve">Check that this is the first year of investment across all options (including baseline). 
If this is not the first year of investment across all options hardcode the first year of investment in cell C9.  
For further guidance please refer to Appendix A of the </t>
        </r>
        <r>
          <rPr>
            <b/>
            <sz val="10"/>
            <color indexed="81"/>
            <rFont val="Tahoma"/>
            <family val="2"/>
          </rPr>
          <t>Supplementary guidance: queries and clarification</t>
        </r>
        <r>
          <rPr>
            <sz val="10"/>
            <color indexed="81"/>
            <rFont val="Tahoma"/>
            <family val="2"/>
          </rPr>
          <t xml:space="preserve"> document.
</t>
        </r>
      </text>
    </comment>
  </commentList>
</comments>
</file>

<file path=xl/sharedStrings.xml><?xml version="1.0" encoding="utf-8"?>
<sst xmlns="http://schemas.openxmlformats.org/spreadsheetml/2006/main" count="754" uniqueCount="393">
  <si>
    <t>Assumed Asset Life (Years)</t>
  </si>
  <si>
    <t>2016 Depreciation</t>
  </si>
  <si>
    <t>2017 Depreciation</t>
  </si>
  <si>
    <t>2018 Depreciation</t>
  </si>
  <si>
    <t>2019 Depreciation</t>
  </si>
  <si>
    <t>2020 Depreciation</t>
  </si>
  <si>
    <t>2021 Depreciation</t>
  </si>
  <si>
    <t>Depreciation</t>
  </si>
  <si>
    <t>Cost of Capital</t>
  </si>
  <si>
    <t>Discount Rate &lt;= 30 years</t>
  </si>
  <si>
    <t>Discount Rate &gt; 30 years</t>
  </si>
  <si>
    <t>Investment</t>
  </si>
  <si>
    <t>Capitalised investment</t>
  </si>
  <si>
    <t>Capitalisation rates</t>
  </si>
  <si>
    <t>Tab</t>
  </si>
  <si>
    <t>RIIO-ED1</t>
  </si>
  <si>
    <t>Net benefits</t>
  </si>
  <si>
    <t>Discounted net benefits</t>
  </si>
  <si>
    <t>Cumulative discounted net benefits</t>
  </si>
  <si>
    <t>RIIO-ED2</t>
  </si>
  <si>
    <t>RIIO-ED3</t>
  </si>
  <si>
    <t>RIIO-ED4</t>
  </si>
  <si>
    <t>RIIO-ED5</t>
  </si>
  <si>
    <t>RIIO-ED6</t>
  </si>
  <si>
    <t>Colour code:</t>
  </si>
  <si>
    <t>User populated cells</t>
  </si>
  <si>
    <t>Instructions</t>
  </si>
  <si>
    <t>Options considered</t>
  </si>
  <si>
    <t>Decision</t>
  </si>
  <si>
    <t>Adopted</t>
  </si>
  <si>
    <t>Comment</t>
  </si>
  <si>
    <t>2022 Depreciation</t>
  </si>
  <si>
    <t>2023 Depreciation</t>
  </si>
  <si>
    <t>Closing RAV balance</t>
  </si>
  <si>
    <t>Opening RAV balance</t>
  </si>
  <si>
    <t>Losses</t>
  </si>
  <si>
    <t>Other 1 (specify)</t>
  </si>
  <si>
    <t>Other 2 (specify)</t>
  </si>
  <si>
    <t>Option summary</t>
  </si>
  <si>
    <t>£m</t>
  </si>
  <si>
    <t>(2)</t>
  </si>
  <si>
    <t>%</t>
  </si>
  <si>
    <t>(3)=(1)x(2)</t>
  </si>
  <si>
    <t>(4)=(1)-(3)</t>
  </si>
  <si>
    <t>(7)=(4)+(5)+(6)</t>
  </si>
  <si>
    <t>Calculation</t>
  </si>
  <si>
    <t>Units</t>
  </si>
  <si>
    <t>Option no.</t>
  </si>
  <si>
    <t>List below all options considered to meet the stated aim</t>
  </si>
  <si>
    <t>List below the short list of those options which have been costed within this CBA workbook</t>
  </si>
  <si>
    <t>RIIO-ED7</t>
  </si>
  <si>
    <r>
      <t>(5)</t>
    </r>
    <r>
      <rPr>
        <vertAlign val="subscript"/>
        <sz val="10"/>
        <color theme="1"/>
        <rFont val="Gill Sans MT"/>
        <family val="2"/>
      </rPr>
      <t>2016</t>
    </r>
    <r>
      <rPr>
        <sz val="10"/>
        <color theme="1"/>
        <rFont val="Gill Sans MT"/>
        <family val="2"/>
      </rPr>
      <t>=(3)</t>
    </r>
    <r>
      <rPr>
        <vertAlign val="subscript"/>
        <sz val="10"/>
        <color theme="1"/>
        <rFont val="Gill Sans MT"/>
        <family val="2"/>
      </rPr>
      <t>2016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</si>
  <si>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2017</t>
    </r>
    <r>
      <rPr>
        <sz val="10"/>
        <color theme="1"/>
        <rFont val="Gill Sans MT"/>
        <family val="2"/>
      </rPr>
      <t>=(3)</t>
    </r>
    <r>
      <rPr>
        <vertAlign val="subscript"/>
        <sz val="10"/>
        <color theme="1"/>
        <rFont val="Gill Sans MT"/>
        <family val="2"/>
      </rPr>
      <t>2017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</si>
  <si>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2018</t>
    </r>
    <r>
      <rPr>
        <sz val="10"/>
        <color theme="1"/>
        <rFont val="Gill Sans MT"/>
        <family val="2"/>
      </rPr>
      <t>=(3)</t>
    </r>
    <r>
      <rPr>
        <vertAlign val="subscript"/>
        <sz val="10"/>
        <color theme="1"/>
        <rFont val="Gill Sans MT"/>
        <family val="2"/>
      </rPr>
      <t>2018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</si>
  <si>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2019</t>
    </r>
    <r>
      <rPr>
        <sz val="10"/>
        <color theme="1"/>
        <rFont val="Gill Sans MT"/>
        <family val="2"/>
      </rPr>
      <t>=(3)</t>
    </r>
    <r>
      <rPr>
        <vertAlign val="subscript"/>
        <sz val="10"/>
        <color theme="1"/>
        <rFont val="Gill Sans MT"/>
        <family val="2"/>
      </rPr>
      <t>2019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</si>
  <si>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2020</t>
    </r>
    <r>
      <rPr>
        <sz val="10"/>
        <color theme="1"/>
        <rFont val="Gill Sans MT"/>
        <family val="2"/>
      </rPr>
      <t>=(3)</t>
    </r>
    <r>
      <rPr>
        <vertAlign val="subscript"/>
        <sz val="10"/>
        <color theme="1"/>
        <rFont val="Gill Sans MT"/>
        <family val="2"/>
      </rPr>
      <t>2020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</si>
  <si>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2021</t>
    </r>
    <r>
      <rPr>
        <sz val="10"/>
        <color theme="1"/>
        <rFont val="Gill Sans MT"/>
        <family val="2"/>
      </rPr>
      <t>=(3)</t>
    </r>
    <r>
      <rPr>
        <vertAlign val="subscript"/>
        <sz val="10"/>
        <color theme="1"/>
        <rFont val="Gill Sans MT"/>
        <family val="2"/>
      </rPr>
      <t>2021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</si>
  <si>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2022</t>
    </r>
    <r>
      <rPr>
        <sz val="10"/>
        <color theme="1"/>
        <rFont val="Gill Sans MT"/>
        <family val="2"/>
      </rPr>
      <t>=(3)</t>
    </r>
    <r>
      <rPr>
        <vertAlign val="subscript"/>
        <sz val="10"/>
        <color theme="1"/>
        <rFont val="Gill Sans MT"/>
        <family val="2"/>
      </rPr>
      <t>2022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</si>
  <si>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2023</t>
    </r>
    <r>
      <rPr>
        <sz val="10"/>
        <color theme="1"/>
        <rFont val="Gill Sans MT"/>
        <family val="2"/>
      </rPr>
      <t>=(3)</t>
    </r>
    <r>
      <rPr>
        <vertAlign val="subscript"/>
        <sz val="10"/>
        <color theme="1"/>
        <rFont val="Gill Sans MT"/>
        <family val="2"/>
      </rPr>
      <t>2023</t>
    </r>
    <r>
      <rPr>
        <sz val="10"/>
        <color theme="1"/>
        <rFont val="Gill Sans MT"/>
        <family val="2"/>
      </rPr>
      <t>*Dep_rate</t>
    </r>
    <r>
      <rPr>
        <vertAlign val="subscript"/>
        <sz val="10"/>
        <color theme="1"/>
        <rFont val="Gill Sans MT"/>
        <family val="2"/>
      </rPr>
      <t>t</t>
    </r>
  </si>
  <si>
    <r>
      <t>(5)=∑(5)</t>
    </r>
    <r>
      <rPr>
        <vertAlign val="subscript"/>
        <sz val="10"/>
        <color theme="1"/>
        <rFont val="Gill Sans MT"/>
        <family val="2"/>
      </rPr>
      <t>t</t>
    </r>
  </si>
  <si>
    <r>
      <t>(6</t>
    </r>
    <r>
      <rPr>
        <vertAlign val="superscript"/>
        <sz val="10"/>
        <color theme="1"/>
        <rFont val="Gill Sans MT"/>
        <family val="2"/>
      </rPr>
      <t>op</t>
    </r>
    <r>
      <rPr>
        <sz val="10"/>
        <color theme="1"/>
        <rFont val="Gill Sans MT"/>
        <family val="2"/>
      </rPr>
      <t>)</t>
    </r>
    <r>
      <rPr>
        <vertAlign val="subscript"/>
        <sz val="10"/>
        <color theme="1"/>
        <rFont val="Gill Sans MT"/>
        <family val="2"/>
      </rPr>
      <t>t</t>
    </r>
    <r>
      <rPr>
        <sz val="10"/>
        <color theme="1"/>
        <rFont val="Gill Sans MT"/>
        <family val="2"/>
      </rPr>
      <t>=(6</t>
    </r>
    <r>
      <rPr>
        <vertAlign val="superscript"/>
        <sz val="10"/>
        <color theme="1"/>
        <rFont val="Gill Sans MT"/>
        <family val="2"/>
      </rPr>
      <t>cl</t>
    </r>
    <r>
      <rPr>
        <sz val="10"/>
        <color theme="1"/>
        <rFont val="Gill Sans MT"/>
        <family val="2"/>
      </rPr>
      <t>)</t>
    </r>
    <r>
      <rPr>
        <vertAlign val="subscript"/>
        <sz val="10"/>
        <color theme="1"/>
        <rFont val="Gill Sans MT"/>
        <family val="2"/>
      </rPr>
      <t>t-1</t>
    </r>
  </si>
  <si>
    <t>pre-tax WACC</t>
  </si>
  <si>
    <t>Discount factor</t>
  </si>
  <si>
    <t>=1/[(1+SRTP)^n]</t>
  </si>
  <si>
    <t>The user should populate the light blue cells. All other cells are either fixed or auto-populated.</t>
  </si>
  <si>
    <t>Discount rate for safety</t>
  </si>
  <si>
    <r>
      <t>(6)=avg[(6</t>
    </r>
    <r>
      <rPr>
        <vertAlign val="superscript"/>
        <sz val="10"/>
        <color theme="1"/>
        <rFont val="Gill Sans MT"/>
        <family val="2"/>
      </rPr>
      <t>cl</t>
    </r>
    <r>
      <rPr>
        <sz val="10"/>
        <color theme="1"/>
        <rFont val="Gill Sans MT"/>
        <family val="2"/>
      </rPr>
      <t>),(6</t>
    </r>
    <r>
      <rPr>
        <vertAlign val="superscript"/>
        <sz val="10"/>
        <color theme="1"/>
        <rFont val="Gill Sans MT"/>
        <family val="2"/>
      </rPr>
      <t>op</t>
    </r>
    <r>
      <rPr>
        <sz val="10"/>
        <color theme="1"/>
        <rFont val="Gill Sans MT"/>
        <family val="2"/>
      </rPr>
      <t>)]xWACC</t>
    </r>
  </si>
  <si>
    <r>
      <t>(6</t>
    </r>
    <r>
      <rPr>
        <vertAlign val="superscript"/>
        <sz val="10"/>
        <color theme="1"/>
        <rFont val="Gill Sans MT"/>
        <family val="2"/>
      </rPr>
      <t>cl</t>
    </r>
    <r>
      <rPr>
        <sz val="10"/>
        <color theme="1"/>
        <rFont val="Gill Sans MT"/>
        <family val="2"/>
      </rPr>
      <t>)=(3)-(5)+(6</t>
    </r>
    <r>
      <rPr>
        <vertAlign val="superscript"/>
        <sz val="10"/>
        <color theme="1"/>
        <rFont val="Gill Sans MT"/>
        <family val="2"/>
      </rPr>
      <t>op</t>
    </r>
    <r>
      <rPr>
        <sz val="10"/>
        <color theme="1"/>
        <rFont val="Gill Sans MT"/>
        <family val="2"/>
      </rPr>
      <t>)</t>
    </r>
  </si>
  <si>
    <t>Fatality</t>
  </si>
  <si>
    <t>Major injury</t>
  </si>
  <si>
    <t>RPI INDICES</t>
  </si>
  <si>
    <t>Using yearly averages (April to March)</t>
  </si>
  <si>
    <t>2011/12</t>
  </si>
  <si>
    <t>Index</t>
  </si>
  <si>
    <t>Discount factor (safety)</t>
  </si>
  <si>
    <t>=1/[(1+PTPR)^n]</t>
  </si>
  <si>
    <t>Use this sheet to provide details of assumptions and calculation methodology used in CBA model</t>
  </si>
  <si>
    <t>Guidance for CBA spreadsheet model</t>
  </si>
  <si>
    <t>If investment is to replace an existing asset / asset class, please state the condition of the asset / asset class (HI / CI etc.)</t>
  </si>
  <si>
    <t xml:space="preserve">Rejected </t>
  </si>
  <si>
    <t>first year of investment out flow</t>
  </si>
  <si>
    <t>Oil leakage</t>
  </si>
  <si>
    <t>Term (years from first out flow)</t>
  </si>
  <si>
    <t>Parameters</t>
  </si>
  <si>
    <t>Prices</t>
  </si>
  <si>
    <t>MWh</t>
  </si>
  <si>
    <t>Mins</t>
  </si>
  <si>
    <t>tCO2e</t>
  </si>
  <si>
    <t>Litres</t>
  </si>
  <si>
    <r>
      <rPr>
        <u/>
        <vertAlign val="superscript"/>
        <sz val="10"/>
        <color theme="10"/>
        <rFont val="Calibri"/>
        <family val="2"/>
      </rPr>
      <t>1</t>
    </r>
    <r>
      <rPr>
        <u/>
        <sz val="10"/>
        <color theme="10"/>
        <rFont val="Calibri"/>
        <family val="2"/>
      </rPr>
      <t xml:space="preserve">  https://www.gov.uk/carbon-valuation </t>
    </r>
  </si>
  <si>
    <t>Investment to be expensed</t>
  </si>
  <si>
    <t>(1) = investment + DNO benefits</t>
  </si>
  <si>
    <t>Total Net DNO benefits</t>
  </si>
  <si>
    <t>Total DNO net benefits before capitalisation</t>
  </si>
  <si>
    <t>NPV (£m)</t>
  </si>
  <si>
    <t xml:space="preserve">Provide a description of the stated aim / investment decision contained within this CBA analysis workbook, along with a list of options considered to meet the aim.  
Also include here the short list of options contained within this workbook which have been fully costed and specify which option has been adopted following CBA and included in your business plan submission. </t>
  </si>
  <si>
    <t xml:space="preserve">Please highlight your chosen option by colouring the worksheet tab yellow.  </t>
  </si>
  <si>
    <t>Costs entered should correspond to values set out in company business plans i.e. should exclude RPEs and include ongoing efficiencies consistent with assumptions contained in your business plan submission.</t>
  </si>
  <si>
    <t>Total societal net benefits</t>
  </si>
  <si>
    <t>NPVs based on payback periods</t>
  </si>
  <si>
    <t>16 years</t>
  </si>
  <si>
    <t>24 years</t>
  </si>
  <si>
    <t>32 years</t>
  </si>
  <si>
    <t>45 years</t>
  </si>
  <si>
    <t>DNO view</t>
  </si>
  <si>
    <r>
      <t>If more options are costed, please copy</t>
    </r>
    <r>
      <rPr>
        <i/>
        <sz val="10"/>
        <color theme="1"/>
        <rFont val="Gill Sans MT"/>
        <family val="2"/>
      </rPr>
      <t xml:space="preserve"> Option 1</t>
    </r>
    <r>
      <rPr>
        <sz val="10"/>
        <color theme="1"/>
        <rFont val="Gill Sans MT"/>
        <family val="2"/>
      </rPr>
      <t xml:space="preserve"> and </t>
    </r>
    <r>
      <rPr>
        <i/>
        <sz val="10"/>
        <color theme="1"/>
        <rFont val="Gill Sans MT"/>
        <family val="2"/>
      </rPr>
      <t>workings 1</t>
    </r>
    <r>
      <rPr>
        <sz val="10"/>
        <color theme="1"/>
        <rFont val="Gill Sans MT"/>
        <family val="2"/>
      </rPr>
      <t xml:space="preserve"> worksheets and add detail to the short list table above.</t>
    </r>
  </si>
  <si>
    <t>2012/13</t>
  </si>
  <si>
    <t>2024 Depreciation</t>
  </si>
  <si>
    <t>2025 Depreciation</t>
  </si>
  <si>
    <t>2026 Depreciation</t>
  </si>
  <si>
    <t>2027 Depreciation</t>
  </si>
  <si>
    <t>2028 Depreciation</t>
  </si>
  <si>
    <t>2029 Depreciation</t>
  </si>
  <si>
    <t>2030 Depreciation</t>
  </si>
  <si>
    <t>2031 Depreciation</t>
  </si>
  <si>
    <t>2032 Depreciation</t>
  </si>
  <si>
    <t>2033 Depreciation</t>
  </si>
  <si>
    <t>2034 Depreciation</t>
  </si>
  <si>
    <t>2035 Depreciation</t>
  </si>
  <si>
    <t>2036 Depreciation</t>
  </si>
  <si>
    <t>2037 Depreciation</t>
  </si>
  <si>
    <t>2038 Depreciation</t>
  </si>
  <si>
    <t>2039 Depreciation</t>
  </si>
  <si>
    <t>2040 Depreciation</t>
  </si>
  <si>
    <t>2041 Depreciation</t>
  </si>
  <si>
    <t>2042 Depreciation</t>
  </si>
  <si>
    <t>2043 Depreciation</t>
  </si>
  <si>
    <t>2044 Depreciation</t>
  </si>
  <si>
    <t>2045 Depreciation</t>
  </si>
  <si>
    <r>
      <t>(5)</t>
    </r>
    <r>
      <rPr>
        <vertAlign val="subscript"/>
        <sz val="10"/>
        <color theme="1"/>
        <rFont val="Gill Sans MT"/>
        <family val="2"/>
      </rPr>
      <t>2024</t>
    </r>
    <r>
      <rPr>
        <sz val="10"/>
        <color theme="1"/>
        <rFont val="Gill Sans MT"/>
        <family val="2"/>
      </rPr>
      <t>=(3)</t>
    </r>
    <r>
      <rPr>
        <vertAlign val="subscript"/>
        <sz val="10"/>
        <color theme="1"/>
        <rFont val="Gill Sans MT"/>
        <family val="2"/>
      </rPr>
      <t>2024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</si>
  <si>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2025</t>
    </r>
    <r>
      <rPr>
        <sz val="10"/>
        <color theme="1"/>
        <rFont val="Gill Sans MT"/>
        <family val="2"/>
      </rPr>
      <t>=(3)</t>
    </r>
    <r>
      <rPr>
        <vertAlign val="subscript"/>
        <sz val="10"/>
        <color theme="1"/>
        <rFont val="Gill Sans MT"/>
        <family val="2"/>
      </rPr>
      <t>2025</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</si>
  <si>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2026</t>
    </r>
    <r>
      <rPr>
        <sz val="10"/>
        <color theme="1"/>
        <rFont val="Gill Sans MT"/>
        <family val="2"/>
      </rPr>
      <t>=(3)</t>
    </r>
    <r>
      <rPr>
        <vertAlign val="subscript"/>
        <sz val="10"/>
        <color theme="1"/>
        <rFont val="Gill Sans MT"/>
        <family val="2"/>
      </rPr>
      <t>2026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</si>
  <si>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2027</t>
    </r>
    <r>
      <rPr>
        <sz val="10"/>
        <color theme="1"/>
        <rFont val="Gill Sans MT"/>
        <family val="2"/>
      </rPr>
      <t>=(3)</t>
    </r>
    <r>
      <rPr>
        <vertAlign val="subscript"/>
        <sz val="10"/>
        <color theme="1"/>
        <rFont val="Gill Sans MT"/>
        <family val="2"/>
      </rPr>
      <t>2027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</si>
  <si>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2028</t>
    </r>
    <r>
      <rPr>
        <sz val="10"/>
        <color theme="1"/>
        <rFont val="Gill Sans MT"/>
        <family val="2"/>
      </rPr>
      <t>=(3)</t>
    </r>
    <r>
      <rPr>
        <vertAlign val="subscript"/>
        <sz val="10"/>
        <color theme="1"/>
        <rFont val="Gill Sans MT"/>
        <family val="2"/>
      </rPr>
      <t>2028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</si>
  <si>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2029</t>
    </r>
    <r>
      <rPr>
        <sz val="10"/>
        <color theme="1"/>
        <rFont val="Gill Sans MT"/>
        <family val="2"/>
      </rPr>
      <t>=(3)</t>
    </r>
    <r>
      <rPr>
        <vertAlign val="subscript"/>
        <sz val="10"/>
        <color theme="1"/>
        <rFont val="Gill Sans MT"/>
        <family val="2"/>
      </rPr>
      <t>2029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</si>
  <si>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2030</t>
    </r>
    <r>
      <rPr>
        <sz val="10"/>
        <color theme="1"/>
        <rFont val="Gill Sans MT"/>
        <family val="2"/>
      </rPr>
      <t>=(3)</t>
    </r>
    <r>
      <rPr>
        <vertAlign val="subscript"/>
        <sz val="10"/>
        <color theme="1"/>
        <rFont val="Gill Sans MT"/>
        <family val="2"/>
      </rPr>
      <t>2030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</si>
  <si>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2031</t>
    </r>
    <r>
      <rPr>
        <sz val="10"/>
        <color theme="1"/>
        <rFont val="Gill Sans MT"/>
        <family val="2"/>
      </rPr>
      <t>=(3)</t>
    </r>
    <r>
      <rPr>
        <vertAlign val="subscript"/>
        <sz val="10"/>
        <color theme="1"/>
        <rFont val="Gill Sans MT"/>
        <family val="2"/>
      </rPr>
      <t>2031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</si>
  <si>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2032</t>
    </r>
    <r>
      <rPr>
        <sz val="10"/>
        <color theme="1"/>
        <rFont val="Gill Sans MT"/>
        <family val="2"/>
      </rPr>
      <t>=(3)</t>
    </r>
    <r>
      <rPr>
        <vertAlign val="subscript"/>
        <sz val="10"/>
        <color theme="1"/>
        <rFont val="Gill Sans MT"/>
        <family val="2"/>
      </rPr>
      <t>2032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</si>
  <si>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2033</t>
    </r>
    <r>
      <rPr>
        <sz val="10"/>
        <color theme="1"/>
        <rFont val="Gill Sans MT"/>
        <family val="2"/>
      </rPr>
      <t>=(3)</t>
    </r>
    <r>
      <rPr>
        <vertAlign val="subscript"/>
        <sz val="10"/>
        <color theme="1"/>
        <rFont val="Gill Sans MT"/>
        <family val="2"/>
      </rPr>
      <t>2033</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</si>
  <si>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2034</t>
    </r>
    <r>
      <rPr>
        <sz val="10"/>
        <color theme="1"/>
        <rFont val="Gill Sans MT"/>
        <family val="2"/>
      </rPr>
      <t>=(3)</t>
    </r>
    <r>
      <rPr>
        <vertAlign val="subscript"/>
        <sz val="10"/>
        <color theme="1"/>
        <rFont val="Gill Sans MT"/>
        <family val="2"/>
      </rPr>
      <t>2034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</si>
  <si>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2035</t>
    </r>
    <r>
      <rPr>
        <sz val="10"/>
        <color theme="1"/>
        <rFont val="Gill Sans MT"/>
        <family val="2"/>
      </rPr>
      <t>=(3)</t>
    </r>
    <r>
      <rPr>
        <vertAlign val="subscript"/>
        <sz val="10"/>
        <color theme="1"/>
        <rFont val="Gill Sans MT"/>
        <family val="2"/>
      </rPr>
      <t>2035</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</si>
  <si>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2036</t>
    </r>
    <r>
      <rPr>
        <sz val="10"/>
        <color theme="1"/>
        <rFont val="Gill Sans MT"/>
        <family val="2"/>
      </rPr>
      <t>=(3)</t>
    </r>
    <r>
      <rPr>
        <vertAlign val="subscript"/>
        <sz val="10"/>
        <color theme="1"/>
        <rFont val="Gill Sans MT"/>
        <family val="2"/>
      </rPr>
      <t>2036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</si>
  <si>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2037</t>
    </r>
    <r>
      <rPr>
        <sz val="10"/>
        <color theme="1"/>
        <rFont val="Gill Sans MT"/>
        <family val="2"/>
      </rPr>
      <t>=(3)</t>
    </r>
    <r>
      <rPr>
        <vertAlign val="subscript"/>
        <sz val="10"/>
        <color theme="1"/>
        <rFont val="Gill Sans MT"/>
        <family val="2"/>
      </rPr>
      <t>2037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</si>
  <si>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2038</t>
    </r>
    <r>
      <rPr>
        <sz val="10"/>
        <color theme="1"/>
        <rFont val="Gill Sans MT"/>
        <family val="2"/>
      </rPr>
      <t>=(3)</t>
    </r>
    <r>
      <rPr>
        <vertAlign val="subscript"/>
        <sz val="10"/>
        <color theme="1"/>
        <rFont val="Gill Sans MT"/>
        <family val="2"/>
      </rPr>
      <t>2038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</si>
  <si>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2039</t>
    </r>
    <r>
      <rPr>
        <sz val="10"/>
        <color theme="1"/>
        <rFont val="Gill Sans MT"/>
        <family val="2"/>
      </rPr>
      <t>=(3)</t>
    </r>
    <r>
      <rPr>
        <vertAlign val="subscript"/>
        <sz val="10"/>
        <color theme="1"/>
        <rFont val="Gill Sans MT"/>
        <family val="2"/>
      </rPr>
      <t>2039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</si>
  <si>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2040</t>
    </r>
    <r>
      <rPr>
        <sz val="10"/>
        <color theme="1"/>
        <rFont val="Gill Sans MT"/>
        <family val="2"/>
      </rPr>
      <t>=(3)</t>
    </r>
    <r>
      <rPr>
        <vertAlign val="subscript"/>
        <sz val="10"/>
        <color theme="1"/>
        <rFont val="Gill Sans MT"/>
        <family val="2"/>
      </rPr>
      <t>2040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</si>
  <si>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2041</t>
    </r>
    <r>
      <rPr>
        <sz val="10"/>
        <color theme="1"/>
        <rFont val="Gill Sans MT"/>
        <family val="2"/>
      </rPr>
      <t>=(3)</t>
    </r>
    <r>
      <rPr>
        <vertAlign val="subscript"/>
        <sz val="10"/>
        <color theme="1"/>
        <rFont val="Gill Sans MT"/>
        <family val="2"/>
      </rPr>
      <t>2041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</si>
  <si>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2042</t>
    </r>
    <r>
      <rPr>
        <sz val="10"/>
        <color theme="1"/>
        <rFont val="Gill Sans MT"/>
        <family val="2"/>
      </rPr>
      <t>=(3)</t>
    </r>
    <r>
      <rPr>
        <vertAlign val="subscript"/>
        <sz val="10"/>
        <color theme="1"/>
        <rFont val="Gill Sans MT"/>
        <family val="2"/>
      </rPr>
      <t>2042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</si>
  <si>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2043</t>
    </r>
    <r>
      <rPr>
        <sz val="10"/>
        <color theme="1"/>
        <rFont val="Gill Sans MT"/>
        <family val="2"/>
      </rPr>
      <t>=(3)</t>
    </r>
    <r>
      <rPr>
        <vertAlign val="subscript"/>
        <sz val="10"/>
        <color theme="1"/>
        <rFont val="Gill Sans MT"/>
        <family val="2"/>
      </rPr>
      <t>2043</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</si>
  <si>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2044</t>
    </r>
    <r>
      <rPr>
        <sz val="10"/>
        <color theme="1"/>
        <rFont val="Gill Sans MT"/>
        <family val="2"/>
      </rPr>
      <t>=(3)</t>
    </r>
    <r>
      <rPr>
        <vertAlign val="subscript"/>
        <sz val="10"/>
        <color theme="1"/>
        <rFont val="Gill Sans MT"/>
        <family val="2"/>
      </rPr>
      <t>2044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</si>
  <si>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2045</t>
    </r>
    <r>
      <rPr>
        <sz val="10"/>
        <color theme="1"/>
        <rFont val="Gill Sans MT"/>
        <family val="2"/>
      </rPr>
      <t>=(3)</t>
    </r>
    <r>
      <rPr>
        <vertAlign val="subscript"/>
        <sz val="10"/>
        <color theme="1"/>
        <rFont val="Gill Sans MT"/>
        <family val="2"/>
      </rPr>
      <t>2045</t>
    </r>
    <r>
      <rPr>
        <sz val="10"/>
        <color theme="1"/>
        <rFont val="Gill Sans MT"/>
        <family val="2"/>
      </rPr>
      <t>*Dep_rate</t>
    </r>
    <r>
      <rPr>
        <vertAlign val="subscript"/>
        <sz val="10"/>
        <color theme="1"/>
        <rFont val="Gill Sans MT"/>
        <family val="2"/>
      </rPr>
      <t>t</t>
    </r>
  </si>
  <si>
    <t xml:space="preserve">http://www.hse.gov.uk/risk/theory/alarpcheck.htm  </t>
  </si>
  <si>
    <t xml:space="preserve">http://www.defra.gov.uk/publications/2012/05/30/pb13773-2012-ghg-conversion/  </t>
  </si>
  <si>
    <t>note: 2016 to 2030 DECC's updated traded sector carbon values published Oct 2012, 2031 onwards based on DECC carbon values published Oct 2011.</t>
  </si>
  <si>
    <r>
      <rPr>
        <u/>
        <vertAlign val="superscript"/>
        <sz val="10"/>
        <color theme="10"/>
        <rFont val="Calibri"/>
        <family val="2"/>
      </rPr>
      <t xml:space="preserve">2 </t>
    </r>
    <r>
      <rPr>
        <u/>
        <sz val="10"/>
        <color theme="10"/>
        <rFont val="Calibri"/>
        <family val="2"/>
      </rPr>
      <t xml:space="preserve">http://www.hse.gov.uk/risk/theory/alarpcheck.htm   </t>
    </r>
  </si>
  <si>
    <t>Diversions</t>
  </si>
  <si>
    <t>Reinforcement</t>
  </si>
  <si>
    <t>ESQCR</t>
  </si>
  <si>
    <t>Asset Replacement</t>
  </si>
  <si>
    <t>Refurbishment</t>
  </si>
  <si>
    <t>Civil Works</t>
  </si>
  <si>
    <t>Operational IT &amp; Telecoms</t>
  </si>
  <si>
    <t>Legal &amp; Safety</t>
  </si>
  <si>
    <t>QoS</t>
  </si>
  <si>
    <t>Flooding</t>
  </si>
  <si>
    <t>BT21CN</t>
  </si>
  <si>
    <t>Technical losses and other environmental</t>
  </si>
  <si>
    <t>High impact Low Probability (HILP)</t>
  </si>
  <si>
    <t>Critical National Infrastructure</t>
  </si>
  <si>
    <t>Black Start</t>
  </si>
  <si>
    <t>Rising Mains and Laterals</t>
  </si>
  <si>
    <t>Undergrounding Within/ Outside designated areas</t>
  </si>
  <si>
    <t>Worst Served Customers</t>
  </si>
  <si>
    <t>Inspections &amp; Maintenance</t>
  </si>
  <si>
    <t>Tree Cutting</t>
  </si>
  <si>
    <t>NOC's Other</t>
  </si>
  <si>
    <t>Network Design &amp; Engineering</t>
  </si>
  <si>
    <t>Project Management</t>
  </si>
  <si>
    <t>Engineering Mgt &amp; Clerical Support</t>
  </si>
  <si>
    <t>System Mapping - Cartographical</t>
  </si>
  <si>
    <t>Control Centre</t>
  </si>
  <si>
    <t xml:space="preserve">Call Centre </t>
  </si>
  <si>
    <t>Stores</t>
  </si>
  <si>
    <t>Operational Training</t>
  </si>
  <si>
    <t>Vehicles &amp; Transport</t>
  </si>
  <si>
    <t>Atypicals Non Sev Weather</t>
  </si>
  <si>
    <t>Smart Meters</t>
  </si>
  <si>
    <t>Network Policy</t>
  </si>
  <si>
    <t>HR &amp; Non-operational Training</t>
  </si>
  <si>
    <t>Finance &amp; Regulation</t>
  </si>
  <si>
    <t>CEO</t>
  </si>
  <si>
    <t>IT &amp; Telecoms</t>
  </si>
  <si>
    <t>Property Mgt</t>
  </si>
  <si>
    <t>Non Op Capex</t>
  </si>
  <si>
    <t>Total investment</t>
  </si>
  <si>
    <t>Please specify</t>
  </si>
  <si>
    <t>High Value Projects</t>
  </si>
  <si>
    <t>Trouble Call / faults</t>
  </si>
  <si>
    <t xml:space="preserve">ONIs </t>
  </si>
  <si>
    <t>CO2e associated with losses</t>
  </si>
  <si>
    <t>Other GHG emissions (CO2e) i.e. not associated with losses</t>
  </si>
  <si>
    <t xml:space="preserve">note: figures taken from 2012 Guideline to Defra / DECC's GHG conversion factors for company reporting, 'new 2010' factor annex 3 table 3(c).  </t>
  </si>
  <si>
    <t>Losses (£/MWh)</t>
  </si>
  <si>
    <t>CML (£s per minute lost)</t>
  </si>
  <si>
    <t>Cost per litre oil (£/litre)</t>
  </si>
  <si>
    <t>CI (£s per interruption)</t>
  </si>
  <si>
    <t>no.</t>
  </si>
  <si>
    <r>
      <rPr>
        <u/>
        <vertAlign val="superscript"/>
        <sz val="10"/>
        <color theme="10"/>
        <rFont val="Calibri"/>
        <family val="2"/>
      </rPr>
      <t>3</t>
    </r>
    <r>
      <rPr>
        <u/>
        <sz val="10"/>
        <color theme="10"/>
        <rFont val="Calibri"/>
        <family val="2"/>
      </rPr>
      <t xml:space="preserve"> http://www.defra.gov.uk/publications/2012/05/30/pb13773-2012-ghg-conversion/  </t>
    </r>
  </si>
  <si>
    <t>Other 3 (specify)</t>
  </si>
  <si>
    <t>Reduced losses</t>
  </si>
  <si>
    <t>Reduced emissions associated with losses</t>
  </si>
  <si>
    <t>Reduced number of customers interrupted</t>
  </si>
  <si>
    <t>Reduced customer minutes lost</t>
  </si>
  <si>
    <t>Reduced oil leakage</t>
  </si>
  <si>
    <t>Non-DNO (eg societal) benefits</t>
  </si>
  <si>
    <t>Working 1</t>
  </si>
  <si>
    <t>Show any calculation used to derive the values in your CBA</t>
  </si>
  <si>
    <t>Fixed data</t>
  </si>
  <si>
    <t>Enter pre-tax WACC and prices consistent with your business plan</t>
  </si>
  <si>
    <t>Other formula</t>
  </si>
  <si>
    <r>
      <t>Enter costs / benef</t>
    </r>
    <r>
      <rPr>
        <sz val="10"/>
        <rFont val="Gill Sans MT"/>
        <family val="2"/>
      </rPr>
      <t xml:space="preserve">its in 2012/13 prices </t>
    </r>
    <r>
      <rPr>
        <sz val="10"/>
        <color theme="1"/>
        <rFont val="Gill Sans MT"/>
        <family val="2"/>
      </rPr>
      <t>(£m).</t>
    </r>
  </si>
  <si>
    <r>
      <t xml:space="preserve">Copy </t>
    </r>
    <r>
      <rPr>
        <i/>
        <sz val="10"/>
        <color theme="1"/>
        <rFont val="Gill Sans MT"/>
        <family val="2"/>
      </rPr>
      <t xml:space="preserve">Option 1 worksheet &amp; workings 1 </t>
    </r>
    <r>
      <rPr>
        <sz val="10"/>
        <color theme="1"/>
        <rFont val="Gill Sans MT"/>
        <family val="2"/>
      </rPr>
      <t xml:space="preserve">for each CBA option and label these </t>
    </r>
    <r>
      <rPr>
        <i/>
        <sz val="10"/>
        <color theme="1"/>
        <rFont val="Gill Sans MT"/>
        <family val="2"/>
      </rPr>
      <t>option 2 &amp; workings 2</t>
    </r>
    <r>
      <rPr>
        <sz val="10"/>
        <color theme="1"/>
        <rFont val="Gill Sans MT"/>
        <family val="2"/>
      </rPr>
      <t xml:space="preserve"> etc.</t>
    </r>
  </si>
  <si>
    <r>
      <t xml:space="preserve">Use the relevant </t>
    </r>
    <r>
      <rPr>
        <i/>
        <sz val="10"/>
        <color theme="1"/>
        <rFont val="Gill Sans MT"/>
        <family val="2"/>
      </rPr>
      <t>Workings worksheet</t>
    </r>
    <r>
      <rPr>
        <sz val="10"/>
        <color theme="1"/>
        <rFont val="Gill Sans MT"/>
        <family val="2"/>
      </rPr>
      <t xml:space="preserve"> to demonstrate any calculation/information that can support the costs and benefits you have entered for each option.  This is free fill and provides you with an opportunity to show additional underlying data you believe will assist Ofgem in evaluating/understanding your CBA.</t>
    </r>
  </si>
  <si>
    <t>Summation formula</t>
  </si>
  <si>
    <t>Option 1</t>
  </si>
  <si>
    <t>Costs should be entered as negative values.</t>
  </si>
  <si>
    <t>Benefits (i.e. avoided costs) should be entered a positive values.</t>
  </si>
  <si>
    <t>Societal benefits (£m) i.e. costs avoided</t>
  </si>
  <si>
    <t>version number</t>
  </si>
  <si>
    <t>changes made</t>
  </si>
  <si>
    <t>Template CBA RIIO ED1 v1.xls</t>
  </si>
  <si>
    <t>Template CBA RIIO ED1 v2.xls</t>
  </si>
  <si>
    <t>Template CBA RIIO ED1 v3.xls</t>
  </si>
  <si>
    <t>initial draft RIIO-GD1 model issued for demo purposes</t>
  </si>
  <si>
    <t>-</t>
  </si>
  <si>
    <t>date</t>
  </si>
  <si>
    <t>use / purpose</t>
  </si>
  <si>
    <t>draft RIIO-ED1 model demonstrated during the CBA meeting held on the 19 March</t>
  </si>
  <si>
    <t>updated the model to reflect ED1 rather than GD1</t>
  </si>
  <si>
    <t>28/03/2013
03/04/2013</t>
  </si>
  <si>
    <t>updated to reflect discussions at the CBA meeting including straight line depreciation assumption for ED1, addition of fixed parameter assumptions for non-monetary items
re-issued on 3 April to correct CI/CML fixed data transpose error</t>
  </si>
  <si>
    <t>Template CBA RIIO ED1 v4.xls</t>
  </si>
  <si>
    <t>final version of CBA spreadsheet to take into account worked examples</t>
  </si>
  <si>
    <t>issued to DNOs to complete the 2 worked examples (leaking cable and QoS)</t>
  </si>
  <si>
    <t>1,000 kg = 1 tonne</t>
  </si>
  <si>
    <t>1,000 kWh = 1 MWh</t>
  </si>
  <si>
    <t>1 kg = 1,000g</t>
  </si>
  <si>
    <t>Power sector emissions are anticipated to reduce to 10g/kWh by 2050</t>
  </si>
  <si>
    <t>assume a linear decarbonisation pathway from 2009/10 until 2050</t>
  </si>
  <si>
    <t>Beyond 2050 keep emissions at 10g/kWh</t>
  </si>
  <si>
    <t>2009/10</t>
  </si>
  <si>
    <t>2010/11</t>
  </si>
  <si>
    <t>2013/14</t>
  </si>
  <si>
    <t>2014/15</t>
  </si>
  <si>
    <t>2015/16</t>
  </si>
  <si>
    <t>2016/17</t>
  </si>
  <si>
    <t>2017/18</t>
  </si>
  <si>
    <t>2018/19</t>
  </si>
  <si>
    <t>2019/20</t>
  </si>
  <si>
    <t>2012/21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</si>
  <si>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</si>
  <si>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</si>
  <si>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</si>
  <si>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</si>
  <si>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</si>
  <si>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</si>
  <si>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</si>
  <si>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</si>
  <si>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</si>
  <si>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</si>
  <si>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</si>
  <si>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</si>
  <si>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</si>
  <si>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</si>
  <si>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</si>
  <si>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</si>
  <si>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</si>
  <si>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</si>
  <si>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</si>
  <si>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</si>
  <si>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</si>
  <si>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</si>
  <si>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</si>
  <si>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</si>
  <si>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</si>
  <si>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</si>
  <si>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</si>
  <si>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</si>
  <si>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</si>
  <si>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check</t>
  </si>
  <si>
    <t>g CO2e per kWh</t>
  </si>
  <si>
    <t>(Defra)</t>
  </si>
  <si>
    <t>assumption; power sector should reduce to 10 g CO2e/kWh</t>
  </si>
  <si>
    <t>p.a. reduction in carbon intensity</t>
  </si>
  <si>
    <t>enter DNO specific pre-tax WACC figure</t>
  </si>
  <si>
    <t>Customer interruptions (CI)</t>
  </si>
  <si>
    <t>Customer minutes lost (CML)</t>
  </si>
  <si>
    <t>Societal net benefits (impact relative to business as usual scenario)</t>
  </si>
  <si>
    <t xml:space="preserve">Avoided DNO costs </t>
  </si>
  <si>
    <r>
      <t xml:space="preserve">Workings / assumptions used for costing </t>
    </r>
    <r>
      <rPr>
        <b/>
        <sz val="14"/>
        <color rgb="FF0070C0"/>
        <rFont val="Calibri"/>
        <family val="2"/>
        <scheme val="minor"/>
      </rPr>
      <t>Baseline</t>
    </r>
  </si>
  <si>
    <t>Baseline scenario</t>
  </si>
  <si>
    <t>Working baseline</t>
  </si>
  <si>
    <t>Show any calculation used to derive the values in your baseline scenario</t>
  </si>
  <si>
    <t>2012/13 prices</t>
  </si>
  <si>
    <r>
      <t>Cost per fatality (£m)</t>
    </r>
    <r>
      <rPr>
        <vertAlign val="superscript"/>
        <sz val="10"/>
        <rFont val="Gill Sans MT"/>
        <family val="2"/>
      </rPr>
      <t>2</t>
    </r>
  </si>
  <si>
    <r>
      <t>Cost per major injury (£m)</t>
    </r>
    <r>
      <rPr>
        <vertAlign val="superscript"/>
        <sz val="10"/>
        <rFont val="Gill Sans MT"/>
        <family val="2"/>
      </rPr>
      <t>2</t>
    </r>
  </si>
  <si>
    <r>
      <t>Electricity GHG conversion factor (tonnes per MWh)</t>
    </r>
    <r>
      <rPr>
        <vertAlign val="superscript"/>
        <sz val="10"/>
        <rFont val="Gill Sans MT"/>
        <family val="2"/>
      </rPr>
      <t>3</t>
    </r>
  </si>
  <si>
    <r>
      <t>Traded carbon price (£/t 2010/11)</t>
    </r>
    <r>
      <rPr>
        <vertAlign val="superscript"/>
        <sz val="10"/>
        <color theme="1"/>
        <rFont val="Gill Sans MT"/>
        <family val="2"/>
      </rPr>
      <t>1</t>
    </r>
  </si>
  <si>
    <t>traded carbon price (£/t 2012/13 prices)</t>
  </si>
  <si>
    <t>updated to reflect DNO feedback following completion of worked examples
main changes include:
- included baseline scenario worksheet
- removed VOLL as CI/CML method of monetising loss of supply was viewed as robust method
- amended the CO2 conversion factor associated with losses to take into account assumptions regarding future decarbonisation of electricity
- updated fixed data parameters to 2012/13 prices</t>
  </si>
  <si>
    <t>Where a 'do minimum option' exists, Option 1 should represent your 'do minimum' or 'reference scenario' e.g. do nothing, ongoing maintenance of existing asset or the option which requires the minimum investment .</t>
  </si>
  <si>
    <t>Decarbonisation of electricity assumption:</t>
  </si>
  <si>
    <t>Where losses are entered in terms of MWh, the CO2e associated with those losses will be calculated based on an assumed GHG conversion factor.   The tCO2e are monetised using DECC traded carbon values.</t>
  </si>
  <si>
    <t>Connections</t>
  </si>
  <si>
    <t>Total avoided DNO costs</t>
  </si>
  <si>
    <t>Enter values as increments (delta) relative to your reference scenario. If this is your reference scenario enter 0. Reductions are entered as positive numbers and increases as negative numbers.</t>
  </si>
  <si>
    <t>2003/04</t>
  </si>
  <si>
    <t>2004/05</t>
  </si>
  <si>
    <t>2005/06</t>
  </si>
  <si>
    <t>2006/07</t>
  </si>
  <si>
    <t>2007/08</t>
  </si>
  <si>
    <t>2008/09</t>
  </si>
  <si>
    <t>convert to</t>
  </si>
  <si>
    <t xml:space="preserve">     Convert from</t>
  </si>
  <si>
    <t>note: HSE values as at Q3 2003</t>
  </si>
  <si>
    <r>
      <t>Reduced emissions (not associated with losses)</t>
    </r>
    <r>
      <rPr>
        <vertAlign val="superscript"/>
        <sz val="10"/>
        <color theme="1"/>
        <rFont val="Gill Sans MT"/>
        <family val="2"/>
      </rPr>
      <t>1</t>
    </r>
  </si>
  <si>
    <r>
      <t>Reduced probability of fatality</t>
    </r>
    <r>
      <rPr>
        <vertAlign val="superscript"/>
        <sz val="10"/>
        <color theme="1"/>
        <rFont val="Gill Sans MT"/>
        <family val="2"/>
      </rPr>
      <t>2</t>
    </r>
  </si>
  <si>
    <r>
      <t>Reduced probability of major injury</t>
    </r>
    <r>
      <rPr>
        <vertAlign val="superscript"/>
        <sz val="10"/>
        <color theme="1"/>
        <rFont val="Gill Sans MT"/>
        <family val="2"/>
      </rPr>
      <t>2</t>
    </r>
  </si>
  <si>
    <r>
      <rPr>
        <sz val="10"/>
        <color theme="1"/>
        <rFont val="Gill Sans MT"/>
        <family val="2"/>
      </rPr>
      <t>Inc</t>
    </r>
    <r>
      <rPr>
        <sz val="10"/>
        <color theme="1"/>
        <rFont val="Gill Sans MT"/>
        <family val="2"/>
      </rPr>
      <t>ludes all GHG not associated with losses e.g. SF6 converted to tCO2e using Defra conversion factors</t>
    </r>
  </si>
  <si>
    <t>All other GHG emissions not associated with losses should be entered in row 90 to avoid double counting.</t>
  </si>
  <si>
    <r>
      <t xml:space="preserve">Enter costs and benefits </t>
    </r>
    <r>
      <rPr>
        <i/>
        <sz val="10"/>
        <color theme="1"/>
        <rFont val="Gill Sans MT"/>
        <family val="2"/>
      </rPr>
      <t>over and above the baseline scenario</t>
    </r>
    <r>
      <rPr>
        <sz val="10"/>
        <color theme="1"/>
        <rFont val="Gill Sans MT"/>
        <family val="2"/>
      </rPr>
      <t xml:space="preserve"> i.e. the marginal or incremental costs / benefits of the option being considered.  
Enter capitalisation rates consistent with your business plan.</t>
    </r>
  </si>
  <si>
    <t xml:space="preserve">Enter costs and benefits associated with the baseline scenario.   The baseline scenario represents status quo; that is the cost of business as usual in the absence of any investment intervention. 
Where business as usual is not an option i.e. an investment intervention of some kind is required DNOs should chose the option with the lowest investment to represent the baseline scenario.
</t>
  </si>
  <si>
    <r>
      <t>removed '</t>
    </r>
    <r>
      <rPr>
        <strike/>
        <sz val="11"/>
        <color theme="1"/>
        <rFont val="Calibri"/>
        <family val="2"/>
        <scheme val="minor"/>
      </rPr>
      <t>do minimum</t>
    </r>
    <r>
      <rPr>
        <sz val="11"/>
        <color theme="1"/>
        <rFont val="Calibri"/>
        <family val="2"/>
        <scheme val="minor"/>
      </rPr>
      <t xml:space="preserve">' text in cell B9 of </t>
    </r>
    <r>
      <rPr>
        <i/>
        <sz val="11"/>
        <color theme="1"/>
        <rFont val="Calibri"/>
        <family val="2"/>
        <scheme val="minor"/>
      </rPr>
      <t>Option summary</t>
    </r>
    <r>
      <rPr>
        <sz val="11"/>
        <color theme="1"/>
        <rFont val="Calibri"/>
        <family val="2"/>
        <scheme val="minor"/>
      </rPr>
      <t xml:space="preserve"> worksheet</t>
    </r>
  </si>
  <si>
    <r>
      <t xml:space="preserve">Inserted clarification comment in cell C9 of the </t>
    </r>
    <r>
      <rPr>
        <i/>
        <sz val="11"/>
        <color theme="1"/>
        <rFont val="Calibri"/>
        <family val="2"/>
        <scheme val="minor"/>
      </rPr>
      <t>Option 1</t>
    </r>
    <r>
      <rPr>
        <sz val="11"/>
        <color theme="1"/>
        <rFont val="Calibri"/>
        <family val="2"/>
        <scheme val="minor"/>
      </rPr>
      <t xml:space="preserve"> worksheet.</t>
    </r>
  </si>
  <si>
    <r>
      <t xml:space="preserve">Use this sheet to provide details of </t>
    </r>
    <r>
      <rPr>
        <b/>
        <sz val="16"/>
        <color rgb="FFFF0000"/>
        <rFont val="Calibri"/>
        <family val="2"/>
        <scheme val="minor"/>
      </rPr>
      <t>assumptions</t>
    </r>
    <r>
      <rPr>
        <sz val="11"/>
        <color theme="1"/>
        <rFont val="Calibri"/>
        <family val="2"/>
        <scheme val="minor"/>
      </rPr>
      <t xml:space="preserve"> and calculation methodology used in CBA model</t>
    </r>
  </si>
  <si>
    <r>
      <t xml:space="preserve">Purpose of CBA: describe the </t>
    </r>
    <r>
      <rPr>
        <b/>
        <sz val="10"/>
        <color rgb="FF0070C0"/>
        <rFont val="Gill Sans MT"/>
        <family val="2"/>
      </rPr>
      <t xml:space="preserve">primary driver </t>
    </r>
    <r>
      <rPr>
        <b/>
        <sz val="10"/>
        <color theme="1"/>
        <rFont val="Gill Sans MT"/>
        <family val="2"/>
      </rPr>
      <t xml:space="preserve">of the investment decision </t>
    </r>
  </si>
  <si>
    <t>Options considered / project name</t>
  </si>
  <si>
    <r>
      <t xml:space="preserve">Clarified text in cell B1 of </t>
    </r>
    <r>
      <rPr>
        <i/>
        <sz val="11"/>
        <color theme="1"/>
        <rFont val="Calibri"/>
        <family val="2"/>
        <scheme val="minor"/>
      </rPr>
      <t>Option summary</t>
    </r>
    <r>
      <rPr>
        <sz val="11"/>
        <color theme="1"/>
        <rFont val="Calibri"/>
        <family val="2"/>
        <scheme val="minor"/>
      </rPr>
      <t xml:space="preserve"> worksheet.</t>
    </r>
  </si>
  <si>
    <r>
      <t xml:space="preserve">Clarified text in cell F26 of </t>
    </r>
    <r>
      <rPr>
        <i/>
        <sz val="11"/>
        <color theme="1"/>
        <rFont val="Calibri"/>
        <family val="2"/>
        <scheme val="minor"/>
      </rPr>
      <t>Option summary</t>
    </r>
    <r>
      <rPr>
        <sz val="11"/>
        <color theme="1"/>
        <rFont val="Calibri"/>
        <family val="2"/>
        <scheme val="minor"/>
      </rPr>
      <t xml:space="preserve"> worksheet.</t>
    </r>
  </si>
  <si>
    <t>For the chosen option only, provide detail of where CBA expenditure included in this CBA is reported in the BPDT pack. e.g. LV swtichgear BPDT CV3 rows 15 to 22.</t>
  </si>
  <si>
    <t>S,T</t>
  </si>
  <si>
    <t>CBA Option 2</t>
  </si>
  <si>
    <t>CBA Option 1 - Baseline</t>
  </si>
  <si>
    <t>Traditional Reinforcement</t>
  </si>
  <si>
    <r>
      <t xml:space="preserve">Workings / assumptions used for costing </t>
    </r>
    <r>
      <rPr>
        <b/>
        <sz val="14"/>
        <color rgb="FF0070C0"/>
        <rFont val="Calibri"/>
        <family val="2"/>
        <scheme val="minor"/>
      </rPr>
      <t>option 2</t>
    </r>
  </si>
  <si>
    <t>Replace as normal i.e. 70 sqmm cable</t>
  </si>
  <si>
    <t>Baseline</t>
  </si>
  <si>
    <t>Replace with larger 150 sqmm cable</t>
  </si>
  <si>
    <t xml:space="preserve">70 sqmm cable cost </t>
  </si>
  <si>
    <t xml:space="preserve">150 sqmm cable cost </t>
  </si>
  <si>
    <t xml:space="preserve">Difference in cable cost </t>
  </si>
  <si>
    <t>Life time of cable (years)</t>
  </si>
  <si>
    <t>50+ years</t>
  </si>
  <si>
    <t>Total km of 11kV cable installed per annum in ED1 (CV7:Replacement)</t>
  </si>
  <si>
    <t>Total km of 11kV cable installed per annum in ED1 (CV1:Primary Reinforcement)</t>
  </si>
  <si>
    <t>CV7: Replacement total cost increase due to 150 sqmm upgrade</t>
  </si>
  <si>
    <t>CV1: Primary Reinforcement total cost increase due to 150 sqmm upgrade</t>
  </si>
  <si>
    <t>Total km of 11kV cable installed per annum in ED1 (V3 Connections &amp; V4 Other Cost Movements)</t>
  </si>
  <si>
    <t>V3 &amp; V4: Connections &amp; Other Cost Movements total cost increase due to 150 sqmm upgrade</t>
  </si>
  <si>
    <t>CV7: Replacement total losses reduction due to 150 sqmm upgrade (MWh)</t>
  </si>
  <si>
    <t>CV1: Primary Reinforcement total losses reduction due to 150 sqmm upgrade (MWh)</t>
  </si>
  <si>
    <t>V3 &amp; V4: Connections &amp; Other Cost Movements total losses reduction due to 150 sqmm upgrade (MWh)</t>
  </si>
  <si>
    <t>MWh losses saving by upgrading cable from 70 sqmm to 150 sqmm (Mwh/km)</t>
  </si>
  <si>
    <t>11 kV upsizing SSES</t>
  </si>
  <si>
    <t>Assumption</t>
  </si>
  <si>
    <t>Reviewed</t>
  </si>
  <si>
    <t>Location</t>
  </si>
  <si>
    <t>Validity</t>
  </si>
  <si>
    <t>Notes</t>
  </si>
  <si>
    <t>Yes</t>
  </si>
  <si>
    <t>Replacement of cables to reduce losses</t>
  </si>
  <si>
    <t>Replaced assets are those planned for repalcement during RIIO-ED1 and so are most likely HI5</t>
  </si>
  <si>
    <t>Percentage of cable installed to reduce losses</t>
  </si>
  <si>
    <t>Total km of 11kV cable installed per annum in ED1 (CV7:Replacement) due to losses</t>
  </si>
  <si>
    <t>Total km of 11kV cable installed per annum in ED1 (CV1:Primary Reinforcement) due to losses</t>
  </si>
  <si>
    <t>Total km of 11kV cable installed per annum in ED1 (V3 Connections &amp; V4 Other Cost Movements due to losses</t>
  </si>
  <si>
    <t>MWh losses savings</t>
  </si>
  <si>
    <t>11kV demand data was taken from System Planning demand data and used in conjuntion with cable resistance data to calculate MWh losses saving</t>
  </si>
  <si>
    <t>Z:\E - NIA Programme\01. Archive\Reports IFI LCNF &amp; NIA\Regulatory Reports\2017_18\Losses Strategy\Evidence\Cost Benefit Analysis work\Cable upsizing\Calculations\Cable calculations V4.xlsx</t>
  </si>
  <si>
    <t>Cable costs</t>
  </si>
  <si>
    <t>Costs taken from procurement for each regulatory year in question</t>
  </si>
  <si>
    <t>Z:\E - NIA Programme\01. Archive\Reports IFI LCNF &amp; NIA\Regulatory Reports\2017_18\E4 Losses\Evidence\Cable Prices</t>
  </si>
  <si>
    <t>Total km of cable installed per annum</t>
  </si>
  <si>
    <t>Taken from Regulatory Reporting costs and volumes submission</t>
  </si>
  <si>
    <t>Z:\E - NIA Programme\01. Archive\Reports IFI LCNF &amp; NIA\Regulatory Reports\2017_18\E4 Losses\Evidence\Costs and volumes</t>
  </si>
  <si>
    <t>All cable sizes of relevant size taken from ProcureTrak system</t>
  </si>
  <si>
    <t>Z:\E - NIA Programme\01. Archive\Reports IFI LCNF &amp; NIA\Regulatory Reports\2017_18\Losses Strategy\Evidence\Cost Benefit Analysis work\Cable upsizing\Cable Sales Data Summary.xlsx</t>
  </si>
  <si>
    <t>Cable life</t>
  </si>
  <si>
    <t>Taken from CNAIM methodology</t>
  </si>
  <si>
    <t>Z:\E - NIA Programme\01. Archive\Reports IFI LCNF &amp; NIA\Regulatory Reports\2017_18\Losses Strategy\Evidence\Misc\DNO Common Network Asset Indices Methodology CNAIM_v1.1.pdf</t>
  </si>
  <si>
    <t>Loss savings in first year of implementation divided by 2</t>
  </si>
  <si>
    <t>Installation of cables occurrs throughout the year.  In order to accurately report savings the total figure is divided by 2 to account for those cables installed in the second half of the year</t>
  </si>
  <si>
    <t>Rhys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</si>
</sst>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4" formatCode="_-&quot;£&quot;* #,##0.00_-;\-&quot;£&quot;* #,##0.00_-;_-&quot;£&quot;* &quot;-&quot;??_-;_-@_-"/>
    <numFmt numFmtId="43" formatCode="_-* #,##0.00_-;\-* #,##0.00_-;_-* &quot;-&quot;??_-;_-@_-"/>
    <numFmt numFmtId="164" formatCode="0.0%"/>
    <numFmt numFmtId="165" formatCode="#,##0.00;[Red]\(#,##0.00\);\-"/>
    <numFmt numFmtId="166" formatCode="&quot;£&quot;#,##0.00"/>
    <numFmt numFmtId="167" formatCode="#,##0;[Red]\(#,##0\);\-"/>
    <numFmt numFmtId="168" formatCode="_-&quot;£&quot;* #,##0_-;\-&quot;£&quot;* #,##0_-;_-&quot;£&quot;* &quot;-&quot;??_-;_-@_-"/>
    <numFmt numFmtId="169" formatCode="#,##0.0000_ ;\-#,##0.0000\ "/>
    <numFmt numFmtId="170" formatCode="&quot;£&quot;#,##0"/>
    <numFmt numFmtId="171" formatCode="0.000"/>
    <numFmt numFmtId="172" formatCode="#,##0.00_ ;\-#,##0.00\ "/>
    <numFmt numFmtId="173" formatCode="0.0000"/>
    <numFmt numFmtId="174" formatCode="#,##0;[Red]#,##0"/>
    <numFmt numFmtId="175" formatCode="&quot;£&quot;#,##0.000;[Red]\-&quot;£&quot;#,##0.000"/>
  </numFmts>
  <fonts count="40" x14ac:knownFonts="1">
    <font>
      <sz val="11"/>
      <color theme="1"/>
      <name val="Calibri"/>
      <family val="2"/>
      <scheme val="minor"/>
    </font>
    <font>
      <sz val="11"/>
      <color theme="1"/>
      <name val="Arial"/>
      <family val="2"/>
    </font>
    <font>
      <sz val="11"/>
      <color theme="1"/>
      <name val="Calibri"/>
      <family val="2"/>
      <scheme val="minor"/>
    </font>
    <font>
      <sz val="10"/>
      <name val="Arial"/>
      <family val="2"/>
    </font>
    <font>
      <b/>
      <sz val="14"/>
      <color theme="1"/>
      <name val="Calibri"/>
      <family val="2"/>
      <scheme val="minor"/>
    </font>
    <font>
      <sz val="10"/>
      <color theme="1"/>
      <name val="Gill Sans MT"/>
      <family val="2"/>
    </font>
    <font>
      <b/>
      <sz val="10"/>
      <color theme="1"/>
      <name val="Gill Sans MT"/>
      <family val="2"/>
    </font>
    <font>
      <vertAlign val="subscript"/>
      <sz val="10"/>
      <color theme="1"/>
      <name val="Gill Sans MT"/>
      <family val="2"/>
    </font>
    <font>
      <vertAlign val="superscript"/>
      <sz val="10"/>
      <color theme="1"/>
      <name val="Gill Sans MT"/>
      <family val="2"/>
    </font>
    <font>
      <i/>
      <sz val="10"/>
      <color theme="1"/>
      <name val="Gill Sans MT"/>
      <family val="2"/>
    </font>
    <font>
      <b/>
      <sz val="12"/>
      <color theme="1"/>
      <name val="Gill Sans MT"/>
      <family val="2"/>
    </font>
    <font>
      <sz val="10"/>
      <color theme="0"/>
      <name val="Gill Sans MT"/>
      <family val="2"/>
    </font>
    <font>
      <b/>
      <sz val="10"/>
      <color theme="1"/>
      <name val="Gill Sans MT"/>
      <family val="2"/>
    </font>
    <font>
      <u/>
      <sz val="8.8000000000000007"/>
      <color theme="10"/>
      <name val="Calibri"/>
      <family val="2"/>
    </font>
    <font>
      <u/>
      <sz val="10"/>
      <color theme="10"/>
      <name val="Calibri"/>
      <family val="2"/>
    </font>
    <font>
      <sz val="10"/>
      <color rgb="FFFF0000"/>
      <name val="Gill Sans MT"/>
      <family val="2"/>
    </font>
    <font>
      <b/>
      <sz val="14"/>
      <color rgb="FF0070C0"/>
      <name val="Calibri"/>
      <family val="2"/>
      <scheme val="minor"/>
    </font>
    <font>
      <sz val="10"/>
      <name val="Gill Sans MT"/>
      <family val="2"/>
    </font>
    <font>
      <b/>
      <sz val="9"/>
      <name val="Gill Sans MT"/>
      <family val="2"/>
    </font>
    <font>
      <b/>
      <sz val="10"/>
      <name val="Gill Sans MT"/>
      <family val="2"/>
    </font>
    <font>
      <sz val="11"/>
      <name val="Calibri"/>
      <family val="2"/>
      <scheme val="minor"/>
    </font>
    <font>
      <u/>
      <vertAlign val="superscript"/>
      <sz val="10"/>
      <color theme="10"/>
      <name val="Calibri"/>
      <family val="2"/>
    </font>
    <font>
      <b/>
      <sz val="10"/>
      <color rgb="FFFF0000"/>
      <name val="Gill Sans MT"/>
      <family val="2"/>
    </font>
    <font>
      <sz val="10"/>
      <color theme="1"/>
      <name val="Gill Sans MT"/>
      <family val="2"/>
    </font>
    <font>
      <sz val="9"/>
      <name val="Gill Sans MT"/>
      <family val="2"/>
    </font>
    <font>
      <b/>
      <sz val="11"/>
      <color theme="1"/>
      <name val="Calibri"/>
      <family val="2"/>
      <scheme val="minor"/>
    </font>
    <font>
      <b/>
      <sz val="10"/>
      <color theme="1"/>
      <name val="Gill Sans MT"/>
      <family val="2"/>
    </font>
    <font>
      <i/>
      <sz val="10"/>
      <color theme="1"/>
      <name val="Gill Sans MT"/>
      <family val="2"/>
    </font>
    <font>
      <sz val="10"/>
      <name val="Gill Sans MT"/>
      <family val="2"/>
    </font>
    <font>
      <vertAlign val="superscript"/>
      <sz val="10"/>
      <name val="Gill Sans MT"/>
      <family val="2"/>
    </font>
    <font>
      <i/>
      <sz val="11"/>
      <color theme="1"/>
      <name val="Calibri"/>
      <family val="2"/>
      <scheme val="minor"/>
    </font>
    <font>
      <strike/>
      <sz val="11"/>
      <color theme="1"/>
      <name val="Calibri"/>
      <family val="2"/>
      <scheme val="minor"/>
    </font>
    <font>
      <sz val="10"/>
      <color indexed="81"/>
      <name val="Tahoma"/>
      <family val="2"/>
    </font>
    <font>
      <b/>
      <sz val="10"/>
      <color indexed="81"/>
      <name val="Tahoma"/>
      <family val="2"/>
    </font>
    <font>
      <sz val="8"/>
      <color rgb="FF000000"/>
      <name val="Tahoma"/>
      <family val="2"/>
    </font>
    <font>
      <b/>
      <sz val="16"/>
      <color rgb="FFFF0000"/>
      <name val="Calibri"/>
      <family val="2"/>
      <scheme val="minor"/>
    </font>
    <font>
      <b/>
      <sz val="10"/>
      <color rgb="FF0070C0"/>
      <name val="Gill Sans MT"/>
      <family val="2"/>
    </font>
    <font>
      <sz val="9"/>
      <color indexed="81"/>
      <name val="Tahoma"/>
      <family val="2"/>
    </font>
    <font>
      <b/>
      <sz val="9"/>
      <color indexed="81"/>
      <name val="Tahoma"/>
      <family val="2"/>
    </font>
    <font>
      <b/>
      <sz val="11"/>
      <color theme="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C000"/>
        <bgColor indexed="64"/>
      </patternFill>
    </fill>
  </fills>
  <borders count="26">
    <border>
      <left/>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9" fontId="2"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13" fillId="0" borderId="0" applyNumberFormat="0" applyFill="0" applyBorder="0" applyAlignment="0" applyProtection="0">
      <alignment vertical="top"/>
      <protection locked="0"/>
    </xf>
    <xf numFmtId="43" fontId="2" fillId="0" borderId="0" applyFont="0" applyFill="0" applyBorder="0" applyAlignment="0" applyProtection="0"/>
    <xf numFmtId="44" fontId="2" fillId="0" borderId="0" applyFont="0" applyFill="0" applyBorder="0" applyAlignment="0" applyProtection="0"/>
    <xf numFmtId="0" fontId="1" fillId="0" borderId="0"/>
  </cellStyleXfs>
  <cellXfs count="199">
    <xf numFmtId="0" fontId="0" fillId="0" borderId="0" xfId="0"/>
    <xf numFmtId="0" fontId="4" fillId="0" borderId="0" xfId="0" applyFont="1"/>
    <xf numFmtId="0" fontId="5" fillId="0" borderId="0" xfId="0" applyFont="1"/>
    <xf numFmtId="0" fontId="6" fillId="5" borderId="0" xfId="0" applyFont="1" applyFill="1" applyProtection="1">
      <protection locked="0"/>
    </xf>
    <xf numFmtId="0" fontId="5" fillId="0" borderId="0" xfId="0" applyFont="1" applyProtection="1"/>
    <xf numFmtId="0" fontId="6" fillId="4" borderId="7" xfId="0" applyFont="1" applyFill="1" applyBorder="1" applyAlignment="1" applyProtection="1">
      <alignment horizontal="centerContinuous"/>
    </xf>
    <xf numFmtId="0" fontId="6" fillId="4" borderId="8" xfId="0" applyFont="1" applyFill="1" applyBorder="1" applyAlignment="1" applyProtection="1">
      <alignment horizontal="centerContinuous"/>
    </xf>
    <xf numFmtId="0" fontId="6" fillId="4" borderId="9" xfId="0" applyFont="1" applyFill="1" applyBorder="1" applyAlignment="1" applyProtection="1">
      <alignment horizontal="centerContinuous"/>
    </xf>
    <xf numFmtId="0" fontId="5" fillId="0" borderId="0" xfId="0" quotePrefix="1" applyFont="1" applyBorder="1" applyProtection="1"/>
    <xf numFmtId="0" fontId="5" fillId="0" borderId="0" xfId="0" applyFont="1" applyBorder="1" applyProtection="1"/>
    <xf numFmtId="164" fontId="5" fillId="5" borderId="0" xfId="1" applyNumberFormat="1" applyFont="1" applyFill="1" applyBorder="1" applyProtection="1"/>
    <xf numFmtId="0" fontId="5" fillId="0" borderId="0" xfId="0" applyFont="1" applyFill="1" applyBorder="1" applyProtection="1"/>
    <xf numFmtId="0" fontId="6" fillId="0" borderId="6" xfId="0" applyFont="1" applyBorder="1" applyProtection="1"/>
    <xf numFmtId="0" fontId="6" fillId="0" borderId="6" xfId="0" applyFont="1" applyFill="1" applyBorder="1" applyProtection="1"/>
    <xf numFmtId="0" fontId="6" fillId="0" borderId="0" xfId="0" applyFont="1" applyFill="1" applyBorder="1" applyProtection="1"/>
    <xf numFmtId="0" fontId="6" fillId="0" borderId="0" xfId="0" applyFont="1" applyProtection="1"/>
    <xf numFmtId="0" fontId="5" fillId="0" borderId="0" xfId="0" applyFont="1" applyBorder="1" applyAlignment="1" applyProtection="1">
      <alignment horizontal="right"/>
    </xf>
    <xf numFmtId="0" fontId="9" fillId="0" borderId="0" xfId="0" applyFont="1" applyProtection="1"/>
    <xf numFmtId="0" fontId="6" fillId="0" borderId="0" xfId="0" applyFont="1" applyBorder="1" applyProtection="1"/>
    <xf numFmtId="0" fontId="0" fillId="0" borderId="0" xfId="0" quotePrefix="1"/>
    <xf numFmtId="0" fontId="5" fillId="7" borderId="0" xfId="0" applyFont="1" applyFill="1"/>
    <xf numFmtId="0" fontId="5" fillId="0" borderId="0" xfId="0" applyFont="1" applyFill="1"/>
    <xf numFmtId="0" fontId="5" fillId="0" borderId="0" xfId="0" applyFont="1" applyFill="1" applyProtection="1"/>
    <xf numFmtId="164" fontId="5" fillId="2" borderId="3" xfId="0" applyNumberFormat="1" applyFont="1" applyFill="1" applyBorder="1" applyProtection="1"/>
    <xf numFmtId="3" fontId="5" fillId="2" borderId="3" xfId="0" applyNumberFormat="1" applyFont="1" applyFill="1" applyBorder="1" applyProtection="1"/>
    <xf numFmtId="0" fontId="6" fillId="0" borderId="0" xfId="0" applyFont="1"/>
    <xf numFmtId="0" fontId="11" fillId="0" borderId="0" xfId="0" applyFont="1"/>
    <xf numFmtId="0" fontId="5" fillId="0" borderId="0" xfId="0" applyFont="1" applyBorder="1" applyAlignment="1">
      <alignment horizontal="left" vertical="top" wrapText="1"/>
    </xf>
    <xf numFmtId="0" fontId="5" fillId="0" borderId="0" xfId="0" applyFont="1" applyBorder="1" applyAlignment="1">
      <alignment horizontal="left"/>
    </xf>
    <xf numFmtId="0" fontId="5" fillId="0" borderId="0" xfId="0" applyFont="1" applyBorder="1" applyAlignment="1">
      <alignment horizontal="center" vertical="top" wrapText="1"/>
    </xf>
    <xf numFmtId="0" fontId="5" fillId="0" borderId="3" xfId="0" applyFont="1" applyBorder="1" applyAlignment="1">
      <alignment vertical="top"/>
    </xf>
    <xf numFmtId="0" fontId="5" fillId="0" borderId="3" xfId="0" applyFont="1" applyBorder="1" applyAlignment="1">
      <alignment vertical="top" wrapText="1"/>
    </xf>
    <xf numFmtId="0" fontId="10" fillId="0" borderId="0" xfId="0" applyFont="1" applyFill="1"/>
    <xf numFmtId="164" fontId="5" fillId="5" borderId="3" xfId="1" applyNumberFormat="1" applyFont="1" applyFill="1" applyBorder="1" applyProtection="1">
      <protection locked="0"/>
    </xf>
    <xf numFmtId="165" fontId="5" fillId="5" borderId="0" xfId="0" applyNumberFormat="1" applyFont="1" applyFill="1" applyBorder="1" applyProtection="1">
      <protection locked="0"/>
    </xf>
    <xf numFmtId="165" fontId="5" fillId="0" borderId="0" xfId="0" applyNumberFormat="1" applyFont="1" applyFill="1" applyBorder="1" applyProtection="1">
      <protection locked="0"/>
    </xf>
    <xf numFmtId="10" fontId="5" fillId="5" borderId="0" xfId="1" applyNumberFormat="1" applyFont="1" applyFill="1" applyBorder="1" applyProtection="1">
      <protection locked="0"/>
    </xf>
    <xf numFmtId="0" fontId="12" fillId="0" borderId="0" xfId="0" applyFont="1" applyProtection="1"/>
    <xf numFmtId="3" fontId="5" fillId="5" borderId="0" xfId="1" applyNumberFormat="1" applyFont="1" applyFill="1" applyBorder="1" applyProtection="1">
      <protection locked="0"/>
    </xf>
    <xf numFmtId="0" fontId="15" fillId="0" borderId="0" xfId="0" applyFont="1" applyProtection="1"/>
    <xf numFmtId="1" fontId="15" fillId="0" borderId="0" xfId="0" applyNumberFormat="1" applyFont="1" applyProtection="1"/>
    <xf numFmtId="0" fontId="5" fillId="0" borderId="0" xfId="0" quotePrefix="1" applyFont="1" applyProtection="1"/>
    <xf numFmtId="0" fontId="18" fillId="2" borderId="20" xfId="4" applyFont="1" applyFill="1" applyBorder="1" applyAlignment="1">
      <alignment horizontal="center"/>
    </xf>
    <xf numFmtId="0" fontId="18" fillId="2" borderId="3" xfId="4" applyFont="1" applyFill="1" applyBorder="1" applyAlignment="1">
      <alignment horizontal="center"/>
    </xf>
    <xf numFmtId="167" fontId="5" fillId="5" borderId="0" xfId="0" applyNumberFormat="1" applyFont="1" applyFill="1" applyBorder="1" applyProtection="1">
      <protection locked="0"/>
    </xf>
    <xf numFmtId="8" fontId="6" fillId="0" borderId="14" xfId="0" applyNumberFormat="1" applyFont="1" applyBorder="1" applyProtection="1"/>
    <xf numFmtId="0" fontId="6" fillId="0" borderId="10" xfId="0" applyFont="1" applyBorder="1" applyAlignment="1" applyProtection="1">
      <alignment horizontal="center" wrapText="1"/>
    </xf>
    <xf numFmtId="0" fontId="6" fillId="0" borderId="13" xfId="0" applyFont="1" applyBorder="1" applyAlignment="1" applyProtection="1">
      <alignment horizontal="center" wrapText="1"/>
    </xf>
    <xf numFmtId="3" fontId="6" fillId="2" borderId="11" xfId="0" applyNumberFormat="1" applyFont="1" applyFill="1" applyBorder="1" applyAlignment="1" applyProtection="1">
      <alignment horizontal="center"/>
    </xf>
    <xf numFmtId="3" fontId="6" fillId="0" borderId="11" xfId="0" applyNumberFormat="1" applyFont="1" applyFill="1" applyBorder="1" applyAlignment="1" applyProtection="1">
      <alignment horizontal="center"/>
    </xf>
    <xf numFmtId="166" fontId="5" fillId="5" borderId="3" xfId="0" applyNumberFormat="1" applyFont="1" applyFill="1" applyBorder="1" applyProtection="1">
      <protection locked="0"/>
    </xf>
    <xf numFmtId="0" fontId="17" fillId="0" borderId="0" xfId="0" applyFont="1" applyProtection="1"/>
    <xf numFmtId="0" fontId="20" fillId="0" borderId="0" xfId="0" quotePrefix="1" applyFont="1"/>
    <xf numFmtId="165" fontId="6" fillId="3" borderId="6" xfId="0" applyNumberFormat="1" applyFont="1" applyFill="1" applyBorder="1" applyProtection="1">
      <protection locked="0"/>
    </xf>
    <xf numFmtId="165" fontId="6" fillId="2" borderId="0" xfId="0" applyNumberFormat="1" applyFont="1" applyFill="1" applyProtection="1"/>
    <xf numFmtId="165" fontId="5" fillId="0" borderId="0" xfId="0" applyNumberFormat="1" applyFont="1" applyProtection="1"/>
    <xf numFmtId="165" fontId="6" fillId="0" borderId="1" xfId="0" applyNumberFormat="1" applyFont="1" applyBorder="1" applyProtection="1"/>
    <xf numFmtId="0" fontId="5" fillId="0" borderId="6" xfId="0" applyFont="1" applyBorder="1" applyProtection="1"/>
    <xf numFmtId="0" fontId="5" fillId="0" borderId="6" xfId="0" quotePrefix="1" applyFont="1" applyBorder="1" applyProtection="1"/>
    <xf numFmtId="165" fontId="5" fillId="3" borderId="6" xfId="0" applyNumberFormat="1" applyFont="1" applyFill="1" applyBorder="1" applyProtection="1">
      <protection locked="0"/>
    </xf>
    <xf numFmtId="0" fontId="5" fillId="0" borderId="0" xfId="0" quotePrefix="1" applyFont="1" applyBorder="1" applyAlignment="1" applyProtection="1">
      <alignment vertical="center"/>
    </xf>
    <xf numFmtId="0" fontId="5" fillId="0" borderId="0" xfId="0" applyFont="1" applyBorder="1" applyAlignment="1" applyProtection="1">
      <alignment vertical="center"/>
    </xf>
    <xf numFmtId="165" fontId="5" fillId="5" borderId="0" xfId="0" applyNumberFormat="1" applyFont="1" applyFill="1" applyBorder="1" applyAlignment="1" applyProtection="1">
      <alignment vertical="center"/>
      <protection locked="0"/>
    </xf>
    <xf numFmtId="168" fontId="5" fillId="0" borderId="0" xfId="8" applyNumberFormat="1" applyFont="1" applyBorder="1" applyProtection="1"/>
    <xf numFmtId="0" fontId="5" fillId="6" borderId="3" xfId="0" applyFont="1" applyFill="1" applyBorder="1" applyAlignment="1">
      <alignment horizontal="center"/>
    </xf>
    <xf numFmtId="8" fontId="5" fillId="0" borderId="3" xfId="0" applyNumberFormat="1" applyFont="1" applyBorder="1" applyAlignment="1">
      <alignment horizontal="left" vertical="top"/>
    </xf>
    <xf numFmtId="0" fontId="22" fillId="0" borderId="0" xfId="0" applyFont="1" applyProtection="1"/>
    <xf numFmtId="165" fontId="5" fillId="3" borderId="0" xfId="0" applyNumberFormat="1" applyFont="1" applyFill="1" applyBorder="1" applyProtection="1">
      <protection locked="0"/>
    </xf>
    <xf numFmtId="3" fontId="5" fillId="5" borderId="0" xfId="0" applyNumberFormat="1" applyFont="1" applyFill="1" applyProtection="1"/>
    <xf numFmtId="0" fontId="14" fillId="0" borderId="0" xfId="6" applyFont="1" applyAlignment="1" applyProtection="1">
      <alignment vertical="top"/>
    </xf>
    <xf numFmtId="0" fontId="14" fillId="8" borderId="0" xfId="6" applyFont="1" applyFill="1" applyAlignment="1" applyProtection="1">
      <alignment vertical="top"/>
    </xf>
    <xf numFmtId="0" fontId="5" fillId="8" borderId="0" xfId="0" applyFont="1" applyFill="1"/>
    <xf numFmtId="2" fontId="5" fillId="7" borderId="0" xfId="0" applyNumberFormat="1" applyFont="1" applyFill="1"/>
    <xf numFmtId="1" fontId="5" fillId="7" borderId="0" xfId="0" applyNumberFormat="1" applyFont="1" applyFill="1"/>
    <xf numFmtId="0" fontId="23" fillId="0" borderId="0" xfId="0" applyFont="1" applyProtection="1"/>
    <xf numFmtId="0" fontId="24" fillId="0" borderId="0" xfId="0" applyFont="1" applyProtection="1"/>
    <xf numFmtId="0" fontId="15" fillId="0" borderId="0" xfId="0" applyFont="1" applyAlignment="1" applyProtection="1">
      <alignment horizontal="left"/>
    </xf>
    <xf numFmtId="2" fontId="5" fillId="2" borderId="3" xfId="0" applyNumberFormat="1" applyFont="1" applyFill="1" applyBorder="1" applyProtection="1"/>
    <xf numFmtId="0" fontId="24" fillId="0" borderId="0" xfId="0" applyFont="1" applyAlignment="1" applyProtection="1">
      <alignment horizontal="left" vertical="top"/>
    </xf>
    <xf numFmtId="0" fontId="9" fillId="0" borderId="0" xfId="0" applyFont="1" applyFill="1" applyProtection="1"/>
    <xf numFmtId="170" fontId="5" fillId="5" borderId="3" xfId="0" applyNumberFormat="1" applyFont="1" applyFill="1" applyBorder="1" applyProtection="1">
      <protection locked="0"/>
    </xf>
    <xf numFmtId="165" fontId="5" fillId="0" borderId="0" xfId="0" applyNumberFormat="1" applyFont="1" applyFill="1" applyBorder="1" applyAlignment="1" applyProtection="1">
      <alignment horizontal="right"/>
      <protection locked="0"/>
    </xf>
    <xf numFmtId="0" fontId="5" fillId="0" borderId="0" xfId="0" applyFont="1" applyFill="1" applyAlignment="1">
      <alignment vertical="top"/>
    </xf>
    <xf numFmtId="0" fontId="6" fillId="0" borderId="0" xfId="0" applyFont="1" applyFill="1"/>
    <xf numFmtId="0" fontId="5" fillId="0" borderId="0" xfId="0" applyFont="1" applyFill="1" applyBorder="1" applyAlignment="1" applyProtection="1">
      <alignment horizontal="left"/>
    </xf>
    <xf numFmtId="0" fontId="8" fillId="0" borderId="0" xfId="0" applyFont="1" applyProtection="1"/>
    <xf numFmtId="43" fontId="5" fillId="0" borderId="0" xfId="7" applyFont="1" applyBorder="1" applyProtection="1"/>
    <xf numFmtId="165" fontId="5" fillId="3" borderId="3" xfId="0" applyNumberFormat="1" applyFont="1" applyFill="1" applyBorder="1" applyAlignment="1" applyProtection="1">
      <alignment horizontal="left"/>
      <protection locked="0"/>
    </xf>
    <xf numFmtId="0" fontId="6" fillId="6" borderId="3" xfId="0" applyFont="1" applyFill="1" applyBorder="1"/>
    <xf numFmtId="0" fontId="5" fillId="0" borderId="0" xfId="0" applyFont="1" applyAlignment="1"/>
    <xf numFmtId="0" fontId="5" fillId="0" borderId="0" xfId="0" applyFont="1" applyAlignment="1">
      <alignment vertical="top"/>
    </xf>
    <xf numFmtId="0" fontId="15" fillId="0" borderId="0" xfId="0" applyFont="1"/>
    <xf numFmtId="165" fontId="5" fillId="5" borderId="3" xfId="0" applyNumberFormat="1" applyFont="1" applyFill="1" applyBorder="1" applyAlignment="1" applyProtection="1">
      <alignment horizontal="left"/>
      <protection locked="0"/>
    </xf>
    <xf numFmtId="3" fontId="5" fillId="2" borderId="3" xfId="0" applyNumberFormat="1" applyFont="1" applyFill="1" applyBorder="1" applyAlignment="1" applyProtection="1">
      <alignment horizontal="left"/>
    </xf>
    <xf numFmtId="0" fontId="5" fillId="0" borderId="3" xfId="0" applyFont="1" applyBorder="1" applyAlignment="1">
      <alignment horizontal="left"/>
    </xf>
    <xf numFmtId="0" fontId="6" fillId="0" borderId="3" xfId="0" applyFont="1" applyBorder="1" applyAlignment="1">
      <alignment vertical="top"/>
    </xf>
    <xf numFmtId="0" fontId="6" fillId="0" borderId="3" xfId="0" applyFont="1" applyBorder="1" applyAlignment="1">
      <alignment vertical="top" wrapText="1"/>
    </xf>
    <xf numFmtId="0" fontId="6" fillId="0" borderId="3" xfId="0" applyFont="1" applyBorder="1" applyAlignment="1">
      <alignment horizontal="left" vertical="top" wrapText="1"/>
    </xf>
    <xf numFmtId="0" fontId="10" fillId="0" borderId="0" xfId="0" applyFont="1"/>
    <xf numFmtId="0" fontId="0" fillId="0" borderId="0" xfId="0" applyAlignment="1">
      <alignment vertical="top" wrapText="1"/>
    </xf>
    <xf numFmtId="0" fontId="25" fillId="6" borderId="8" xfId="0" applyFont="1" applyFill="1" applyBorder="1"/>
    <xf numFmtId="0" fontId="0" fillId="0" borderId="8" xfId="0" applyBorder="1" applyAlignment="1">
      <alignment vertical="top" wrapText="1"/>
    </xf>
    <xf numFmtId="0" fontId="0" fillId="0" borderId="8" xfId="0" applyBorder="1" applyAlignment="1">
      <alignment horizontal="center" vertical="top" wrapText="1"/>
    </xf>
    <xf numFmtId="14" fontId="0" fillId="0" borderId="8" xfId="0" applyNumberFormat="1" applyBorder="1" applyAlignment="1">
      <alignment vertical="top" wrapText="1"/>
    </xf>
    <xf numFmtId="0" fontId="26" fillId="7" borderId="0" xfId="0" applyFont="1" applyFill="1"/>
    <xf numFmtId="0" fontId="5" fillId="7" borderId="0" xfId="0" applyFont="1" applyFill="1" applyAlignment="1">
      <alignment horizontal="right"/>
    </xf>
    <xf numFmtId="172" fontId="5" fillId="5" borderId="3" xfId="7" applyNumberFormat="1" applyFont="1" applyFill="1" applyBorder="1" applyProtection="1">
      <protection locked="0"/>
    </xf>
    <xf numFmtId="169" fontId="5" fillId="0" borderId="1" xfId="7" applyNumberFormat="1" applyFont="1" applyFill="1" applyBorder="1" applyProtection="1">
      <protection locked="0"/>
    </xf>
    <xf numFmtId="0" fontId="27" fillId="0" borderId="0" xfId="0" applyFont="1" applyFill="1"/>
    <xf numFmtId="171" fontId="5" fillId="5" borderId="3" xfId="0" applyNumberFormat="1" applyFont="1" applyFill="1" applyBorder="1"/>
    <xf numFmtId="0" fontId="5" fillId="7" borderId="0" xfId="0" applyFont="1" applyFill="1" applyAlignment="1">
      <alignment horizontal="left"/>
    </xf>
    <xf numFmtId="0" fontId="23" fillId="0" borderId="12" xfId="0" applyFont="1" applyBorder="1" applyAlignment="1" applyProtection="1">
      <alignment horizontal="right"/>
    </xf>
    <xf numFmtId="0" fontId="23" fillId="0" borderId="2" xfId="0" applyFont="1" applyBorder="1" applyAlignment="1" applyProtection="1">
      <alignment vertical="center" textRotation="90"/>
    </xf>
    <xf numFmtId="0" fontId="23" fillId="0" borderId="5" xfId="0" applyFont="1" applyBorder="1" applyAlignment="1" applyProtection="1">
      <alignment vertical="center" textRotation="90"/>
    </xf>
    <xf numFmtId="0" fontId="23" fillId="9" borderId="0" xfId="0" applyFont="1" applyFill="1" applyBorder="1" applyProtection="1"/>
    <xf numFmtId="0" fontId="6" fillId="9" borderId="0" xfId="0" applyFont="1" applyFill="1" applyBorder="1" applyProtection="1"/>
    <xf numFmtId="0" fontId="5" fillId="9" borderId="0" xfId="0" applyFont="1" applyFill="1" applyBorder="1" applyProtection="1"/>
    <xf numFmtId="0" fontId="23" fillId="9" borderId="18" xfId="0" applyFont="1" applyFill="1" applyBorder="1" applyProtection="1"/>
    <xf numFmtId="0" fontId="28" fillId="9" borderId="18" xfId="0" applyFont="1" applyFill="1" applyBorder="1" applyProtection="1"/>
    <xf numFmtId="0" fontId="6" fillId="9" borderId="18" xfId="0" applyFont="1" applyFill="1" applyBorder="1" applyProtection="1"/>
    <xf numFmtId="0" fontId="5" fillId="9" borderId="18" xfId="0" applyFont="1" applyFill="1" applyBorder="1" applyProtection="1"/>
    <xf numFmtId="0" fontId="26" fillId="9" borderId="0" xfId="0" applyFont="1" applyFill="1" applyBorder="1" applyProtection="1"/>
    <xf numFmtId="0" fontId="5" fillId="0" borderId="24" xfId="0" applyFont="1" applyBorder="1" applyAlignment="1" applyProtection="1">
      <alignment vertical="center"/>
    </xf>
    <xf numFmtId="0" fontId="5" fillId="0" borderId="6" xfId="0" applyFont="1" applyBorder="1" applyAlignment="1" applyProtection="1">
      <alignment vertical="center"/>
    </xf>
    <xf numFmtId="173" fontId="17" fillId="2" borderId="3" xfId="4" applyNumberFormat="1" applyFont="1" applyFill="1" applyBorder="1" applyAlignment="1">
      <alignment horizontal="right"/>
    </xf>
    <xf numFmtId="0" fontId="17" fillId="2" borderId="3" xfId="4" applyFont="1" applyFill="1" applyBorder="1" applyAlignment="1"/>
    <xf numFmtId="0" fontId="5" fillId="0" borderId="0" xfId="0" applyFont="1" applyAlignment="1" applyProtection="1">
      <alignment horizontal="right"/>
    </xf>
    <xf numFmtId="0" fontId="5" fillId="0" borderId="6" xfId="0" quotePrefix="1" applyFont="1" applyBorder="1" applyAlignment="1" applyProtection="1">
      <alignment vertical="center"/>
    </xf>
    <xf numFmtId="0" fontId="0" fillId="0" borderId="0" xfId="0" applyBorder="1"/>
    <xf numFmtId="0" fontId="0" fillId="0" borderId="1" xfId="0" applyBorder="1" applyAlignment="1">
      <alignment horizontal="left" vertical="top" wrapText="1"/>
    </xf>
    <xf numFmtId="14" fontId="0" fillId="0" borderId="1" xfId="0" applyNumberFormat="1" applyBorder="1" applyAlignment="1">
      <alignment horizontal="left" vertical="top"/>
    </xf>
    <xf numFmtId="0" fontId="0" fillId="0" borderId="18" xfId="0" applyBorder="1" applyAlignment="1">
      <alignment horizontal="left" vertical="top" wrapText="1"/>
    </xf>
    <xf numFmtId="0" fontId="0" fillId="0" borderId="0" xfId="0" applyBorder="1" applyAlignment="1">
      <alignment horizontal="left" vertical="top" wrapText="1"/>
    </xf>
    <xf numFmtId="14" fontId="0" fillId="0" borderId="0" xfId="0" applyNumberFormat="1" applyBorder="1" applyAlignment="1">
      <alignment horizontal="left" vertical="top"/>
    </xf>
    <xf numFmtId="174" fontId="5" fillId="5" borderId="25" xfId="0" applyNumberFormat="1" applyFont="1" applyFill="1" applyBorder="1" applyAlignment="1" applyProtection="1">
      <alignment horizontal="center"/>
      <protection locked="0"/>
    </xf>
    <xf numFmtId="0" fontId="0" fillId="0" borderId="0" xfId="0" applyAlignment="1">
      <alignment vertical="top"/>
    </xf>
    <xf numFmtId="166" fontId="0" fillId="0" borderId="0" xfId="0" applyNumberFormat="1"/>
    <xf numFmtId="170" fontId="0" fillId="0" borderId="0" xfId="0" applyNumberFormat="1"/>
    <xf numFmtId="14" fontId="0" fillId="0" borderId="0" xfId="0" applyNumberFormat="1"/>
    <xf numFmtId="0" fontId="0" fillId="0" borderId="0" xfId="0" applyAlignment="1">
      <alignment wrapText="1"/>
    </xf>
    <xf numFmtId="0" fontId="0" fillId="0" borderId="0" xfId="0" applyNumberFormat="1"/>
    <xf numFmtId="0" fontId="5" fillId="0" borderId="3" xfId="0" applyFont="1" applyBorder="1" applyAlignment="1">
      <alignment vertical="top" wrapText="1"/>
    </xf>
    <xf numFmtId="0" fontId="1" fillId="0" borderId="0" xfId="9"/>
    <xf numFmtId="3" fontId="0" fillId="0" borderId="0" xfId="0" applyNumberFormat="1"/>
    <xf numFmtId="1" fontId="0" fillId="0" borderId="0" xfId="0" applyNumberFormat="1"/>
    <xf numFmtId="175" fontId="5" fillId="0" borderId="3" xfId="0" applyNumberFormat="1" applyFont="1" applyBorder="1" applyAlignment="1">
      <alignment horizontal="center" vertical="top"/>
    </xf>
    <xf numFmtId="3" fontId="0" fillId="0" borderId="0" xfId="0" applyNumberFormat="1" applyFill="1"/>
    <xf numFmtId="0" fontId="5" fillId="0" borderId="3" xfId="0" applyFont="1" applyFill="1" applyBorder="1" applyAlignment="1">
      <alignment vertical="top"/>
    </xf>
    <xf numFmtId="0" fontId="5" fillId="0" borderId="3" xfId="0" applyFont="1" applyFill="1" applyBorder="1" applyAlignment="1">
      <alignment vertical="top" wrapText="1"/>
    </xf>
    <xf numFmtId="8" fontId="5" fillId="0" borderId="3" xfId="0" applyNumberFormat="1" applyFont="1" applyFill="1" applyBorder="1" applyAlignment="1">
      <alignment horizontal="center" vertical="top"/>
    </xf>
    <xf numFmtId="0" fontId="39" fillId="0" borderId="0" xfId="0" applyFont="1"/>
    <xf numFmtId="170" fontId="0" fillId="0" borderId="0" xfId="7" applyNumberFormat="1" applyFont="1" applyBorder="1"/>
    <xf numFmtId="0" fontId="39" fillId="0" borderId="3" xfId="0" applyFont="1" applyBorder="1"/>
    <xf numFmtId="0" fontId="0" fillId="0" borderId="3" xfId="0" applyBorder="1"/>
    <xf numFmtId="0" fontId="0" fillId="10" borderId="3" xfId="0" applyFill="1" applyBorder="1"/>
    <xf numFmtId="0" fontId="0" fillId="0" borderId="3" xfId="0" applyBorder="1" applyAlignment="1">
      <alignment wrapText="1"/>
    </xf>
    <xf numFmtId="0" fontId="0" fillId="11" borderId="3" xfId="0" applyFill="1" applyBorder="1"/>
    <xf numFmtId="0" fontId="5" fillId="0" borderId="0" xfId="0" applyFont="1" applyAlignment="1">
      <alignment horizontal="left" vertical="top" wrapText="1"/>
    </xf>
    <xf numFmtId="0" fontId="5" fillId="6" borderId="3" xfId="0" applyFont="1" applyFill="1" applyBorder="1" applyAlignment="1">
      <alignment horizontal="center" vertical="center"/>
    </xf>
    <xf numFmtId="0" fontId="6" fillId="6" borderId="21" xfId="0"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21" xfId="0" applyFont="1" applyFill="1" applyBorder="1" applyAlignment="1">
      <alignment horizontal="left" vertical="top"/>
    </xf>
    <xf numFmtId="0" fontId="6" fillId="6" borderId="20" xfId="0" applyFont="1" applyFill="1" applyBorder="1" applyAlignment="1">
      <alignment horizontal="left" vertical="top"/>
    </xf>
    <xf numFmtId="0" fontId="5" fillId="0" borderId="7" xfId="0" applyFont="1" applyBorder="1" applyAlignment="1">
      <alignment horizontal="left"/>
    </xf>
    <xf numFmtId="0" fontId="5" fillId="0" borderId="9" xfId="0" applyFont="1" applyBorder="1" applyAlignment="1">
      <alignment horizontal="left"/>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xf>
    <xf numFmtId="0" fontId="5" fillId="0" borderId="9" xfId="0" applyFont="1" applyBorder="1" applyAlignment="1">
      <alignment horizontal="left" vertical="top"/>
    </xf>
    <xf numFmtId="0" fontId="5" fillId="0" borderId="3" xfId="0" applyFont="1" applyBorder="1" applyAlignment="1">
      <alignment horizontal="center" vertical="top" wrapText="1"/>
    </xf>
    <xf numFmtId="0" fontId="6" fillId="0" borderId="15" xfId="0" applyFont="1" applyBorder="1" applyAlignment="1">
      <alignment horizontal="left" vertical="top" wrapText="1"/>
    </xf>
    <xf numFmtId="0" fontId="5" fillId="0" borderId="1"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6" fillId="6" borderId="3" xfId="0" applyFont="1" applyFill="1" applyBorder="1" applyAlignment="1">
      <alignment horizontal="left" vertical="top"/>
    </xf>
    <xf numFmtId="0" fontId="5" fillId="0" borderId="3"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6" fillId="6" borderId="7" xfId="0" applyFont="1" applyFill="1" applyBorder="1" applyAlignment="1">
      <alignment horizontal="left" vertical="top"/>
    </xf>
    <xf numFmtId="0" fontId="6" fillId="6" borderId="9" xfId="0" applyFont="1" applyFill="1" applyBorder="1" applyAlignment="1">
      <alignment horizontal="left" vertical="top"/>
    </xf>
    <xf numFmtId="0" fontId="19" fillId="2" borderId="15" xfId="4" applyFont="1" applyFill="1" applyBorder="1" applyAlignment="1">
      <alignment horizontal="left" vertical="top"/>
    </xf>
    <xf numFmtId="0" fontId="19" fillId="2" borderId="16" xfId="4" applyFont="1" applyFill="1" applyBorder="1" applyAlignment="1">
      <alignment horizontal="left" vertical="top"/>
    </xf>
    <xf numFmtId="0" fontId="19" fillId="2" borderId="17" xfId="4" applyFont="1" applyFill="1" applyBorder="1" applyAlignment="1">
      <alignment horizontal="left" vertical="top"/>
    </xf>
    <xf numFmtId="0" fontId="19" fillId="2" borderId="19" xfId="4" applyFont="1" applyFill="1" applyBorder="1" applyAlignment="1">
      <alignment horizontal="left" vertical="top"/>
    </xf>
    <xf numFmtId="0" fontId="17" fillId="2" borderId="3" xfId="4" applyFont="1" applyFill="1" applyBorder="1" applyAlignment="1">
      <alignment horizontal="center" vertical="center" wrapText="1"/>
    </xf>
    <xf numFmtId="0" fontId="26" fillId="9" borderId="16" xfId="0" applyFont="1" applyFill="1" applyBorder="1" applyAlignment="1" applyProtection="1">
      <alignment horizontal="center" vertical="center" textRotation="90"/>
    </xf>
    <xf numFmtId="0" fontId="26" fillId="9" borderId="23" xfId="0" applyFont="1" applyFill="1" applyBorder="1" applyAlignment="1" applyProtection="1">
      <alignment horizontal="center" vertical="center" textRotation="90"/>
    </xf>
    <xf numFmtId="0" fontId="26" fillId="9" borderId="19" xfId="0" applyFont="1" applyFill="1" applyBorder="1" applyAlignment="1" applyProtection="1">
      <alignment horizontal="center" vertical="center" textRotation="90"/>
    </xf>
    <xf numFmtId="0" fontId="26" fillId="9" borderId="22" xfId="0" applyFont="1" applyFill="1" applyBorder="1" applyAlignment="1" applyProtection="1">
      <alignment horizontal="center" vertical="center" textRotation="90" wrapText="1"/>
    </xf>
    <xf numFmtId="0" fontId="26" fillId="9" borderId="20" xfId="0" applyFont="1" applyFill="1" applyBorder="1" applyAlignment="1" applyProtection="1">
      <alignment horizontal="center" vertical="center" textRotation="90" wrapText="1"/>
    </xf>
    <xf numFmtId="0" fontId="26" fillId="9" borderId="4" xfId="0" applyFont="1" applyFill="1" applyBorder="1" applyAlignment="1" applyProtection="1">
      <alignment horizontal="center" vertical="center" textRotation="90" wrapText="1"/>
    </xf>
    <xf numFmtId="0" fontId="26" fillId="9" borderId="5" xfId="0" applyFont="1" applyFill="1" applyBorder="1" applyAlignment="1" applyProtection="1">
      <alignment horizontal="center" vertical="center" textRotation="90" wrapText="1"/>
    </xf>
    <xf numFmtId="0" fontId="26" fillId="9" borderId="2" xfId="0" applyFont="1" applyFill="1" applyBorder="1" applyAlignment="1" applyProtection="1">
      <alignment horizontal="center" vertical="center" textRotation="90" wrapText="1"/>
    </xf>
    <xf numFmtId="0" fontId="23" fillId="9" borderId="5" xfId="0" applyFont="1" applyFill="1" applyBorder="1" applyAlignment="1" applyProtection="1">
      <alignment horizontal="center" vertical="center" textRotation="90" wrapText="1"/>
    </xf>
    <xf numFmtId="10" fontId="0" fillId="0" borderId="0" xfId="0" applyNumberFormat="1" applyFill="1" applyBorder="1"/>
  </cellXfs>
  <cellStyles count="10">
    <cellStyle name="=C:\WINNT\SYSTEM32\COMMAND.COM 6" xfId="4" xr:uid="{00000000-0005-0000-0000-000000000000}"/>
    <cellStyle name="Comma" xfId="7" builtinId="3"/>
    <cellStyle name="Comma 4" xfId="5" xr:uid="{00000000-0005-0000-0000-000002000000}"/>
    <cellStyle name="Currency" xfId="8" builtinId="4"/>
    <cellStyle name="Hyperlink" xfId="6" builtinId="8"/>
    <cellStyle name="Normal" xfId="0" builtinId="0"/>
    <cellStyle name="Normal 2" xfId="9" xr:uid="{00000000-0005-0000-0000-000006000000}"/>
    <cellStyle name="Normal 20" xfId="2" xr:uid="{00000000-0005-0000-0000-000007000000}"/>
    <cellStyle name="Normal 3" xfId="3" xr:uid="{00000000-0005-0000-0000-000008000000}"/>
    <cellStyle name="Percent" xfId="1" builtinId="5"/>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G$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3171825</xdr:colOff>
          <xdr:row>17</xdr:row>
          <xdr:rowOff>133350</xdr:rowOff>
        </xdr:from>
        <xdr:to>
          <xdr:col>7</xdr:col>
          <xdr:colOff>228600</xdr:colOff>
          <xdr:row>19</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8DB4E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Exclude societal benefits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defra.gov.uk/publications/2012/05/30/pb13773-2012-ghg-conversion/" TargetMode="External"/><Relationship Id="rId7" Type="http://schemas.openxmlformats.org/officeDocument/2006/relationships/ctrlProp" Target="../ctrlProps/ctrlProp1.xml"/><Relationship Id="rId2" Type="http://schemas.openxmlformats.org/officeDocument/2006/relationships/hyperlink" Target="http://www.hse.gov.uk/risk/theory/alarpcheck.htm" TargetMode="External"/><Relationship Id="rId1" Type="http://schemas.openxmlformats.org/officeDocument/2006/relationships/hyperlink" Target="https://www.gov.uk/carbon-valuatio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1"/>
  <sheetViews>
    <sheetView showGridLines="0" workbookViewId="0">
      <selection activeCell="C9" sqref="C9"/>
    </sheetView>
  </sheetViews>
  <sheetFormatPr defaultRowHeight="15" x14ac:dyDescent="0.25"/>
  <cols>
    <col min="1" max="1" width="2.42578125" customWidth="1"/>
    <col min="2" max="2" width="29.28515625" customWidth="1"/>
    <col min="3" max="3" width="52.28515625" customWidth="1"/>
    <col min="4" max="4" width="12" customWidth="1"/>
    <col min="5" max="5" width="138.140625" customWidth="1"/>
  </cols>
  <sheetData>
    <row r="2" spans="1:5" x14ac:dyDescent="0.25">
      <c r="B2" s="100" t="s">
        <v>228</v>
      </c>
      <c r="C2" s="100" t="s">
        <v>236</v>
      </c>
      <c r="D2" s="100" t="s">
        <v>235</v>
      </c>
      <c r="E2" s="100" t="s">
        <v>229</v>
      </c>
    </row>
    <row r="3" spans="1:5" s="99" customFormat="1" ht="62.25" customHeight="1" x14ac:dyDescent="0.25">
      <c r="B3" s="101" t="s">
        <v>230</v>
      </c>
      <c r="C3" s="101" t="s">
        <v>233</v>
      </c>
      <c r="D3" s="101"/>
      <c r="E3" s="102" t="s">
        <v>234</v>
      </c>
    </row>
    <row r="4" spans="1:5" s="99" customFormat="1" ht="62.25" customHeight="1" x14ac:dyDescent="0.25">
      <c r="B4" s="101" t="s">
        <v>231</v>
      </c>
      <c r="C4" s="101" t="s">
        <v>237</v>
      </c>
      <c r="D4" s="103">
        <v>41352</v>
      </c>
      <c r="E4" s="101" t="s">
        <v>238</v>
      </c>
    </row>
    <row r="5" spans="1:5" s="99" customFormat="1" ht="84" customHeight="1" x14ac:dyDescent="0.25">
      <c r="B5" s="101" t="s">
        <v>232</v>
      </c>
      <c r="C5" s="101" t="s">
        <v>243</v>
      </c>
      <c r="D5" s="103" t="s">
        <v>239</v>
      </c>
      <c r="E5" s="101" t="s">
        <v>240</v>
      </c>
    </row>
    <row r="6" spans="1:5" ht="111" customHeight="1" x14ac:dyDescent="0.25">
      <c r="A6" s="128"/>
      <c r="B6" s="129" t="s">
        <v>241</v>
      </c>
      <c r="C6" s="129" t="s">
        <v>242</v>
      </c>
      <c r="D6" s="130">
        <v>41380</v>
      </c>
      <c r="E6" s="129" t="s">
        <v>309</v>
      </c>
    </row>
    <row r="7" spans="1:5" ht="21.75" customHeight="1" x14ac:dyDescent="0.25">
      <c r="B7" s="132"/>
      <c r="C7" s="132"/>
      <c r="D7" s="133">
        <v>41393</v>
      </c>
      <c r="E7" s="132" t="s">
        <v>332</v>
      </c>
    </row>
    <row r="8" spans="1:5" ht="21.75" customHeight="1" x14ac:dyDescent="0.25">
      <c r="D8" s="133">
        <v>41649</v>
      </c>
      <c r="E8" s="135" t="s">
        <v>333</v>
      </c>
    </row>
    <row r="9" spans="1:5" ht="21.75" customHeight="1" x14ac:dyDescent="0.25">
      <c r="D9" s="133">
        <v>41649</v>
      </c>
      <c r="E9" s="132" t="s">
        <v>337</v>
      </c>
    </row>
    <row r="10" spans="1:5" ht="21.75" customHeight="1" x14ac:dyDescent="0.25">
      <c r="D10" s="133">
        <v>41649</v>
      </c>
      <c r="E10" s="132" t="s">
        <v>338</v>
      </c>
    </row>
    <row r="11" spans="1:5" x14ac:dyDescent="0.25">
      <c r="B11" s="131"/>
      <c r="C11" s="131"/>
      <c r="D11" s="131"/>
      <c r="E11" s="13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D33"/>
  <sheetViews>
    <sheetView showGridLines="0" zoomScaleNormal="100" workbookViewId="0">
      <selection activeCell="C9" sqref="C9"/>
    </sheetView>
  </sheetViews>
  <sheetFormatPr defaultRowHeight="15" x14ac:dyDescent="0.3"/>
  <cols>
    <col min="1" max="1" width="2.140625" style="2" customWidth="1"/>
    <col min="2" max="2" width="35.85546875" style="2" customWidth="1"/>
    <col min="3" max="3" width="155.7109375" style="2" customWidth="1"/>
    <col min="4" max="4" width="10.140625" style="2" bestFit="1" customWidth="1"/>
    <col min="5" max="16384" width="9.140625" style="2"/>
  </cols>
  <sheetData>
    <row r="1" spans="2:3" ht="19.5" x14ac:dyDescent="0.4">
      <c r="B1" s="98" t="s">
        <v>77</v>
      </c>
    </row>
    <row r="2" spans="2:3" x14ac:dyDescent="0.3">
      <c r="B2" s="25"/>
    </row>
    <row r="3" spans="2:3" x14ac:dyDescent="0.3">
      <c r="B3" s="25"/>
    </row>
    <row r="4" spans="2:3" x14ac:dyDescent="0.3">
      <c r="B4" s="88" t="s">
        <v>14</v>
      </c>
      <c r="C4" s="88" t="s">
        <v>26</v>
      </c>
    </row>
    <row r="5" spans="2:3" ht="45" x14ac:dyDescent="0.3">
      <c r="B5" s="95" t="s">
        <v>38</v>
      </c>
      <c r="C5" s="31" t="s">
        <v>95</v>
      </c>
    </row>
    <row r="6" spans="2:3" x14ac:dyDescent="0.3">
      <c r="B6" s="95" t="s">
        <v>217</v>
      </c>
      <c r="C6" s="31" t="s">
        <v>218</v>
      </c>
    </row>
    <row r="7" spans="2:3" ht="56.25" customHeight="1" x14ac:dyDescent="0.3">
      <c r="B7" s="96" t="s">
        <v>300</v>
      </c>
      <c r="C7" s="31" t="s">
        <v>331</v>
      </c>
    </row>
    <row r="8" spans="2:3" x14ac:dyDescent="0.3">
      <c r="B8" s="97" t="s">
        <v>301</v>
      </c>
      <c r="C8" s="31" t="s">
        <v>302</v>
      </c>
    </row>
    <row r="9" spans="2:3" ht="30" x14ac:dyDescent="0.3">
      <c r="B9" s="96" t="s">
        <v>224</v>
      </c>
      <c r="C9" s="31" t="s">
        <v>330</v>
      </c>
    </row>
    <row r="10" spans="2:3" x14ac:dyDescent="0.3">
      <c r="B10" s="97" t="s">
        <v>215</v>
      </c>
      <c r="C10" s="31" t="s">
        <v>216</v>
      </c>
    </row>
    <row r="12" spans="2:3" x14ac:dyDescent="0.3">
      <c r="B12" s="25" t="s">
        <v>24</v>
      </c>
    </row>
    <row r="13" spans="2:3" x14ac:dyDescent="0.3">
      <c r="B13" s="92" t="s">
        <v>25</v>
      </c>
    </row>
    <row r="14" spans="2:3" x14ac:dyDescent="0.3">
      <c r="B14" s="93" t="s">
        <v>217</v>
      </c>
    </row>
    <row r="15" spans="2:3" x14ac:dyDescent="0.3">
      <c r="B15" s="87" t="s">
        <v>223</v>
      </c>
    </row>
    <row r="16" spans="2:3" x14ac:dyDescent="0.3">
      <c r="B16" s="94" t="s">
        <v>219</v>
      </c>
    </row>
    <row r="17" spans="2:4" x14ac:dyDescent="0.3">
      <c r="B17" s="25"/>
    </row>
    <row r="18" spans="2:4" x14ac:dyDescent="0.3">
      <c r="B18" s="2" t="s">
        <v>64</v>
      </c>
    </row>
    <row r="19" spans="2:4" ht="19.5" customHeight="1" x14ac:dyDescent="0.3">
      <c r="B19" s="2" t="s">
        <v>220</v>
      </c>
    </row>
    <row r="20" spans="2:4" x14ac:dyDescent="0.3">
      <c r="B20" s="90" t="s">
        <v>225</v>
      </c>
    </row>
    <row r="21" spans="2:4" x14ac:dyDescent="0.3">
      <c r="B21" s="90" t="s">
        <v>226</v>
      </c>
    </row>
    <row r="22" spans="2:4" ht="25.5" customHeight="1" x14ac:dyDescent="0.3">
      <c r="B22" s="89" t="s">
        <v>97</v>
      </c>
    </row>
    <row r="23" spans="2:4" ht="10.5" customHeight="1" x14ac:dyDescent="0.3"/>
    <row r="24" spans="2:4" ht="24.75" customHeight="1" x14ac:dyDescent="0.3">
      <c r="B24" s="90" t="s">
        <v>221</v>
      </c>
      <c r="C24" s="90"/>
      <c r="D24" s="90"/>
    </row>
    <row r="25" spans="2:4" ht="26.25" customHeight="1" x14ac:dyDescent="0.3">
      <c r="B25" s="90" t="s">
        <v>310</v>
      </c>
      <c r="C25" s="90"/>
      <c r="D25" s="90"/>
    </row>
    <row r="26" spans="2:4" ht="32.25" customHeight="1" x14ac:dyDescent="0.3">
      <c r="B26" s="157" t="s">
        <v>222</v>
      </c>
      <c r="C26" s="157"/>
      <c r="D26" s="157"/>
    </row>
    <row r="28" spans="2:4" x14ac:dyDescent="0.3">
      <c r="B28" s="2" t="s">
        <v>96</v>
      </c>
    </row>
    <row r="32" spans="2:4" x14ac:dyDescent="0.3">
      <c r="B32" s="25"/>
    </row>
    <row r="33" spans="2:2" x14ac:dyDescent="0.3">
      <c r="B33" s="91"/>
    </row>
  </sheetData>
  <mergeCells count="1">
    <mergeCell ref="B26:D26"/>
  </mergeCells>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showGridLines="0" zoomScale="90" zoomScaleNormal="90" workbookViewId="0">
      <pane ySplit="3" topLeftCell="A4" activePane="bottomLeft" state="frozen"/>
      <selection activeCell="A7" sqref="A7"/>
      <selection pane="bottomLeft" activeCell="B2" sqref="B2:F3"/>
    </sheetView>
  </sheetViews>
  <sheetFormatPr defaultRowHeight="15" x14ac:dyDescent="0.3"/>
  <cols>
    <col min="1" max="1" width="4" style="2" customWidth="1"/>
    <col min="2" max="2" width="9.140625" style="2" customWidth="1"/>
    <col min="3" max="3" width="31.85546875" style="2" customWidth="1"/>
    <col min="4" max="4" width="21" style="2" customWidth="1"/>
    <col min="5" max="5" width="28.85546875" style="2" customWidth="1"/>
    <col min="6" max="6" width="28.7109375" style="2" customWidth="1"/>
    <col min="7" max="11" width="11.140625" style="2" customWidth="1"/>
    <col min="12" max="16384" width="9.140625" style="2"/>
  </cols>
  <sheetData>
    <row r="1" spans="2:26" x14ac:dyDescent="0.3">
      <c r="B1" s="25" t="s">
        <v>335</v>
      </c>
      <c r="Z1" s="26" t="s">
        <v>29</v>
      </c>
    </row>
    <row r="2" spans="2:26" x14ac:dyDescent="0.3">
      <c r="B2" s="171" t="s">
        <v>370</v>
      </c>
      <c r="C2" s="172"/>
      <c r="D2" s="172"/>
      <c r="E2" s="172"/>
      <c r="F2" s="173"/>
      <c r="Z2" s="26" t="s">
        <v>79</v>
      </c>
    </row>
    <row r="3" spans="2:26" ht="24.75" customHeight="1" x14ac:dyDescent="0.3">
      <c r="B3" s="174"/>
      <c r="C3" s="175"/>
      <c r="D3" s="175"/>
      <c r="E3" s="175"/>
      <c r="F3" s="176"/>
    </row>
    <row r="4" spans="2:26" ht="18" customHeight="1" x14ac:dyDescent="0.3">
      <c r="B4" s="25" t="s">
        <v>78</v>
      </c>
      <c r="C4" s="27"/>
      <c r="D4" s="27"/>
      <c r="E4" s="27"/>
      <c r="F4" s="27"/>
    </row>
    <row r="5" spans="2:26" ht="24.75" customHeight="1" x14ac:dyDescent="0.3">
      <c r="B5" s="165" t="s">
        <v>371</v>
      </c>
      <c r="C5" s="166"/>
      <c r="D5" s="166"/>
      <c r="E5" s="166"/>
      <c r="F5" s="167"/>
    </row>
    <row r="6" spans="2:26" ht="13.5" customHeight="1" x14ac:dyDescent="0.3">
      <c r="B6" s="27"/>
      <c r="C6" s="27"/>
      <c r="D6" s="27"/>
      <c r="E6" s="27"/>
      <c r="F6" s="27"/>
    </row>
    <row r="7" spans="2:26" x14ac:dyDescent="0.3">
      <c r="B7" s="25" t="s">
        <v>48</v>
      </c>
    </row>
    <row r="8" spans="2:26" x14ac:dyDescent="0.3">
      <c r="B8" s="182" t="s">
        <v>336</v>
      </c>
      <c r="C8" s="183"/>
      <c r="D8" s="177" t="s">
        <v>30</v>
      </c>
      <c r="E8" s="177"/>
      <c r="F8" s="177"/>
    </row>
    <row r="9" spans="2:26" ht="22.5" customHeight="1" x14ac:dyDescent="0.3">
      <c r="B9" s="168" t="s">
        <v>346</v>
      </c>
      <c r="C9" s="169"/>
      <c r="D9" s="178" t="s">
        <v>345</v>
      </c>
      <c r="E9" s="178"/>
      <c r="F9" s="178"/>
    </row>
    <row r="10" spans="2:26" ht="35.25" customHeight="1" x14ac:dyDescent="0.3">
      <c r="B10" s="168" t="s">
        <v>224</v>
      </c>
      <c r="C10" s="169"/>
      <c r="D10" s="179" t="s">
        <v>347</v>
      </c>
      <c r="E10" s="180"/>
      <c r="F10" s="181"/>
    </row>
    <row r="11" spans="2:26" ht="39" customHeight="1" x14ac:dyDescent="0.3">
      <c r="B11" s="168"/>
      <c r="C11" s="169"/>
      <c r="D11" s="178"/>
      <c r="E11" s="178"/>
      <c r="F11" s="178"/>
    </row>
    <row r="12" spans="2:26" ht="22.5" customHeight="1" x14ac:dyDescent="0.3">
      <c r="B12" s="168"/>
      <c r="C12" s="169"/>
      <c r="D12" s="178"/>
      <c r="E12" s="178"/>
      <c r="F12" s="178"/>
    </row>
    <row r="13" spans="2:26" ht="42" customHeight="1" x14ac:dyDescent="0.3">
      <c r="B13" s="168"/>
      <c r="C13" s="169"/>
      <c r="D13" s="178"/>
      <c r="E13" s="178"/>
      <c r="F13" s="178"/>
    </row>
    <row r="14" spans="2:26" ht="22.5" customHeight="1" x14ac:dyDescent="0.3">
      <c r="B14" s="168"/>
      <c r="C14" s="169"/>
      <c r="D14" s="178"/>
      <c r="E14" s="178"/>
      <c r="F14" s="178"/>
    </row>
    <row r="15" spans="2:26" ht="45.75" customHeight="1" x14ac:dyDescent="0.3">
      <c r="B15" s="168"/>
      <c r="C15" s="169"/>
      <c r="D15" s="178"/>
      <c r="E15" s="178"/>
      <c r="F15" s="178"/>
    </row>
    <row r="16" spans="2:26" ht="28.5" customHeight="1" x14ac:dyDescent="0.3">
      <c r="B16" s="168"/>
      <c r="C16" s="169"/>
      <c r="D16" s="178"/>
      <c r="E16" s="178"/>
      <c r="F16" s="178"/>
    </row>
    <row r="17" spans="2:11" ht="22.5" customHeight="1" x14ac:dyDescent="0.3">
      <c r="B17" s="163"/>
      <c r="C17" s="164"/>
      <c r="D17" s="170"/>
      <c r="E17" s="170"/>
      <c r="F17" s="170"/>
    </row>
    <row r="18" spans="2:11" ht="22.5" customHeight="1" x14ac:dyDescent="0.3">
      <c r="B18" s="163"/>
      <c r="C18" s="164"/>
      <c r="D18" s="170"/>
      <c r="E18" s="170"/>
      <c r="F18" s="170"/>
    </row>
    <row r="19" spans="2:11" ht="22.5" customHeight="1" x14ac:dyDescent="0.3">
      <c r="B19" s="163"/>
      <c r="C19" s="164"/>
      <c r="D19" s="170"/>
      <c r="E19" s="170"/>
      <c r="F19" s="170"/>
    </row>
    <row r="20" spans="2:11" ht="22.5" customHeight="1" x14ac:dyDescent="0.3">
      <c r="B20" s="163"/>
      <c r="C20" s="164"/>
      <c r="D20" s="170"/>
      <c r="E20" s="170"/>
      <c r="F20" s="170"/>
    </row>
    <row r="21" spans="2:11" ht="22.5" customHeight="1" x14ac:dyDescent="0.3">
      <c r="B21" s="163"/>
      <c r="C21" s="164"/>
      <c r="D21" s="170"/>
      <c r="E21" s="170"/>
      <c r="F21" s="170"/>
    </row>
    <row r="22" spans="2:11" ht="22.5" customHeight="1" x14ac:dyDescent="0.3">
      <c r="B22" s="163"/>
      <c r="C22" s="164"/>
      <c r="D22" s="170"/>
      <c r="E22" s="170"/>
      <c r="F22" s="170"/>
    </row>
    <row r="23" spans="2:11" ht="22.5" customHeight="1" x14ac:dyDescent="0.3">
      <c r="B23" s="163"/>
      <c r="C23" s="164"/>
      <c r="D23" s="170"/>
      <c r="E23" s="170"/>
      <c r="F23" s="170"/>
    </row>
    <row r="24" spans="2:11" ht="12.75" customHeight="1" x14ac:dyDescent="0.3">
      <c r="B24" s="28"/>
      <c r="C24" s="28"/>
      <c r="D24" s="29"/>
      <c r="E24" s="29"/>
      <c r="F24" s="29"/>
    </row>
    <row r="25" spans="2:11" x14ac:dyDescent="0.3">
      <c r="B25" s="25" t="s">
        <v>49</v>
      </c>
    </row>
    <row r="26" spans="2:11" ht="38.25" customHeight="1" x14ac:dyDescent="0.3">
      <c r="B26" s="159" t="s">
        <v>47</v>
      </c>
      <c r="C26" s="161" t="s">
        <v>27</v>
      </c>
      <c r="D26" s="161" t="s">
        <v>28</v>
      </c>
      <c r="E26" s="161" t="s">
        <v>30</v>
      </c>
      <c r="F26" s="159" t="s">
        <v>339</v>
      </c>
      <c r="G26" s="158" t="s">
        <v>99</v>
      </c>
      <c r="H26" s="158"/>
      <c r="I26" s="158"/>
      <c r="J26" s="158"/>
      <c r="K26" s="158"/>
    </row>
    <row r="27" spans="2:11" ht="36" customHeight="1" x14ac:dyDescent="0.3">
      <c r="B27" s="160"/>
      <c r="C27" s="162"/>
      <c r="D27" s="162"/>
      <c r="E27" s="162"/>
      <c r="F27" s="160"/>
      <c r="G27" s="64" t="s">
        <v>100</v>
      </c>
      <c r="H27" s="64" t="s">
        <v>101</v>
      </c>
      <c r="I27" s="64" t="s">
        <v>102</v>
      </c>
      <c r="J27" s="64" t="s">
        <v>103</v>
      </c>
      <c r="K27" s="64" t="s">
        <v>104</v>
      </c>
    </row>
    <row r="28" spans="2:11" ht="27.75" customHeight="1" x14ac:dyDescent="0.3">
      <c r="B28" s="30">
        <v>1</v>
      </c>
      <c r="C28" s="31" t="str">
        <f>B9&amp;":"&amp;D9</f>
        <v>Baseline:Replace as normal i.e. 70 sqmm cable</v>
      </c>
      <c r="D28" s="30" t="s">
        <v>79</v>
      </c>
      <c r="E28" s="31"/>
      <c r="F28" s="30"/>
      <c r="G28" s="145">
        <f>Baseline!$C$4</f>
        <v>-0.17652189396829859</v>
      </c>
      <c r="H28" s="145">
        <f>Baseline!$C$5</f>
        <v>-0.2066136622015611</v>
      </c>
      <c r="I28" s="145">
        <f>Baseline!$C$6</f>
        <v>-0.22693311017526727</v>
      </c>
      <c r="J28" s="145">
        <f>Baseline!$C$7</f>
        <v>-0.24719106405314886</v>
      </c>
      <c r="K28" s="65"/>
    </row>
    <row r="29" spans="2:11" ht="27.75" customHeight="1" x14ac:dyDescent="0.3">
      <c r="B29" s="30">
        <v>2</v>
      </c>
      <c r="C29" s="141" t="str">
        <f>B10&amp;":"&amp;D10</f>
        <v>Option 1:Replace with larger 150 sqmm cable</v>
      </c>
      <c r="D29" s="30" t="s">
        <v>29</v>
      </c>
      <c r="E29" s="31"/>
      <c r="F29" s="30"/>
      <c r="G29" s="145">
        <f>'Option 1'!$C$4</f>
        <v>-0.13065450196232209</v>
      </c>
      <c r="H29" s="145">
        <f>'Option 1'!$C$5</f>
        <v>-0.13820700437514621</v>
      </c>
      <c r="I29" s="145">
        <f>'Option 1'!$C$6</f>
        <v>-0.13938661958868667</v>
      </c>
      <c r="J29" s="145">
        <f>'Option 1'!$C$7</f>
        <v>-0.13301057626797677</v>
      </c>
      <c r="K29" s="30"/>
    </row>
    <row r="30" spans="2:11" ht="27.75" customHeight="1" x14ac:dyDescent="0.3">
      <c r="B30" s="147">
        <v>3</v>
      </c>
      <c r="C30" s="147"/>
      <c r="D30" s="147"/>
      <c r="E30" s="148"/>
      <c r="F30" s="147"/>
      <c r="G30" s="149"/>
      <c r="H30" s="149"/>
      <c r="I30" s="149"/>
      <c r="J30" s="149"/>
      <c r="K30" s="147"/>
    </row>
    <row r="31" spans="2:11" ht="27.75" customHeight="1" x14ac:dyDescent="0.3">
      <c r="B31" s="147">
        <v>4</v>
      </c>
      <c r="C31" s="147"/>
      <c r="D31" s="147"/>
      <c r="E31" s="148"/>
      <c r="F31" s="147"/>
      <c r="G31" s="149"/>
      <c r="H31" s="149"/>
      <c r="I31" s="149"/>
      <c r="J31" s="149"/>
      <c r="K31" s="147"/>
    </row>
    <row r="32" spans="2:11" ht="27.75" customHeight="1" x14ac:dyDescent="0.3">
      <c r="B32" s="147">
        <v>5</v>
      </c>
      <c r="C32" s="147"/>
      <c r="D32" s="147"/>
      <c r="E32" s="148"/>
      <c r="F32" s="147"/>
      <c r="G32" s="149"/>
      <c r="H32" s="149"/>
      <c r="I32" s="149"/>
      <c r="J32" s="149"/>
      <c r="K32" s="147"/>
    </row>
    <row r="33" spans="2:11" ht="27.75" customHeight="1" x14ac:dyDescent="0.3">
      <c r="B33" s="147">
        <v>6</v>
      </c>
      <c r="C33" s="147"/>
      <c r="D33" s="147"/>
      <c r="E33" s="148"/>
      <c r="F33" s="147"/>
      <c r="G33" s="149"/>
      <c r="H33" s="149"/>
      <c r="I33" s="149"/>
      <c r="J33" s="149"/>
      <c r="K33" s="147"/>
    </row>
    <row r="34" spans="2:11" ht="27.75" customHeight="1" x14ac:dyDescent="0.3">
      <c r="B34" s="147">
        <v>7</v>
      </c>
      <c r="C34" s="147"/>
      <c r="D34" s="147"/>
      <c r="E34" s="148"/>
      <c r="F34" s="147"/>
      <c r="G34" s="149"/>
      <c r="H34" s="149"/>
      <c r="I34" s="149"/>
      <c r="J34" s="149"/>
      <c r="K34" s="147"/>
    </row>
    <row r="35" spans="2:11" ht="27.75" customHeight="1" x14ac:dyDescent="0.3">
      <c r="B35" s="147">
        <v>8</v>
      </c>
      <c r="C35" s="147"/>
      <c r="D35" s="147"/>
      <c r="E35" s="148"/>
      <c r="F35" s="147"/>
      <c r="G35" s="149"/>
      <c r="H35" s="149"/>
      <c r="I35" s="149"/>
      <c r="J35" s="149"/>
      <c r="K35" s="147"/>
    </row>
    <row r="39" spans="2:11" x14ac:dyDescent="0.3">
      <c r="B39" s="2" t="s">
        <v>105</v>
      </c>
    </row>
  </sheetData>
  <mergeCells count="40">
    <mergeCell ref="B21:C21"/>
    <mergeCell ref="B22:C22"/>
    <mergeCell ref="D18:F18"/>
    <mergeCell ref="D12:F12"/>
    <mergeCell ref="D13:F13"/>
    <mergeCell ref="D14:F14"/>
    <mergeCell ref="D15:F15"/>
    <mergeCell ref="D16:F16"/>
    <mergeCell ref="D17:F17"/>
    <mergeCell ref="B2:F3"/>
    <mergeCell ref="D8:F8"/>
    <mergeCell ref="D9:F9"/>
    <mergeCell ref="D10:F10"/>
    <mergeCell ref="D11:F11"/>
    <mergeCell ref="B8:C8"/>
    <mergeCell ref="B9:C9"/>
    <mergeCell ref="B10:C10"/>
    <mergeCell ref="B11:C11"/>
    <mergeCell ref="B23:C23"/>
    <mergeCell ref="B5:F5"/>
    <mergeCell ref="B14:C14"/>
    <mergeCell ref="B15:C15"/>
    <mergeCell ref="B16:C16"/>
    <mergeCell ref="B17:C17"/>
    <mergeCell ref="B18:C18"/>
    <mergeCell ref="B19:C19"/>
    <mergeCell ref="D19:F19"/>
    <mergeCell ref="D20:F20"/>
    <mergeCell ref="D21:F21"/>
    <mergeCell ref="D22:F22"/>
    <mergeCell ref="D23:F23"/>
    <mergeCell ref="B12:C12"/>
    <mergeCell ref="B13:C13"/>
    <mergeCell ref="B20:C20"/>
    <mergeCell ref="G26:K26"/>
    <mergeCell ref="B26:B27"/>
    <mergeCell ref="C26:C27"/>
    <mergeCell ref="D26:D27"/>
    <mergeCell ref="E26:E27"/>
    <mergeCell ref="F26:F27"/>
  </mergeCells>
  <conditionalFormatting sqref="B28:F28 G29:J35 C29">
    <cfRule type="expression" dxfId="9" priority="19">
      <formula>$D28="adopted"</formula>
    </cfRule>
  </conditionalFormatting>
  <conditionalFormatting sqref="B30:F35 B29 D29:F29">
    <cfRule type="expression" dxfId="8" priority="18">
      <formula>$D29="adopted"</formula>
    </cfRule>
  </conditionalFormatting>
  <conditionalFormatting sqref="D29:D35">
    <cfRule type="expression" dxfId="7" priority="17">
      <formula>$D29="adopted"</formula>
    </cfRule>
  </conditionalFormatting>
  <conditionalFormatting sqref="G28:K28">
    <cfRule type="expression" dxfId="6" priority="16">
      <formula>$D28="adopted"</formula>
    </cfRule>
  </conditionalFormatting>
  <conditionalFormatting sqref="G29:K35">
    <cfRule type="expression" dxfId="5" priority="15">
      <formula>$D29="adopted"</formula>
    </cfRule>
  </conditionalFormatting>
  <conditionalFormatting sqref="G30:J30">
    <cfRule type="expression" dxfId="4" priority="13">
      <formula>$D30="adopted"</formula>
    </cfRule>
  </conditionalFormatting>
  <conditionalFormatting sqref="G31:J31">
    <cfRule type="expression" dxfId="3" priority="12">
      <formula>$D31="adopted"</formula>
    </cfRule>
  </conditionalFormatting>
  <conditionalFormatting sqref="G32:J35">
    <cfRule type="expression" dxfId="2" priority="11">
      <formula>$D32="adopted"</formula>
    </cfRule>
  </conditionalFormatting>
  <conditionalFormatting sqref="G33:J33">
    <cfRule type="expression" dxfId="1" priority="9">
      <formula>$D33="adopted"</formula>
    </cfRule>
  </conditionalFormatting>
  <conditionalFormatting sqref="G34:J34">
    <cfRule type="expression" dxfId="0" priority="8">
      <formula>$D34="adopted"</formula>
    </cfRule>
  </conditionalFormatting>
  <dataValidations count="1">
    <dataValidation type="list" allowBlank="1" showInputMessage="1" showErrorMessage="1" sqref="D28:D35" xr:uid="{00000000-0002-0000-0200-000000000000}">
      <formula1>$Z$1:$Z$2</formula1>
    </dataValidation>
  </dataValidations>
  <pageMargins left="0.70866141732283472" right="0.70866141732283472" top="0.74803149606299213" bottom="0.74803149606299213" header="0.31496062992125984" footer="0.31496062992125984"/>
  <pageSetup paperSize="8" scale="6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G78"/>
  <sheetViews>
    <sheetView showGridLines="0" zoomScale="90" zoomScaleNormal="90" workbookViewId="0">
      <selection activeCell="F7" sqref="F7:G8"/>
    </sheetView>
  </sheetViews>
  <sheetFormatPr defaultRowHeight="15" x14ac:dyDescent="0.3"/>
  <cols>
    <col min="1" max="1" width="1.85546875" style="20" customWidth="1"/>
    <col min="2" max="2" width="25.7109375" style="20" customWidth="1"/>
    <col min="3" max="3" width="12.7109375" style="20" customWidth="1"/>
    <col min="4" max="4" width="12.140625" style="20" customWidth="1"/>
    <col min="5" max="5" width="11.140625" style="20" customWidth="1"/>
    <col min="6" max="6" width="47.85546875" style="20" customWidth="1"/>
    <col min="7" max="7" width="17.28515625" style="20" customWidth="1"/>
    <col min="8" max="11" width="11" style="20" customWidth="1"/>
    <col min="12" max="16384" width="9.140625" style="20"/>
  </cols>
  <sheetData>
    <row r="1" spans="1:59" ht="19.5" x14ac:dyDescent="0.4">
      <c r="A1" s="21"/>
      <c r="B1" s="32" t="s">
        <v>83</v>
      </c>
      <c r="C1" s="21"/>
      <c r="D1" s="21"/>
      <c r="E1" s="21"/>
      <c r="F1" s="32" t="s">
        <v>84</v>
      </c>
      <c r="G1" s="21"/>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19.5" x14ac:dyDescent="0.4">
      <c r="A2" s="21"/>
      <c r="B2" s="32"/>
      <c r="C2" s="21"/>
      <c r="D2" s="21"/>
      <c r="E2" s="21"/>
      <c r="F2" s="21"/>
      <c r="G2" s="21"/>
      <c r="H2" s="4">
        <v>1</v>
      </c>
      <c r="I2" s="4">
        <v>2</v>
      </c>
      <c r="J2" s="4">
        <v>3</v>
      </c>
      <c r="K2" s="4">
        <v>4</v>
      </c>
      <c r="L2" s="4">
        <v>5</v>
      </c>
      <c r="M2" s="4">
        <v>6</v>
      </c>
      <c r="N2" s="4">
        <v>7</v>
      </c>
      <c r="O2" s="4">
        <v>8</v>
      </c>
      <c r="P2" s="4">
        <v>9</v>
      </c>
      <c r="Q2" s="4">
        <v>10</v>
      </c>
      <c r="R2" s="4">
        <v>11</v>
      </c>
      <c r="S2" s="4">
        <v>12</v>
      </c>
      <c r="T2" s="4">
        <v>13</v>
      </c>
      <c r="U2" s="4">
        <v>14</v>
      </c>
      <c r="V2" s="4">
        <v>15</v>
      </c>
      <c r="W2" s="4">
        <v>16</v>
      </c>
      <c r="X2" s="4">
        <v>17</v>
      </c>
      <c r="Y2" s="4">
        <v>18</v>
      </c>
      <c r="Z2" s="4">
        <v>19</v>
      </c>
      <c r="AA2" s="4">
        <v>20</v>
      </c>
      <c r="AB2" s="4">
        <v>21</v>
      </c>
      <c r="AC2" s="4">
        <v>22</v>
      </c>
      <c r="AD2" s="4">
        <v>23</v>
      </c>
      <c r="AE2" s="4">
        <v>24</v>
      </c>
      <c r="AF2" s="4">
        <v>25</v>
      </c>
      <c r="AG2" s="4">
        <v>26</v>
      </c>
      <c r="AH2" s="4">
        <v>27</v>
      </c>
      <c r="AI2" s="4">
        <v>28</v>
      </c>
      <c r="AJ2" s="4">
        <v>29</v>
      </c>
      <c r="AK2" s="4">
        <v>30</v>
      </c>
      <c r="AL2" s="4">
        <v>31</v>
      </c>
      <c r="AM2" s="4">
        <v>32</v>
      </c>
      <c r="AN2" s="4">
        <v>33</v>
      </c>
      <c r="AO2" s="4">
        <v>34</v>
      </c>
      <c r="AP2" s="4">
        <v>35</v>
      </c>
      <c r="AQ2" s="4">
        <v>36</v>
      </c>
      <c r="AR2" s="4">
        <v>37</v>
      </c>
      <c r="AS2" s="4">
        <v>38</v>
      </c>
      <c r="AT2" s="4">
        <v>39</v>
      </c>
      <c r="AU2" s="4">
        <v>40</v>
      </c>
      <c r="AV2" s="4">
        <v>41</v>
      </c>
      <c r="AW2" s="4">
        <v>42</v>
      </c>
      <c r="AX2" s="4">
        <v>43</v>
      </c>
      <c r="AY2" s="4">
        <v>44</v>
      </c>
      <c r="AZ2" s="4">
        <v>45</v>
      </c>
      <c r="BA2" s="4">
        <v>46</v>
      </c>
      <c r="BB2" s="4">
        <v>47</v>
      </c>
      <c r="BC2" s="4">
        <v>48</v>
      </c>
      <c r="BD2" s="4">
        <v>49</v>
      </c>
      <c r="BE2" s="4">
        <v>50</v>
      </c>
      <c r="BF2" s="4">
        <v>51</v>
      </c>
      <c r="BG2" s="4">
        <v>52</v>
      </c>
    </row>
    <row r="3" spans="1:59" x14ac:dyDescent="0.3">
      <c r="A3" s="21"/>
      <c r="B3" s="22" t="s">
        <v>61</v>
      </c>
      <c r="C3" s="33">
        <v>0.04</v>
      </c>
      <c r="D3" s="108" t="s">
        <v>294</v>
      </c>
      <c r="E3" s="21"/>
      <c r="F3" s="76"/>
      <c r="G3" s="126" t="s">
        <v>303</v>
      </c>
      <c r="H3" s="9">
        <v>2016</v>
      </c>
      <c r="I3" s="9">
        <v>2017</v>
      </c>
      <c r="J3" s="9">
        <v>2018</v>
      </c>
      <c r="K3" s="9">
        <v>2019</v>
      </c>
      <c r="L3" s="9">
        <v>2020</v>
      </c>
      <c r="M3" s="9">
        <v>2021</v>
      </c>
      <c r="N3" s="9">
        <v>2022</v>
      </c>
      <c r="O3" s="9">
        <v>2023</v>
      </c>
      <c r="P3" s="4">
        <v>2024</v>
      </c>
      <c r="Q3" s="4">
        <v>2025</v>
      </c>
      <c r="R3" s="4">
        <v>2026</v>
      </c>
      <c r="S3" s="4">
        <v>2027</v>
      </c>
      <c r="T3" s="4">
        <v>2028</v>
      </c>
      <c r="U3" s="4">
        <v>2029</v>
      </c>
      <c r="V3" s="4">
        <v>2030</v>
      </c>
      <c r="W3" s="4">
        <v>2031</v>
      </c>
      <c r="X3" s="4">
        <v>2032</v>
      </c>
      <c r="Y3" s="4">
        <v>2033</v>
      </c>
      <c r="Z3" s="4">
        <v>2034</v>
      </c>
      <c r="AA3" s="4">
        <v>2035</v>
      </c>
      <c r="AB3" s="4">
        <v>2036</v>
      </c>
      <c r="AC3" s="4">
        <v>2037</v>
      </c>
      <c r="AD3" s="4">
        <v>2038</v>
      </c>
      <c r="AE3" s="4">
        <v>2039</v>
      </c>
      <c r="AF3" s="4">
        <v>2040</v>
      </c>
      <c r="AG3" s="4">
        <v>2041</v>
      </c>
      <c r="AH3" s="4">
        <v>2042</v>
      </c>
      <c r="AI3" s="4">
        <v>2043</v>
      </c>
      <c r="AJ3" s="4">
        <v>2044</v>
      </c>
      <c r="AK3" s="4">
        <v>2045</v>
      </c>
      <c r="AL3" s="4">
        <v>2046</v>
      </c>
      <c r="AM3" s="4">
        <v>2047</v>
      </c>
      <c r="AN3" s="4">
        <v>2048</v>
      </c>
      <c r="AO3" s="4">
        <v>2049</v>
      </c>
      <c r="AP3" s="4">
        <v>2050</v>
      </c>
      <c r="AQ3" s="4">
        <v>2051</v>
      </c>
      <c r="AR3" s="4">
        <v>2052</v>
      </c>
      <c r="AS3" s="4">
        <v>2053</v>
      </c>
      <c r="AT3" s="4">
        <v>2054</v>
      </c>
      <c r="AU3" s="4">
        <v>2055</v>
      </c>
      <c r="AV3" s="4">
        <v>2056</v>
      </c>
      <c r="AW3" s="4">
        <v>2057</v>
      </c>
      <c r="AX3" s="4">
        <v>2058</v>
      </c>
      <c r="AY3" s="4">
        <v>2059</v>
      </c>
      <c r="AZ3" s="4">
        <v>2060</v>
      </c>
      <c r="BA3" s="4">
        <v>2061</v>
      </c>
      <c r="BB3" s="4">
        <v>2062</v>
      </c>
      <c r="BC3" s="4">
        <v>2063</v>
      </c>
      <c r="BD3" s="4">
        <v>2064</v>
      </c>
      <c r="BE3" s="4">
        <v>2065</v>
      </c>
      <c r="BF3" s="4">
        <v>2066</v>
      </c>
      <c r="BG3" s="4">
        <v>2067</v>
      </c>
    </row>
    <row r="4" spans="1:59" ht="16.5" x14ac:dyDescent="0.3">
      <c r="A4" s="21"/>
      <c r="B4" s="22" t="s">
        <v>9</v>
      </c>
      <c r="C4" s="23">
        <v>3.5000000000000003E-2</v>
      </c>
      <c r="D4" s="21"/>
      <c r="E4" s="21"/>
      <c r="F4" s="4" t="s">
        <v>307</v>
      </c>
      <c r="G4" s="4"/>
      <c r="H4" s="77">
        <v>6.76</v>
      </c>
      <c r="I4" s="77">
        <v>7.1</v>
      </c>
      <c r="J4" s="77">
        <v>7.55</v>
      </c>
      <c r="K4" s="77">
        <v>8.0299999999999994</v>
      </c>
      <c r="L4" s="77">
        <v>8.5500000000000007</v>
      </c>
      <c r="M4" s="77">
        <v>15.26</v>
      </c>
      <c r="N4" s="77">
        <v>21.97</v>
      </c>
      <c r="O4" s="77">
        <v>28.68</v>
      </c>
      <c r="P4" s="77">
        <v>35.39</v>
      </c>
      <c r="Q4" s="77">
        <v>42.1</v>
      </c>
      <c r="R4" s="77">
        <v>48.81</v>
      </c>
      <c r="S4" s="77">
        <v>55.52</v>
      </c>
      <c r="T4" s="77">
        <v>62.23</v>
      </c>
      <c r="U4" s="77">
        <v>68.94</v>
      </c>
      <c r="V4" s="77">
        <v>75.650000000000006</v>
      </c>
      <c r="W4" s="77">
        <v>81</v>
      </c>
      <c r="X4" s="77">
        <v>88</v>
      </c>
      <c r="Y4" s="77">
        <v>95</v>
      </c>
      <c r="Z4" s="77">
        <v>102</v>
      </c>
      <c r="AA4" s="77">
        <v>109</v>
      </c>
      <c r="AB4" s="77">
        <v>116</v>
      </c>
      <c r="AC4" s="77">
        <v>122</v>
      </c>
      <c r="AD4" s="77">
        <v>129</v>
      </c>
      <c r="AE4" s="77">
        <v>136</v>
      </c>
      <c r="AF4" s="77">
        <v>143</v>
      </c>
      <c r="AG4" s="77">
        <v>150</v>
      </c>
      <c r="AH4" s="77">
        <v>157</v>
      </c>
      <c r="AI4" s="77">
        <v>164</v>
      </c>
      <c r="AJ4" s="77">
        <v>171</v>
      </c>
      <c r="AK4" s="77">
        <v>178</v>
      </c>
      <c r="AL4" s="77">
        <v>184</v>
      </c>
      <c r="AM4" s="77">
        <v>191</v>
      </c>
      <c r="AN4" s="77">
        <v>198</v>
      </c>
      <c r="AO4" s="77">
        <v>205</v>
      </c>
      <c r="AP4" s="77">
        <v>212</v>
      </c>
      <c r="AQ4" s="77">
        <v>220</v>
      </c>
      <c r="AR4" s="77">
        <v>227</v>
      </c>
      <c r="AS4" s="77">
        <v>234</v>
      </c>
      <c r="AT4" s="77">
        <v>241</v>
      </c>
      <c r="AU4" s="77">
        <v>248</v>
      </c>
      <c r="AV4" s="77">
        <v>256</v>
      </c>
      <c r="AW4" s="77">
        <v>262</v>
      </c>
      <c r="AX4" s="77">
        <v>269</v>
      </c>
      <c r="AY4" s="77">
        <v>276</v>
      </c>
      <c r="AZ4" s="77">
        <v>282</v>
      </c>
      <c r="BA4" s="77">
        <v>287</v>
      </c>
      <c r="BB4" s="77">
        <v>292</v>
      </c>
      <c r="BC4" s="77">
        <v>297</v>
      </c>
      <c r="BD4" s="77">
        <v>301</v>
      </c>
      <c r="BE4" s="77">
        <v>305</v>
      </c>
      <c r="BF4" s="77">
        <v>309</v>
      </c>
      <c r="BG4" s="77">
        <v>312</v>
      </c>
    </row>
    <row r="5" spans="1:59" x14ac:dyDescent="0.3">
      <c r="A5" s="21"/>
      <c r="B5" s="22" t="s">
        <v>10</v>
      </c>
      <c r="C5" s="23">
        <v>0.03</v>
      </c>
      <c r="D5" s="21"/>
      <c r="E5" s="21"/>
      <c r="F5" s="51" t="s">
        <v>308</v>
      </c>
      <c r="G5" s="39"/>
      <c r="H5" s="77">
        <f>H4*$D$22</f>
        <v>7.303247599072745</v>
      </c>
      <c r="I5" s="77">
        <f t="shared" ref="I5:BG5" si="0">I4*$D$22</f>
        <v>7.6705707031681198</v>
      </c>
      <c r="J5" s="77">
        <f t="shared" si="0"/>
        <v>8.1567336350590569</v>
      </c>
      <c r="K5" s="77">
        <f t="shared" si="0"/>
        <v>8.6753074290760566</v>
      </c>
      <c r="L5" s="77">
        <f t="shared" si="0"/>
        <v>9.2370957059278069</v>
      </c>
      <c r="M5" s="77">
        <f t="shared" si="0"/>
        <v>16.486325201457117</v>
      </c>
      <c r="N5" s="77">
        <f t="shared" si="0"/>
        <v>23.735554696986423</v>
      </c>
      <c r="O5" s="77">
        <f t="shared" si="0"/>
        <v>30.984784192515733</v>
      </c>
      <c r="P5" s="77">
        <f t="shared" si="0"/>
        <v>38.234013688045039</v>
      </c>
      <c r="Q5" s="77">
        <f t="shared" si="0"/>
        <v>45.483243183574352</v>
      </c>
      <c r="R5" s="77">
        <f t="shared" si="0"/>
        <v>52.732472679103658</v>
      </c>
      <c r="S5" s="77">
        <f t="shared" si="0"/>
        <v>59.981702174632964</v>
      </c>
      <c r="T5" s="77">
        <f t="shared" si="0"/>
        <v>67.230931670162263</v>
      </c>
      <c r="U5" s="77">
        <f t="shared" si="0"/>
        <v>74.480161165691584</v>
      </c>
      <c r="V5" s="77">
        <f t="shared" si="0"/>
        <v>81.72939066122089</v>
      </c>
      <c r="W5" s="77">
        <f t="shared" si="0"/>
        <v>87.509327740368704</v>
      </c>
      <c r="X5" s="77">
        <f t="shared" si="0"/>
        <v>95.071862236449945</v>
      </c>
      <c r="Y5" s="77">
        <f t="shared" si="0"/>
        <v>102.63439673253119</v>
      </c>
      <c r="Z5" s="77">
        <f t="shared" si="0"/>
        <v>110.19693122861243</v>
      </c>
      <c r="AA5" s="77">
        <f t="shared" si="0"/>
        <v>117.75946572469368</v>
      </c>
      <c r="AB5" s="77">
        <f t="shared" si="0"/>
        <v>125.32200022077492</v>
      </c>
      <c r="AC5" s="77">
        <f t="shared" si="0"/>
        <v>131.80417264598742</v>
      </c>
      <c r="AD5" s="77">
        <f t="shared" si="0"/>
        <v>139.36670714206866</v>
      </c>
      <c r="AE5" s="77">
        <f t="shared" si="0"/>
        <v>146.9292416381499</v>
      </c>
      <c r="AF5" s="77">
        <f t="shared" si="0"/>
        <v>154.49177613423115</v>
      </c>
      <c r="AG5" s="77">
        <f t="shared" si="0"/>
        <v>162.05431063031241</v>
      </c>
      <c r="AH5" s="77">
        <f t="shared" si="0"/>
        <v>169.61684512639366</v>
      </c>
      <c r="AI5" s="77">
        <f t="shared" si="0"/>
        <v>177.1793796224749</v>
      </c>
      <c r="AJ5" s="77">
        <f t="shared" si="0"/>
        <v>184.74191411855614</v>
      </c>
      <c r="AK5" s="77">
        <f t="shared" si="0"/>
        <v>192.30444861463738</v>
      </c>
      <c r="AL5" s="77">
        <f t="shared" si="0"/>
        <v>198.78662103984988</v>
      </c>
      <c r="AM5" s="77">
        <f t="shared" si="0"/>
        <v>206.34915553593112</v>
      </c>
      <c r="AN5" s="77">
        <f t="shared" si="0"/>
        <v>213.91169003201236</v>
      </c>
      <c r="AO5" s="77">
        <f t="shared" si="0"/>
        <v>221.47422452809363</v>
      </c>
      <c r="AP5" s="77">
        <f t="shared" si="0"/>
        <v>229.03675902417487</v>
      </c>
      <c r="AQ5" s="77">
        <f t="shared" si="0"/>
        <v>237.67965559112486</v>
      </c>
      <c r="AR5" s="77">
        <f t="shared" si="0"/>
        <v>245.2421900872061</v>
      </c>
      <c r="AS5" s="77">
        <f t="shared" si="0"/>
        <v>252.80472458328734</v>
      </c>
      <c r="AT5" s="77">
        <f t="shared" si="0"/>
        <v>260.36725907936858</v>
      </c>
      <c r="AU5" s="77">
        <f t="shared" si="0"/>
        <v>267.92979357544982</v>
      </c>
      <c r="AV5" s="77">
        <f t="shared" si="0"/>
        <v>276.57269014239984</v>
      </c>
      <c r="AW5" s="77">
        <f t="shared" si="0"/>
        <v>283.0548625676123</v>
      </c>
      <c r="AX5" s="77">
        <f t="shared" si="0"/>
        <v>290.6173970636936</v>
      </c>
      <c r="AY5" s="77">
        <f t="shared" si="0"/>
        <v>298.17993155977484</v>
      </c>
      <c r="AZ5" s="77">
        <f t="shared" si="0"/>
        <v>304.66210398498731</v>
      </c>
      <c r="BA5" s="77">
        <f t="shared" si="0"/>
        <v>310.06391433933106</v>
      </c>
      <c r="BB5" s="77">
        <f t="shared" si="0"/>
        <v>315.46572469367482</v>
      </c>
      <c r="BC5" s="77">
        <f t="shared" si="0"/>
        <v>320.86753504801857</v>
      </c>
      <c r="BD5" s="77">
        <f t="shared" si="0"/>
        <v>325.18898333149355</v>
      </c>
      <c r="BE5" s="77">
        <f t="shared" si="0"/>
        <v>329.51043161496858</v>
      </c>
      <c r="BF5" s="77">
        <f t="shared" si="0"/>
        <v>333.83187989844356</v>
      </c>
      <c r="BG5" s="77">
        <f t="shared" si="0"/>
        <v>337.07296611104982</v>
      </c>
    </row>
    <row r="6" spans="1:59" x14ac:dyDescent="0.3">
      <c r="A6" s="21"/>
      <c r="B6" s="22" t="s">
        <v>65</v>
      </c>
      <c r="C6" s="23">
        <v>1.4999999999999999E-2</v>
      </c>
      <c r="D6" s="21"/>
      <c r="E6" s="21"/>
      <c r="F6" s="51" t="s">
        <v>202</v>
      </c>
      <c r="G6" s="50">
        <f>46.97*$D$23</f>
        <v>48.421269267230777</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row>
    <row r="7" spans="1:59" x14ac:dyDescent="0.3">
      <c r="A7" s="21"/>
      <c r="B7" s="22" t="s">
        <v>0</v>
      </c>
      <c r="C7" s="24">
        <v>45</v>
      </c>
      <c r="D7" s="21"/>
      <c r="E7" s="21"/>
      <c r="F7" s="51" t="s">
        <v>205</v>
      </c>
      <c r="G7" s="50">
        <f>14.980651778872*$D$23</f>
        <v>15.443520834221436</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row>
    <row r="8" spans="1:59" x14ac:dyDescent="0.3">
      <c r="A8" s="21"/>
      <c r="B8" s="21"/>
      <c r="C8" s="21"/>
      <c r="D8" s="21"/>
      <c r="E8" s="22"/>
      <c r="F8" s="51" t="s">
        <v>203</v>
      </c>
      <c r="G8" s="50">
        <f>0.365381750704194*$D$23</f>
        <v>0.37667123985905826</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row>
    <row r="9" spans="1:59" ht="16.5" x14ac:dyDescent="0.3">
      <c r="A9" s="21"/>
      <c r="B9" s="21"/>
      <c r="C9" s="21"/>
      <c r="D9" s="21"/>
      <c r="E9" s="22"/>
      <c r="F9" s="51" t="s">
        <v>304</v>
      </c>
      <c r="G9" s="50">
        <f>1.3368*$D$15</f>
        <v>1.792473160706946</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row>
    <row r="10" spans="1:59" ht="16.5" x14ac:dyDescent="0.3">
      <c r="A10" s="21"/>
      <c r="B10" s="21"/>
      <c r="C10" s="21"/>
      <c r="D10" s="21"/>
      <c r="E10" s="21"/>
      <c r="F10" s="51" t="s">
        <v>305</v>
      </c>
      <c r="G10" s="50">
        <f>(20500/1000000)*$D$15</f>
        <v>2.7487806548842308E-2</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row>
    <row r="11" spans="1:59" x14ac:dyDescent="0.3">
      <c r="A11" s="21"/>
      <c r="B11" s="83" t="s">
        <v>70</v>
      </c>
      <c r="C11" s="21"/>
      <c r="D11" s="21"/>
      <c r="E11" s="21"/>
      <c r="F11" s="51" t="s">
        <v>204</v>
      </c>
      <c r="G11" s="80">
        <f>35*$D$23</f>
        <v>36.081422702854532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row>
    <row r="12" spans="1:59" ht="16.5" x14ac:dyDescent="0.3">
      <c r="A12" s="21"/>
      <c r="B12" s="21" t="s">
        <v>71</v>
      </c>
      <c r="C12" s="21"/>
      <c r="D12" s="21"/>
      <c r="E12" s="21"/>
      <c r="F12" s="51" t="s">
        <v>306</v>
      </c>
      <c r="G12" s="107"/>
      <c r="H12" s="109">
        <f>$D$40/1000</f>
        <v>0.50284700000000004</v>
      </c>
      <c r="I12" s="109">
        <f>$D$41/1000</f>
        <v>0.4883515000000001</v>
      </c>
      <c r="J12" s="109">
        <f>$D$42/1000</f>
        <v>0.47385600000000011</v>
      </c>
      <c r="K12" s="109">
        <f>$D$43/1000</f>
        <v>0.45936050000000012</v>
      </c>
      <c r="L12" s="109">
        <f>$D$44/1000</f>
        <v>0.44486500000000012</v>
      </c>
      <c r="M12" s="109">
        <f>$D$45/1000</f>
        <v>0.43036950000000013</v>
      </c>
      <c r="N12" s="109">
        <f>$D$46/1000</f>
        <v>0.41587400000000013</v>
      </c>
      <c r="O12" s="109">
        <f>$D$47/1000</f>
        <v>0.40137850000000014</v>
      </c>
      <c r="P12" s="109">
        <f>$D$48/1000</f>
        <v>0.38688300000000014</v>
      </c>
      <c r="Q12" s="109">
        <f>$D$49/1000</f>
        <v>0.37238750000000015</v>
      </c>
      <c r="R12" s="109">
        <f>$D$50/1000</f>
        <v>0.35789200000000015</v>
      </c>
      <c r="S12" s="109">
        <f>$D$51/1000</f>
        <v>0.34339650000000016</v>
      </c>
      <c r="T12" s="109">
        <f>$D$52/1000</f>
        <v>0.32890100000000017</v>
      </c>
      <c r="U12" s="109">
        <f>$D$53/1000</f>
        <v>0.31440550000000017</v>
      </c>
      <c r="V12" s="109">
        <f>$D$54/1000</f>
        <v>0.29991000000000018</v>
      </c>
      <c r="W12" s="109">
        <f>$D$55/1000</f>
        <v>0.28541450000000018</v>
      </c>
      <c r="X12" s="109">
        <f>$D$56/1000</f>
        <v>0.27091900000000019</v>
      </c>
      <c r="Y12" s="109">
        <f>$D$57/1000</f>
        <v>0.25642350000000019</v>
      </c>
      <c r="Z12" s="109">
        <f>$D$58/1000</f>
        <v>0.24192800000000023</v>
      </c>
      <c r="AA12" s="109">
        <f>$D$59/1000</f>
        <v>0.22743250000000023</v>
      </c>
      <c r="AB12" s="109">
        <f>$D$60/1000</f>
        <v>0.21293700000000024</v>
      </c>
      <c r="AC12" s="109">
        <f>$D$61/1000</f>
        <v>0.19844150000000024</v>
      </c>
      <c r="AD12" s="109">
        <f>$D$62/1000</f>
        <v>0.18394600000000025</v>
      </c>
      <c r="AE12" s="109">
        <f>$D$63/1000</f>
        <v>0.16945050000000025</v>
      </c>
      <c r="AF12" s="109">
        <f>$D$64/1000</f>
        <v>0.15495500000000026</v>
      </c>
      <c r="AG12" s="109">
        <f>$D$65/1000</f>
        <v>0.14045950000000026</v>
      </c>
      <c r="AH12" s="109">
        <f>$D$66/1000</f>
        <v>0.12596400000000027</v>
      </c>
      <c r="AI12" s="109">
        <f>$D$67/1000</f>
        <v>0.11146850000000026</v>
      </c>
      <c r="AJ12" s="109">
        <f>$D$68/1000</f>
        <v>9.6973000000000253E-2</v>
      </c>
      <c r="AK12" s="109">
        <f>$D$69/1000</f>
        <v>8.2477500000000245E-2</v>
      </c>
      <c r="AL12" s="109">
        <f>$D$70/1000</f>
        <v>6.7982000000000237E-2</v>
      </c>
      <c r="AM12" s="109">
        <f>$D$71/1000</f>
        <v>5.3486500000000242E-2</v>
      </c>
      <c r="AN12" s="109">
        <f>$D$72/1000</f>
        <v>3.8991000000000241E-2</v>
      </c>
      <c r="AO12" s="109">
        <f>$D$73/1000</f>
        <v>2.4495500000000243E-2</v>
      </c>
      <c r="AP12" s="109">
        <f>$D$74/1000</f>
        <v>0.01</v>
      </c>
      <c r="AQ12" s="109">
        <f>$AP$12</f>
        <v>0.01</v>
      </c>
      <c r="AR12" s="109">
        <f t="shared" ref="AR12:BG12" si="1">$AP$12</f>
        <v>0.01</v>
      </c>
      <c r="AS12" s="109">
        <f t="shared" si="1"/>
        <v>0.01</v>
      </c>
      <c r="AT12" s="109">
        <f t="shared" si="1"/>
        <v>0.01</v>
      </c>
      <c r="AU12" s="109">
        <f t="shared" si="1"/>
        <v>0.01</v>
      </c>
      <c r="AV12" s="109">
        <f t="shared" si="1"/>
        <v>0.01</v>
      </c>
      <c r="AW12" s="109">
        <f t="shared" si="1"/>
        <v>0.01</v>
      </c>
      <c r="AX12" s="109">
        <f t="shared" si="1"/>
        <v>0.01</v>
      </c>
      <c r="AY12" s="109">
        <f t="shared" si="1"/>
        <v>0.01</v>
      </c>
      <c r="AZ12" s="109">
        <f t="shared" si="1"/>
        <v>0.01</v>
      </c>
      <c r="BA12" s="109">
        <f t="shared" si="1"/>
        <v>0.01</v>
      </c>
      <c r="BB12" s="109">
        <f t="shared" si="1"/>
        <v>0.01</v>
      </c>
      <c r="BC12" s="109">
        <f t="shared" si="1"/>
        <v>0.01</v>
      </c>
      <c r="BD12" s="109">
        <f t="shared" si="1"/>
        <v>0.01</v>
      </c>
      <c r="BE12" s="109">
        <f t="shared" si="1"/>
        <v>0.01</v>
      </c>
      <c r="BF12" s="109">
        <f t="shared" si="1"/>
        <v>0.01</v>
      </c>
      <c r="BG12" s="109">
        <f t="shared" si="1"/>
        <v>0.01</v>
      </c>
    </row>
    <row r="13" spans="1:59" x14ac:dyDescent="0.3">
      <c r="A13" s="21"/>
      <c r="B13" s="184" t="s">
        <v>73</v>
      </c>
      <c r="C13" s="185"/>
      <c r="D13" s="125" t="s">
        <v>322</v>
      </c>
      <c r="E13" s="21"/>
      <c r="F13" s="39"/>
      <c r="G13" s="39"/>
      <c r="H13" s="39"/>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59" ht="15.75" x14ac:dyDescent="0.35">
      <c r="A14" s="21"/>
      <c r="B14" s="186"/>
      <c r="C14" s="187"/>
      <c r="D14" s="43" t="s">
        <v>106</v>
      </c>
      <c r="E14" s="21"/>
      <c r="F14" s="66"/>
      <c r="G14" s="39"/>
      <c r="H14" s="39"/>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row>
    <row r="15" spans="1:59" ht="15.75" x14ac:dyDescent="0.35">
      <c r="A15" s="21"/>
      <c r="B15" s="188" t="s">
        <v>323</v>
      </c>
      <c r="C15" s="42" t="s">
        <v>316</v>
      </c>
      <c r="D15" s="124">
        <v>1.3408686121386491</v>
      </c>
      <c r="E15" s="21"/>
      <c r="F15" s="69" t="s">
        <v>89</v>
      </c>
      <c r="G15" s="39"/>
      <c r="H15" s="39"/>
      <c r="I15" s="75" t="s">
        <v>153</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row>
    <row r="16" spans="1:59" ht="15" customHeight="1" x14ac:dyDescent="0.35">
      <c r="A16" s="21"/>
      <c r="B16" s="188"/>
      <c r="C16" s="42" t="s">
        <v>317</v>
      </c>
      <c r="D16" s="124">
        <v>1.3004251926654264</v>
      </c>
      <c r="E16" s="82"/>
      <c r="F16" s="70" t="s">
        <v>154</v>
      </c>
      <c r="G16" s="39"/>
      <c r="H16" s="39"/>
      <c r="I16" s="75" t="s">
        <v>324</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row>
    <row r="17" spans="1:59" ht="15" customHeight="1" x14ac:dyDescent="0.35">
      <c r="A17" s="21"/>
      <c r="B17" s="188"/>
      <c r="C17" s="42" t="s">
        <v>318</v>
      </c>
      <c r="D17" s="124">
        <v>1.2670349113192076</v>
      </c>
      <c r="E17" s="82"/>
      <c r="F17" s="69" t="s">
        <v>207</v>
      </c>
      <c r="G17" s="71"/>
      <c r="H17" s="71"/>
      <c r="I17" s="78" t="s">
        <v>201</v>
      </c>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row>
    <row r="18" spans="1:59" ht="15.75" x14ac:dyDescent="0.35">
      <c r="A18" s="21"/>
      <c r="B18" s="188"/>
      <c r="C18" s="42" t="s">
        <v>319</v>
      </c>
      <c r="D18" s="124">
        <v>1.2214410516681917</v>
      </c>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row>
    <row r="19" spans="1:59" ht="15" customHeight="1" x14ac:dyDescent="0.35">
      <c r="A19" s="21"/>
      <c r="B19" s="188"/>
      <c r="C19" s="42" t="s">
        <v>320</v>
      </c>
      <c r="D19" s="124">
        <v>1.1729854979825014</v>
      </c>
      <c r="E19" s="21"/>
      <c r="F19" s="21"/>
      <c r="G19" s="84" t="b">
        <v>0</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row>
    <row r="20" spans="1:59" ht="15.75" x14ac:dyDescent="0.35">
      <c r="A20" s="21"/>
      <c r="B20" s="188"/>
      <c r="C20" s="42" t="s">
        <v>321</v>
      </c>
      <c r="D20" s="124">
        <v>1.1391712578567545</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row>
    <row r="21" spans="1:59" ht="15.75" x14ac:dyDescent="0.35">
      <c r="A21" s="21"/>
      <c r="B21" s="188"/>
      <c r="C21" s="42" t="s">
        <v>250</v>
      </c>
      <c r="D21" s="124">
        <v>1.1339796076008035</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row>
    <row r="22" spans="1:59" ht="15.75" x14ac:dyDescent="0.35">
      <c r="A22" s="21"/>
      <c r="B22" s="188"/>
      <c r="C22" s="42" t="s">
        <v>251</v>
      </c>
      <c r="D22" s="124">
        <v>1.0803620708687494</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row>
    <row r="23" spans="1:59" ht="15.75" x14ac:dyDescent="0.35">
      <c r="A23" s="21"/>
      <c r="B23" s="188"/>
      <c r="C23" s="42" t="s">
        <v>72</v>
      </c>
      <c r="D23" s="124">
        <v>1.0308977915101294</v>
      </c>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row>
    <row r="24" spans="1:59" ht="15.75" x14ac:dyDescent="0.35">
      <c r="A24" s="21"/>
      <c r="B24" s="188"/>
      <c r="C24" s="42" t="s">
        <v>106</v>
      </c>
      <c r="D24" s="124">
        <v>1</v>
      </c>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row>
    <row r="25" spans="1:59"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row>
    <row r="26" spans="1:59"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row>
    <row r="27" spans="1:59" x14ac:dyDescent="0.3">
      <c r="B27" s="104" t="s">
        <v>311</v>
      </c>
    </row>
    <row r="28" spans="1:59" x14ac:dyDescent="0.3">
      <c r="B28" s="20" t="s">
        <v>247</v>
      </c>
      <c r="E28" s="73"/>
    </row>
    <row r="29" spans="1:59" x14ac:dyDescent="0.3">
      <c r="B29" s="20" t="s">
        <v>248</v>
      </c>
    </row>
    <row r="31" spans="1:59" x14ac:dyDescent="0.3">
      <c r="B31" s="20" t="str">
        <f>"Power sector emissions reduce by"&amp;" "&amp;ROUND($D$78,2)&amp;" g/kWh p.a. between now and 2030."</f>
        <v>Power sector emissions reduce by 14.5 g/kWh p.a. between now and 2030.</v>
      </c>
    </row>
    <row r="32" spans="1:59" x14ac:dyDescent="0.3">
      <c r="B32" s="20" t="s">
        <v>249</v>
      </c>
      <c r="H32" s="72"/>
    </row>
    <row r="33" spans="2:5" ht="47.25" customHeight="1" x14ac:dyDescent="0.3">
      <c r="D33" s="105" t="s">
        <v>290</v>
      </c>
    </row>
    <row r="34" spans="2:5" x14ac:dyDescent="0.3">
      <c r="B34" s="110" t="s">
        <v>244</v>
      </c>
      <c r="C34" s="20" t="s">
        <v>250</v>
      </c>
      <c r="D34" s="20">
        <f>0.58982*1000</f>
        <v>589.82000000000005</v>
      </c>
      <c r="E34" s="20" t="s">
        <v>291</v>
      </c>
    </row>
    <row r="35" spans="2:5" x14ac:dyDescent="0.3">
      <c r="B35" s="110" t="s">
        <v>245</v>
      </c>
      <c r="C35" s="20" t="s">
        <v>251</v>
      </c>
      <c r="D35" s="72">
        <f>D34-$D$78</f>
        <v>575.32450000000006</v>
      </c>
    </row>
    <row r="36" spans="2:5" x14ac:dyDescent="0.3">
      <c r="B36" s="110" t="s">
        <v>246</v>
      </c>
      <c r="C36" s="20" t="s">
        <v>72</v>
      </c>
      <c r="D36" s="72">
        <f t="shared" ref="D36:D73" si="2">D35-$D$78</f>
        <v>560.82900000000006</v>
      </c>
    </row>
    <row r="37" spans="2:5" x14ac:dyDescent="0.3">
      <c r="C37" s="20" t="s">
        <v>106</v>
      </c>
      <c r="D37" s="72">
        <f t="shared" si="2"/>
        <v>546.33350000000007</v>
      </c>
    </row>
    <row r="38" spans="2:5" x14ac:dyDescent="0.3">
      <c r="C38" s="20" t="s">
        <v>252</v>
      </c>
      <c r="D38" s="72">
        <f t="shared" si="2"/>
        <v>531.83800000000008</v>
      </c>
    </row>
    <row r="39" spans="2:5" x14ac:dyDescent="0.3">
      <c r="C39" s="20" t="s">
        <v>253</v>
      </c>
      <c r="D39" s="72">
        <f t="shared" si="2"/>
        <v>517.34250000000009</v>
      </c>
    </row>
    <row r="40" spans="2:5" x14ac:dyDescent="0.3">
      <c r="C40" s="20" t="s">
        <v>254</v>
      </c>
      <c r="D40" s="72">
        <f t="shared" si="2"/>
        <v>502.84700000000009</v>
      </c>
    </row>
    <row r="41" spans="2:5" x14ac:dyDescent="0.3">
      <c r="C41" s="20" t="s">
        <v>255</v>
      </c>
      <c r="D41" s="72">
        <f t="shared" si="2"/>
        <v>488.3515000000001</v>
      </c>
    </row>
    <row r="42" spans="2:5" x14ac:dyDescent="0.3">
      <c r="C42" s="20" t="s">
        <v>256</v>
      </c>
      <c r="D42" s="72">
        <f t="shared" si="2"/>
        <v>473.85600000000011</v>
      </c>
    </row>
    <row r="43" spans="2:5" x14ac:dyDescent="0.3">
      <c r="C43" s="20" t="s">
        <v>257</v>
      </c>
      <c r="D43" s="72">
        <f t="shared" si="2"/>
        <v>459.36050000000012</v>
      </c>
    </row>
    <row r="44" spans="2:5" x14ac:dyDescent="0.3">
      <c r="C44" s="20" t="s">
        <v>258</v>
      </c>
      <c r="D44" s="72">
        <f t="shared" si="2"/>
        <v>444.86500000000012</v>
      </c>
    </row>
    <row r="45" spans="2:5" x14ac:dyDescent="0.3">
      <c r="C45" s="20" t="s">
        <v>259</v>
      </c>
      <c r="D45" s="72">
        <f t="shared" si="2"/>
        <v>430.36950000000013</v>
      </c>
    </row>
    <row r="46" spans="2:5" x14ac:dyDescent="0.3">
      <c r="C46" s="20" t="s">
        <v>260</v>
      </c>
      <c r="D46" s="72">
        <f t="shared" si="2"/>
        <v>415.87400000000014</v>
      </c>
    </row>
    <row r="47" spans="2:5" x14ac:dyDescent="0.3">
      <c r="C47" s="20" t="s">
        <v>261</v>
      </c>
      <c r="D47" s="72">
        <f t="shared" si="2"/>
        <v>401.37850000000014</v>
      </c>
    </row>
    <row r="48" spans="2:5" x14ac:dyDescent="0.3">
      <c r="C48" s="20" t="s">
        <v>262</v>
      </c>
      <c r="D48" s="72">
        <f t="shared" si="2"/>
        <v>386.88300000000015</v>
      </c>
    </row>
    <row r="49" spans="3:4" x14ac:dyDescent="0.3">
      <c r="C49" s="20" t="s">
        <v>263</v>
      </c>
      <c r="D49" s="72">
        <f t="shared" si="2"/>
        <v>372.38750000000016</v>
      </c>
    </row>
    <row r="50" spans="3:4" x14ac:dyDescent="0.3">
      <c r="C50" s="20" t="s">
        <v>264</v>
      </c>
      <c r="D50" s="72">
        <f t="shared" si="2"/>
        <v>357.89200000000017</v>
      </c>
    </row>
    <row r="51" spans="3:4" x14ac:dyDescent="0.3">
      <c r="C51" s="20" t="s">
        <v>265</v>
      </c>
      <c r="D51" s="72">
        <f t="shared" si="2"/>
        <v>343.39650000000017</v>
      </c>
    </row>
    <row r="52" spans="3:4" x14ac:dyDescent="0.3">
      <c r="C52" s="20" t="s">
        <v>266</v>
      </c>
      <c r="D52" s="72">
        <f t="shared" si="2"/>
        <v>328.90100000000018</v>
      </c>
    </row>
    <row r="53" spans="3:4" x14ac:dyDescent="0.3">
      <c r="C53" s="20" t="s">
        <v>267</v>
      </c>
      <c r="D53" s="72">
        <f t="shared" si="2"/>
        <v>314.40550000000019</v>
      </c>
    </row>
    <row r="54" spans="3:4" x14ac:dyDescent="0.3">
      <c r="C54" s="20" t="s">
        <v>268</v>
      </c>
      <c r="D54" s="72">
        <f t="shared" si="2"/>
        <v>299.9100000000002</v>
      </c>
    </row>
    <row r="55" spans="3:4" x14ac:dyDescent="0.3">
      <c r="C55" s="20" t="s">
        <v>269</v>
      </c>
      <c r="D55" s="72">
        <f t="shared" si="2"/>
        <v>285.4145000000002</v>
      </c>
    </row>
    <row r="56" spans="3:4" x14ac:dyDescent="0.3">
      <c r="C56" s="20" t="s">
        <v>270</v>
      </c>
      <c r="D56" s="72">
        <f t="shared" si="2"/>
        <v>270.91900000000021</v>
      </c>
    </row>
    <row r="57" spans="3:4" x14ac:dyDescent="0.3">
      <c r="C57" s="20" t="s">
        <v>271</v>
      </c>
      <c r="D57" s="72">
        <f t="shared" si="2"/>
        <v>256.42350000000022</v>
      </c>
    </row>
    <row r="58" spans="3:4" x14ac:dyDescent="0.3">
      <c r="C58" s="20" t="s">
        <v>272</v>
      </c>
      <c r="D58" s="72">
        <f t="shared" si="2"/>
        <v>241.92800000000022</v>
      </c>
    </row>
    <row r="59" spans="3:4" x14ac:dyDescent="0.3">
      <c r="C59" s="20" t="s">
        <v>273</v>
      </c>
      <c r="D59" s="72">
        <f t="shared" si="2"/>
        <v>227.43250000000023</v>
      </c>
    </row>
    <row r="60" spans="3:4" x14ac:dyDescent="0.3">
      <c r="C60" s="20" t="s">
        <v>274</v>
      </c>
      <c r="D60" s="72">
        <f t="shared" si="2"/>
        <v>212.93700000000024</v>
      </c>
    </row>
    <row r="61" spans="3:4" x14ac:dyDescent="0.3">
      <c r="C61" s="20" t="s">
        <v>275</v>
      </c>
      <c r="D61" s="72">
        <f t="shared" si="2"/>
        <v>198.44150000000025</v>
      </c>
    </row>
    <row r="62" spans="3:4" x14ac:dyDescent="0.3">
      <c r="C62" s="20" t="s">
        <v>276</v>
      </c>
      <c r="D62" s="72">
        <f t="shared" si="2"/>
        <v>183.94600000000025</v>
      </c>
    </row>
    <row r="63" spans="3:4" x14ac:dyDescent="0.3">
      <c r="C63" s="20" t="s">
        <v>277</v>
      </c>
      <c r="D63" s="72">
        <f t="shared" si="2"/>
        <v>169.45050000000026</v>
      </c>
    </row>
    <row r="64" spans="3:4" x14ac:dyDescent="0.3">
      <c r="C64" s="20" t="s">
        <v>278</v>
      </c>
      <c r="D64" s="72">
        <f t="shared" si="2"/>
        <v>154.95500000000027</v>
      </c>
    </row>
    <row r="65" spans="3:5" x14ac:dyDescent="0.3">
      <c r="C65" s="20" t="s">
        <v>279</v>
      </c>
      <c r="D65" s="72">
        <f t="shared" si="2"/>
        <v>140.45950000000028</v>
      </c>
    </row>
    <row r="66" spans="3:5" x14ac:dyDescent="0.3">
      <c r="C66" s="20" t="s">
        <v>280</v>
      </c>
      <c r="D66" s="72">
        <f t="shared" si="2"/>
        <v>125.96400000000027</v>
      </c>
    </row>
    <row r="67" spans="3:5" x14ac:dyDescent="0.3">
      <c r="C67" s="20" t="s">
        <v>281</v>
      </c>
      <c r="D67" s="72">
        <f t="shared" si="2"/>
        <v>111.46850000000026</v>
      </c>
    </row>
    <row r="68" spans="3:5" x14ac:dyDescent="0.3">
      <c r="C68" s="20" t="s">
        <v>282</v>
      </c>
      <c r="D68" s="72">
        <f t="shared" si="2"/>
        <v>96.973000000000255</v>
      </c>
    </row>
    <row r="69" spans="3:5" x14ac:dyDescent="0.3">
      <c r="C69" s="20" t="s">
        <v>283</v>
      </c>
      <c r="D69" s="72">
        <f t="shared" si="2"/>
        <v>82.477500000000248</v>
      </c>
    </row>
    <row r="70" spans="3:5" x14ac:dyDescent="0.3">
      <c r="C70" s="20" t="s">
        <v>284</v>
      </c>
      <c r="D70" s="72">
        <f t="shared" si="2"/>
        <v>67.982000000000241</v>
      </c>
    </row>
    <row r="71" spans="3:5" x14ac:dyDescent="0.3">
      <c r="C71" s="20" t="s">
        <v>285</v>
      </c>
      <c r="D71" s="72">
        <f t="shared" si="2"/>
        <v>53.486500000000241</v>
      </c>
    </row>
    <row r="72" spans="3:5" x14ac:dyDescent="0.3">
      <c r="C72" s="20" t="s">
        <v>286</v>
      </c>
      <c r="D72" s="72">
        <f t="shared" si="2"/>
        <v>38.991000000000241</v>
      </c>
    </row>
    <row r="73" spans="3:5" x14ac:dyDescent="0.3">
      <c r="C73" s="20" t="s">
        <v>287</v>
      </c>
      <c r="D73" s="72">
        <f t="shared" si="2"/>
        <v>24.495500000000241</v>
      </c>
    </row>
    <row r="74" spans="3:5" x14ac:dyDescent="0.3">
      <c r="C74" s="20" t="s">
        <v>288</v>
      </c>
      <c r="D74" s="72">
        <v>10</v>
      </c>
    </row>
    <row r="75" spans="3:5" x14ac:dyDescent="0.3">
      <c r="C75" s="20" t="s">
        <v>289</v>
      </c>
      <c r="D75" s="72">
        <f>D73-D78</f>
        <v>10.00000000000024</v>
      </c>
      <c r="E75" s="20" t="s">
        <v>292</v>
      </c>
    </row>
    <row r="78" spans="3:5" x14ac:dyDescent="0.3">
      <c r="D78" s="106">
        <f>(D34-D74)/40</f>
        <v>14.495500000000002</v>
      </c>
      <c r="E78" s="20" t="s">
        <v>293</v>
      </c>
    </row>
  </sheetData>
  <mergeCells count="2">
    <mergeCell ref="B13:C14"/>
    <mergeCell ref="B15:B24"/>
  </mergeCells>
  <dataValidations disablePrompts="1" count="1">
    <dataValidation type="list" allowBlank="1" showInputMessage="1" showErrorMessage="1" sqref="G34" xr:uid="{00000000-0002-0000-0300-000000000000}">
      <formula1>$D$34:$D$47</formula1>
    </dataValidation>
  </dataValidations>
  <hyperlinks>
    <hyperlink ref="F15" r:id="rId1" display="https://www.gov.uk/carbon-valuation " xr:uid="{00000000-0004-0000-0300-000000000000}"/>
    <hyperlink ref="F16" r:id="rId2" display="http://www.hse.gov.uk/risk/theory/alarpcheck.htm   " xr:uid="{00000000-0004-0000-0300-000001000000}"/>
    <hyperlink ref="F17" r:id="rId3" display="http://www.defra.gov.uk/publications/2012/05/30/pb13773-2012-ghg-conversion/  " xr:uid="{00000000-0004-0000-0300-000002000000}"/>
  </hyperlinks>
  <pageMargins left="0.70866141732283472" right="0.70866141732283472" top="0.74803149606299213" bottom="0.74803149606299213" header="0.31496062992125984" footer="0.31496062992125984"/>
  <pageSetup paperSize="9" scale="13"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4097" r:id="rId7" name="Check Box 1">
              <controlPr defaultSize="0" autoFill="0" autoLine="0" autoPict="0">
                <anchor moveWithCells="1">
                  <from>
                    <xdr:col>5</xdr:col>
                    <xdr:colOff>3171825</xdr:colOff>
                    <xdr:row>17</xdr:row>
                    <xdr:rowOff>133350</xdr:rowOff>
                  </from>
                  <to>
                    <xdr:col>7</xdr:col>
                    <xdr:colOff>228600</xdr:colOff>
                    <xdr:row>19</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19"/>
  <sheetViews>
    <sheetView workbookViewId="0">
      <selection activeCell="C27" sqref="C27"/>
    </sheetView>
  </sheetViews>
  <sheetFormatPr defaultRowHeight="15" x14ac:dyDescent="0.25"/>
  <cols>
    <col min="1" max="1" width="5.85546875" customWidth="1"/>
    <col min="2" max="2" width="35.28515625" customWidth="1"/>
    <col min="3" max="3" width="33.85546875" customWidth="1"/>
    <col min="4" max="4" width="13.28515625" customWidth="1"/>
    <col min="6" max="7" width="10.7109375" bestFit="1" customWidth="1"/>
    <col min="8" max="8" width="11.85546875" customWidth="1"/>
    <col min="9" max="9" width="12.42578125" customWidth="1"/>
    <col min="10" max="10" width="12.5703125" customWidth="1"/>
    <col min="11" max="11" width="13.5703125" customWidth="1"/>
    <col min="12" max="12" width="10.140625" bestFit="1" customWidth="1"/>
  </cols>
  <sheetData>
    <row r="1" spans="1:12" ht="18.75" x14ac:dyDescent="0.3">
      <c r="A1" s="1" t="s">
        <v>299</v>
      </c>
    </row>
    <row r="2" spans="1:12" x14ac:dyDescent="0.25">
      <c r="A2" t="s">
        <v>76</v>
      </c>
    </row>
    <row r="6" spans="1:12" ht="46.5" customHeight="1" x14ac:dyDescent="0.25">
      <c r="H6" s="139"/>
      <c r="I6" s="139"/>
      <c r="J6" s="139"/>
      <c r="K6" s="139"/>
      <c r="L6" s="139"/>
    </row>
    <row r="7" spans="1:12" x14ac:dyDescent="0.25">
      <c r="F7" s="138"/>
      <c r="G7" s="138"/>
      <c r="I7" s="137"/>
      <c r="J7" s="137"/>
      <c r="K7" s="137"/>
      <c r="L7" s="137"/>
    </row>
    <row r="8" spans="1:12" x14ac:dyDescent="0.25">
      <c r="F8" s="138"/>
      <c r="G8" s="138"/>
      <c r="I8" s="137"/>
      <c r="J8" s="137"/>
      <c r="K8" s="137"/>
      <c r="L8" s="137"/>
    </row>
    <row r="9" spans="1:12" x14ac:dyDescent="0.25">
      <c r="F9" s="138"/>
      <c r="G9" s="138"/>
      <c r="I9" s="137"/>
      <c r="J9" s="137"/>
      <c r="K9" s="137"/>
      <c r="L9" s="137"/>
    </row>
    <row r="10" spans="1:12" x14ac:dyDescent="0.25">
      <c r="F10" s="138"/>
      <c r="G10" s="138"/>
      <c r="I10" s="137"/>
      <c r="J10" s="137"/>
      <c r="K10" s="137"/>
      <c r="L10" s="137"/>
    </row>
    <row r="11" spans="1:12" x14ac:dyDescent="0.25">
      <c r="F11" s="138"/>
      <c r="G11" s="138"/>
      <c r="I11" s="137"/>
      <c r="J11" s="137"/>
      <c r="K11" s="137"/>
      <c r="L11" s="137"/>
    </row>
    <row r="12" spans="1:12" x14ac:dyDescent="0.25">
      <c r="F12" s="138"/>
      <c r="G12" s="138"/>
      <c r="I12" s="137"/>
      <c r="J12" s="137"/>
      <c r="K12" s="137"/>
      <c r="L12" s="137"/>
    </row>
    <row r="13" spans="1:12" x14ac:dyDescent="0.25">
      <c r="F13" s="138"/>
      <c r="G13" s="138"/>
      <c r="I13" s="137"/>
      <c r="J13" s="137"/>
      <c r="K13" s="137"/>
      <c r="L13" s="137"/>
    </row>
    <row r="14" spans="1:12" x14ac:dyDescent="0.25">
      <c r="F14" s="138"/>
      <c r="G14" s="138"/>
      <c r="I14" s="137"/>
      <c r="J14" s="137"/>
      <c r="K14" s="137"/>
      <c r="L14" s="137"/>
    </row>
    <row r="15" spans="1:12" x14ac:dyDescent="0.25">
      <c r="F15" s="138"/>
      <c r="G15" s="138"/>
      <c r="I15" s="137"/>
      <c r="J15" s="137"/>
      <c r="K15" s="137"/>
      <c r="L15" s="137"/>
    </row>
    <row r="16" spans="1:12" x14ac:dyDescent="0.25">
      <c r="F16" s="138"/>
      <c r="G16" s="138"/>
      <c r="I16" s="137"/>
      <c r="J16" s="137"/>
      <c r="K16" s="137"/>
      <c r="L16" s="137"/>
    </row>
    <row r="17" spans="6:12" x14ac:dyDescent="0.25">
      <c r="F17" s="138"/>
      <c r="G17" s="138"/>
      <c r="I17" s="137"/>
      <c r="J17" s="137"/>
      <c r="K17" s="137"/>
      <c r="L17" s="137"/>
    </row>
    <row r="18" spans="6:12" x14ac:dyDescent="0.25">
      <c r="F18" s="138"/>
      <c r="G18" s="138"/>
      <c r="I18" s="137"/>
      <c r="J18" s="137"/>
      <c r="K18" s="137"/>
      <c r="L18" s="137"/>
    </row>
    <row r="19" spans="6:12" x14ac:dyDescent="0.25">
      <c r="H19" s="140"/>
      <c r="I19" s="137"/>
      <c r="J19" s="137"/>
      <c r="K19" s="137"/>
      <c r="L19" s="137"/>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E214"/>
  <sheetViews>
    <sheetView view="pageBreakPreview" zoomScale="80" zoomScaleNormal="90" zoomScaleSheetLayoutView="80" workbookViewId="0">
      <pane xSplit="2" ySplit="12" topLeftCell="C13" activePane="bottomRight" state="frozen"/>
      <selection activeCell="B5" sqref="B5:F5"/>
      <selection pane="topRight" activeCell="B5" sqref="B5:F5"/>
      <selection pane="bottomLeft" activeCell="B5" sqref="B5:F5"/>
      <selection pane="bottomRight" activeCell="F13" sqref="F13"/>
    </sheetView>
  </sheetViews>
  <sheetFormatPr defaultRowHeight="15" outlineLevelRow="1" x14ac:dyDescent="0.3"/>
  <cols>
    <col min="1" max="1" width="11.28515625" style="4" customWidth="1"/>
    <col min="2" max="2" width="37" style="4" customWidth="1"/>
    <col min="3" max="3" width="31.28515625" style="4" customWidth="1"/>
    <col min="4" max="4" width="7" style="4" bestFit="1" customWidth="1"/>
    <col min="5" max="5" width="10.85546875" style="4" customWidth="1"/>
    <col min="6" max="6" width="11" style="4" customWidth="1"/>
    <col min="7" max="7" width="10.42578125" style="4" customWidth="1"/>
    <col min="8" max="8" width="8.7109375" style="4" customWidth="1"/>
    <col min="9" max="9" width="9.85546875" style="4" customWidth="1"/>
    <col min="10"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x14ac:dyDescent="0.3">
      <c r="A1" s="2"/>
      <c r="B1" s="3" t="s">
        <v>342</v>
      </c>
      <c r="C1" s="3" t="s">
        <v>343</v>
      </c>
      <c r="D1" s="3"/>
      <c r="E1" s="3"/>
      <c r="F1" s="3"/>
      <c r="G1" s="3"/>
      <c r="H1" s="3"/>
      <c r="I1" s="3"/>
      <c r="J1" s="3"/>
      <c r="K1" s="3"/>
      <c r="AQ1" s="22"/>
      <c r="AR1" s="22"/>
      <c r="AS1" s="22"/>
      <c r="AT1" s="22"/>
      <c r="AU1" s="22"/>
      <c r="AV1" s="22"/>
      <c r="AW1" s="22"/>
      <c r="AX1" s="22"/>
      <c r="AY1" s="22"/>
      <c r="AZ1" s="22"/>
      <c r="BA1" s="22"/>
      <c r="BB1" s="22"/>
      <c r="BC1" s="22"/>
      <c r="BD1" s="22"/>
    </row>
    <row r="2" spans="1:56" ht="15.75" thickBot="1" x14ac:dyDescent="0.35">
      <c r="AQ2" s="22"/>
      <c r="AR2" s="22"/>
      <c r="AS2" s="22"/>
      <c r="AT2" s="22"/>
      <c r="AU2" s="22"/>
      <c r="AV2" s="22"/>
      <c r="AW2" s="22"/>
      <c r="AX2" s="22"/>
      <c r="AY2" s="22"/>
      <c r="AZ2" s="22"/>
      <c r="BA2" s="22"/>
      <c r="BB2" s="22"/>
      <c r="BC2" s="22"/>
      <c r="BD2" s="22"/>
    </row>
    <row r="3" spans="1:56" x14ac:dyDescent="0.3">
      <c r="B3" s="46" t="s">
        <v>82</v>
      </c>
      <c r="C3" s="47" t="s">
        <v>94</v>
      </c>
      <c r="D3" s="16"/>
      <c r="E3" s="9"/>
      <c r="F3" s="9"/>
      <c r="G3" s="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79"/>
      <c r="AR3" s="79"/>
      <c r="AS3" s="79"/>
      <c r="AT3" s="79"/>
      <c r="AU3" s="79"/>
      <c r="AV3" s="79"/>
      <c r="AW3" s="79"/>
      <c r="AX3" s="22"/>
      <c r="AY3" s="22"/>
      <c r="AZ3" s="22"/>
      <c r="BA3" s="22"/>
      <c r="BB3" s="22"/>
      <c r="BC3" s="22"/>
      <c r="BD3" s="22"/>
    </row>
    <row r="4" spans="1:56" x14ac:dyDescent="0.3">
      <c r="B4" s="48">
        <v>16</v>
      </c>
      <c r="C4" s="45">
        <f>INDEX($E$81:$BD$81,1,$C$9+$B4-1)</f>
        <v>-0.17652189396829859</v>
      </c>
      <c r="D4" s="9"/>
      <c r="E4" s="9"/>
      <c r="F4" s="86"/>
      <c r="G4" s="9"/>
      <c r="I4" s="41"/>
      <c r="U4" s="17"/>
      <c r="AQ4" s="22"/>
      <c r="AR4" s="22"/>
      <c r="AS4" s="22"/>
      <c r="AT4" s="22"/>
      <c r="AU4" s="22"/>
      <c r="AV4" s="22"/>
      <c r="AW4" s="22"/>
      <c r="AX4" s="22"/>
      <c r="AY4" s="22"/>
      <c r="AZ4" s="22"/>
      <c r="BA4" s="22"/>
      <c r="BB4" s="22"/>
      <c r="BC4" s="22"/>
      <c r="BD4" s="22"/>
    </row>
    <row r="5" spans="1:56" x14ac:dyDescent="0.3">
      <c r="B5" s="48">
        <v>24</v>
      </c>
      <c r="C5" s="45">
        <f>INDEX($E$81:$BD$81,1,$C$9+$B5-1)</f>
        <v>-0.2066136622015611</v>
      </c>
      <c r="D5" s="18"/>
      <c r="E5" s="63"/>
      <c r="F5" s="9"/>
      <c r="G5" s="9"/>
      <c r="AQ5" s="22"/>
      <c r="AR5" s="22"/>
      <c r="AS5" s="22"/>
      <c r="AT5" s="22"/>
      <c r="AU5" s="22"/>
      <c r="AV5" s="22"/>
      <c r="AW5" s="22"/>
      <c r="AX5" s="22"/>
      <c r="AY5" s="22"/>
      <c r="AZ5" s="22"/>
      <c r="BA5" s="22"/>
      <c r="BB5" s="22"/>
      <c r="BC5" s="22"/>
      <c r="BD5" s="22"/>
    </row>
    <row r="6" spans="1:56" x14ac:dyDescent="0.3">
      <c r="B6" s="48">
        <v>32</v>
      </c>
      <c r="C6" s="45">
        <f>INDEX($E$81:$BD$81,1,$C$9+$B6-1)</f>
        <v>-0.22693311017526727</v>
      </c>
      <c r="D6" s="9"/>
      <c r="E6" s="9"/>
      <c r="F6" s="9"/>
      <c r="G6" s="9"/>
      <c r="AQ6" s="22"/>
      <c r="AR6" s="22"/>
      <c r="AS6" s="22"/>
      <c r="AT6" s="22"/>
      <c r="AU6" s="22"/>
      <c r="AV6" s="22"/>
      <c r="AW6" s="22"/>
      <c r="AX6" s="22"/>
      <c r="AY6" s="22"/>
      <c r="AZ6" s="22"/>
      <c r="BA6" s="22"/>
      <c r="BB6" s="22"/>
      <c r="BC6" s="22"/>
      <c r="BD6" s="22"/>
    </row>
    <row r="7" spans="1:56" x14ac:dyDescent="0.3">
      <c r="B7" s="48">
        <v>45</v>
      </c>
      <c r="C7" s="45">
        <f>INDEX($E$81:$BD$81,1,$C$9+$B7-1)</f>
        <v>-0.24719106405314886</v>
      </c>
      <c r="D7" s="9"/>
      <c r="E7" s="9"/>
      <c r="F7" s="9"/>
      <c r="G7" s="9"/>
      <c r="AQ7" s="22"/>
      <c r="AR7" s="22"/>
      <c r="AS7" s="22"/>
      <c r="AT7" s="22"/>
      <c r="AU7" s="22"/>
      <c r="AV7" s="22"/>
      <c r="AW7" s="22"/>
      <c r="AX7" s="22"/>
      <c r="AY7" s="22"/>
      <c r="AZ7" s="22"/>
      <c r="BA7" s="22"/>
      <c r="BB7" s="22"/>
      <c r="BC7" s="22"/>
      <c r="BD7" s="22"/>
    </row>
    <row r="8" spans="1:56" x14ac:dyDescent="0.3">
      <c r="B8" s="49"/>
      <c r="C8" s="45"/>
      <c r="D8" s="9"/>
      <c r="E8" s="9"/>
      <c r="F8" s="9"/>
      <c r="G8" s="9"/>
      <c r="AQ8" s="22"/>
      <c r="AR8" s="22"/>
      <c r="AS8" s="22"/>
      <c r="AT8" s="22"/>
      <c r="AU8" s="22"/>
      <c r="AV8" s="22"/>
      <c r="AW8" s="22"/>
      <c r="AX8" s="22"/>
      <c r="AY8" s="22"/>
      <c r="AZ8" s="22"/>
      <c r="BA8" s="22"/>
      <c r="BB8" s="22"/>
      <c r="BC8" s="22"/>
      <c r="BD8" s="22"/>
    </row>
    <row r="9" spans="1:56" ht="15.75" thickBot="1" x14ac:dyDescent="0.35">
      <c r="B9" s="111" t="s">
        <v>80</v>
      </c>
      <c r="C9" s="134">
        <f>IF(E18&lt;0,1,IF(F18&lt;0,2,IF(G18&lt;0,3,IF(H18&lt;0,4,IF(I18&lt;0,5,IF(J18&lt;0,6,IF(K18&lt;0,7,8)))))))</f>
        <v>2</v>
      </c>
      <c r="D9" s="9"/>
      <c r="E9" s="9"/>
      <c r="F9" s="9"/>
      <c r="G9" s="9"/>
      <c r="AQ9" s="22"/>
      <c r="AR9" s="22"/>
      <c r="AS9" s="22"/>
      <c r="AT9" s="22"/>
      <c r="AU9" s="22"/>
      <c r="AV9" s="22"/>
      <c r="AW9" s="22"/>
      <c r="AX9" s="22"/>
      <c r="AY9" s="22"/>
      <c r="AZ9" s="22"/>
      <c r="BA9" s="22"/>
      <c r="BB9" s="22"/>
      <c r="BC9" s="22"/>
      <c r="BD9" s="22"/>
    </row>
    <row r="10" spans="1:56" x14ac:dyDescent="0.3">
      <c r="E10" s="5" t="s">
        <v>15</v>
      </c>
      <c r="F10" s="6"/>
      <c r="G10" s="6"/>
      <c r="H10" s="6"/>
      <c r="I10" s="6"/>
      <c r="J10" s="6"/>
      <c r="K10" s="6"/>
      <c r="L10" s="7"/>
      <c r="M10" s="5" t="s">
        <v>19</v>
      </c>
      <c r="N10" s="6"/>
      <c r="O10" s="6"/>
      <c r="P10" s="6"/>
      <c r="Q10" s="6"/>
      <c r="R10" s="6"/>
      <c r="S10" s="6"/>
      <c r="T10" s="7"/>
      <c r="U10" s="5" t="s">
        <v>20</v>
      </c>
      <c r="V10" s="6"/>
      <c r="W10" s="6"/>
      <c r="X10" s="6"/>
      <c r="Y10" s="6"/>
      <c r="Z10" s="6"/>
      <c r="AA10" s="6"/>
      <c r="AB10" s="7"/>
      <c r="AC10" s="5" t="s">
        <v>21</v>
      </c>
      <c r="AD10" s="6"/>
      <c r="AE10" s="6"/>
      <c r="AF10" s="6"/>
      <c r="AG10" s="6"/>
      <c r="AH10" s="6"/>
      <c r="AI10" s="6"/>
      <c r="AJ10" s="7"/>
      <c r="AK10" s="5" t="s">
        <v>22</v>
      </c>
      <c r="AL10" s="6"/>
      <c r="AM10" s="6"/>
      <c r="AN10" s="6"/>
      <c r="AO10" s="6"/>
      <c r="AP10" s="6"/>
      <c r="AQ10" s="6"/>
      <c r="AR10" s="7"/>
      <c r="AS10" s="5" t="s">
        <v>23</v>
      </c>
      <c r="AT10" s="6"/>
      <c r="AU10" s="6"/>
      <c r="AV10" s="6"/>
      <c r="AW10" s="7"/>
      <c r="AX10" s="5"/>
      <c r="AY10" s="6"/>
      <c r="AZ10" s="6"/>
      <c r="BA10" s="5" t="s">
        <v>50</v>
      </c>
      <c r="BB10" s="6"/>
      <c r="BC10" s="6"/>
      <c r="BD10" s="7"/>
    </row>
    <row r="11" spans="1:56" x14ac:dyDescent="0.3">
      <c r="E11" s="4">
        <v>1</v>
      </c>
      <c r="F11" s="4">
        <v>2</v>
      </c>
      <c r="G11" s="4">
        <v>3</v>
      </c>
      <c r="H11" s="4">
        <v>4</v>
      </c>
      <c r="I11" s="4">
        <v>5</v>
      </c>
      <c r="J11" s="4">
        <v>6</v>
      </c>
      <c r="K11" s="4">
        <v>7</v>
      </c>
      <c r="L11" s="4">
        <v>8</v>
      </c>
      <c r="M11" s="4">
        <v>9</v>
      </c>
      <c r="N11" s="4">
        <v>10</v>
      </c>
      <c r="O11" s="4">
        <v>11</v>
      </c>
      <c r="P11" s="4">
        <v>12</v>
      </c>
      <c r="Q11" s="4">
        <v>13</v>
      </c>
      <c r="R11" s="4">
        <v>14</v>
      </c>
      <c r="S11" s="4">
        <v>15</v>
      </c>
      <c r="T11" s="4">
        <v>16</v>
      </c>
      <c r="U11" s="4">
        <v>17</v>
      </c>
      <c r="V11" s="4">
        <v>18</v>
      </c>
      <c r="W11" s="4">
        <v>19</v>
      </c>
      <c r="X11" s="4">
        <v>20</v>
      </c>
      <c r="Y11" s="4">
        <v>21</v>
      </c>
      <c r="Z11" s="4">
        <v>22</v>
      </c>
      <c r="AA11" s="4">
        <v>23</v>
      </c>
      <c r="AB11" s="4">
        <v>24</v>
      </c>
      <c r="AC11" s="4">
        <v>25</v>
      </c>
      <c r="AD11" s="4">
        <v>26</v>
      </c>
      <c r="AE11" s="4">
        <v>27</v>
      </c>
      <c r="AF11" s="4">
        <v>28</v>
      </c>
      <c r="AG11" s="4">
        <v>29</v>
      </c>
      <c r="AH11" s="4">
        <v>30</v>
      </c>
      <c r="AI11" s="4">
        <v>31</v>
      </c>
      <c r="AJ11" s="4">
        <v>32</v>
      </c>
      <c r="AK11" s="4">
        <v>33</v>
      </c>
      <c r="AL11" s="4">
        <v>34</v>
      </c>
      <c r="AM11" s="4">
        <v>35</v>
      </c>
      <c r="AN11" s="4">
        <v>36</v>
      </c>
      <c r="AO11" s="4">
        <v>37</v>
      </c>
      <c r="AP11" s="4">
        <v>38</v>
      </c>
      <c r="AQ11" s="4">
        <v>39</v>
      </c>
      <c r="AR11" s="4">
        <v>40</v>
      </c>
      <c r="AS11" s="4">
        <v>41</v>
      </c>
      <c r="AT11" s="4">
        <v>42</v>
      </c>
      <c r="AU11" s="4">
        <v>43</v>
      </c>
      <c r="AV11" s="4">
        <v>44</v>
      </c>
      <c r="AW11" s="4">
        <v>45</v>
      </c>
      <c r="AX11" s="4">
        <v>46</v>
      </c>
      <c r="AY11" s="4">
        <v>47</v>
      </c>
      <c r="AZ11" s="4">
        <v>48</v>
      </c>
      <c r="BA11" s="4">
        <v>49</v>
      </c>
      <c r="BB11" s="4">
        <v>50</v>
      </c>
      <c r="BC11" s="4">
        <v>51</v>
      </c>
      <c r="BD11" s="4">
        <v>52</v>
      </c>
    </row>
    <row r="12" spans="1:56" x14ac:dyDescent="0.3">
      <c r="C12" s="4" t="s">
        <v>45</v>
      </c>
      <c r="D12" s="4" t="s">
        <v>46</v>
      </c>
      <c r="E12" s="9">
        <v>2016</v>
      </c>
      <c r="F12" s="9">
        <v>2017</v>
      </c>
      <c r="G12" s="9">
        <v>2018</v>
      </c>
      <c r="H12" s="9">
        <v>2019</v>
      </c>
      <c r="I12" s="9">
        <v>2020</v>
      </c>
      <c r="J12" s="9">
        <v>2021</v>
      </c>
      <c r="K12" s="9">
        <v>2022</v>
      </c>
      <c r="L12" s="9">
        <v>2023</v>
      </c>
      <c r="M12" s="4">
        <v>2024</v>
      </c>
      <c r="N12" s="4">
        <v>2025</v>
      </c>
      <c r="O12" s="4">
        <v>2026</v>
      </c>
      <c r="P12" s="4">
        <v>2027</v>
      </c>
      <c r="Q12" s="4">
        <v>2028</v>
      </c>
      <c r="R12" s="4">
        <v>2029</v>
      </c>
      <c r="S12" s="4">
        <v>2030</v>
      </c>
      <c r="T12" s="4">
        <v>2031</v>
      </c>
      <c r="U12" s="4">
        <v>2032</v>
      </c>
      <c r="V12" s="4">
        <v>2033</v>
      </c>
      <c r="W12" s="4">
        <v>2034</v>
      </c>
      <c r="X12" s="4">
        <v>2035</v>
      </c>
      <c r="Y12" s="4">
        <v>2036</v>
      </c>
      <c r="Z12" s="4">
        <v>2037</v>
      </c>
      <c r="AA12" s="4">
        <v>2038</v>
      </c>
      <c r="AB12" s="4">
        <v>2039</v>
      </c>
      <c r="AC12" s="4">
        <v>2040</v>
      </c>
      <c r="AD12" s="4">
        <v>2041</v>
      </c>
      <c r="AE12" s="4">
        <v>2042</v>
      </c>
      <c r="AF12" s="4">
        <v>2043</v>
      </c>
      <c r="AG12" s="4">
        <v>2044</v>
      </c>
      <c r="AH12" s="4">
        <v>2045</v>
      </c>
      <c r="AI12" s="4">
        <v>2046</v>
      </c>
      <c r="AJ12" s="4">
        <v>2047</v>
      </c>
      <c r="AK12" s="4">
        <v>2048</v>
      </c>
      <c r="AL12" s="4">
        <v>2049</v>
      </c>
      <c r="AM12" s="4">
        <v>2050</v>
      </c>
      <c r="AN12" s="4">
        <v>2051</v>
      </c>
      <c r="AO12" s="4">
        <v>2052</v>
      </c>
      <c r="AP12" s="4">
        <v>2053</v>
      </c>
      <c r="AQ12" s="4">
        <v>2054</v>
      </c>
      <c r="AR12" s="4">
        <v>2055</v>
      </c>
      <c r="AS12" s="4">
        <v>2056</v>
      </c>
      <c r="AT12" s="4">
        <v>2057</v>
      </c>
      <c r="AU12" s="4">
        <v>2058</v>
      </c>
      <c r="AV12" s="4">
        <v>2059</v>
      </c>
      <c r="AW12" s="4">
        <v>2060</v>
      </c>
      <c r="AX12" s="4">
        <v>2061</v>
      </c>
      <c r="AY12" s="4">
        <v>2062</v>
      </c>
      <c r="AZ12" s="4">
        <v>2063</v>
      </c>
      <c r="BA12" s="4">
        <v>2064</v>
      </c>
      <c r="BB12" s="4">
        <v>2065</v>
      </c>
      <c r="BC12" s="4">
        <v>2066</v>
      </c>
      <c r="BD12" s="4">
        <v>2067</v>
      </c>
    </row>
    <row r="13" spans="1:56" x14ac:dyDescent="0.3">
      <c r="A13" s="189" t="s">
        <v>11</v>
      </c>
      <c r="B13" s="61" t="s">
        <v>158</v>
      </c>
      <c r="C13" s="60"/>
      <c r="D13" s="61" t="s">
        <v>39</v>
      </c>
      <c r="E13" s="62">
        <f>-('Workings template'!B9*'Workings template'!B19)/1000000</f>
        <v>0</v>
      </c>
      <c r="F13" s="62">
        <f>-('Workings template'!C9*'Workings template'!C19)/1000000</f>
        <v>-5.4520440970847218E-3</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1"/>
      <c r="AY13" s="61"/>
      <c r="AZ13" s="61"/>
      <c r="BA13" s="61"/>
      <c r="BB13" s="61"/>
      <c r="BC13" s="61"/>
      <c r="BD13" s="61"/>
    </row>
    <row r="14" spans="1:56" x14ac:dyDescent="0.3">
      <c r="A14" s="190"/>
      <c r="B14" s="61" t="s">
        <v>156</v>
      </c>
      <c r="C14" s="60"/>
      <c r="D14" s="61" t="s">
        <v>39</v>
      </c>
      <c r="E14" s="62">
        <f>-('Workings template'!B9*'Workings template'!B20)/1000000</f>
        <v>0</v>
      </c>
      <c r="F14" s="62">
        <f>-('Workings template'!C9*'Workings template'!C20)/1000000</f>
        <v>-1.9082154339796525E-2</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1"/>
      <c r="AY14" s="61"/>
      <c r="AZ14" s="61"/>
      <c r="BA14" s="61"/>
      <c r="BB14" s="61"/>
      <c r="BC14" s="61"/>
      <c r="BD14" s="61"/>
    </row>
    <row r="15" spans="1:56" x14ac:dyDescent="0.3">
      <c r="A15" s="190"/>
      <c r="B15" s="61" t="s">
        <v>313</v>
      </c>
      <c r="C15" s="60"/>
      <c r="D15" s="61" t="s">
        <v>39</v>
      </c>
      <c r="E15" s="62">
        <f>-('Workings template'!B9*'Workings template'!B21)/1000000</f>
        <v>0</v>
      </c>
      <c r="F15" s="62">
        <f>-('Workings template'!C9*'Workings template'!C21)/1000000</f>
        <v>-0.2221707969562024</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1"/>
      <c r="AY15" s="61"/>
      <c r="AZ15" s="61"/>
      <c r="BA15" s="61"/>
      <c r="BB15" s="61"/>
      <c r="BC15" s="61"/>
      <c r="BD15" s="61"/>
    </row>
    <row r="16" spans="1:56" x14ac:dyDescent="0.3">
      <c r="A16" s="190"/>
      <c r="B16" s="61" t="s">
        <v>195</v>
      </c>
      <c r="C16" s="60"/>
      <c r="D16" s="61" t="s">
        <v>39</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1"/>
      <c r="AY16" s="61"/>
      <c r="AZ16" s="61"/>
      <c r="BA16" s="61"/>
      <c r="BB16" s="61"/>
      <c r="BC16" s="61"/>
      <c r="BD16" s="61"/>
    </row>
    <row r="17" spans="1:56" x14ac:dyDescent="0.3">
      <c r="A17" s="190"/>
      <c r="B17" s="61" t="s">
        <v>195</v>
      </c>
      <c r="C17" s="60"/>
      <c r="D17" s="61" t="s">
        <v>39</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1"/>
      <c r="AY17" s="61"/>
      <c r="AZ17" s="61"/>
      <c r="BA17" s="61"/>
      <c r="BB17" s="61"/>
      <c r="BC17" s="61"/>
      <c r="BD17" s="61"/>
    </row>
    <row r="18" spans="1:56" ht="15.75" thickBot="1" x14ac:dyDescent="0.35">
      <c r="A18" s="191"/>
      <c r="B18" s="122" t="s">
        <v>194</v>
      </c>
      <c r="C18" s="127"/>
      <c r="D18" s="123" t="s">
        <v>39</v>
      </c>
      <c r="E18" s="59">
        <f>SUM(E13:E17)</f>
        <v>0</v>
      </c>
      <c r="F18" s="59">
        <f t="shared" ref="F18:AW18" si="0">SUM(F13:F17)</f>
        <v>-0.24670499539308366</v>
      </c>
      <c r="G18" s="59">
        <f t="shared" si="0"/>
        <v>0</v>
      </c>
      <c r="H18" s="59">
        <f t="shared" si="0"/>
        <v>0</v>
      </c>
      <c r="I18" s="59">
        <f t="shared" si="0"/>
        <v>0</v>
      </c>
      <c r="J18" s="59">
        <f t="shared" si="0"/>
        <v>0</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c r="X18" s="59">
        <f t="shared" si="0"/>
        <v>0</v>
      </c>
      <c r="Y18" s="59">
        <f t="shared" si="0"/>
        <v>0</v>
      </c>
      <c r="Z18" s="59">
        <f t="shared" si="0"/>
        <v>0</v>
      </c>
      <c r="AA18" s="59">
        <f t="shared" si="0"/>
        <v>0</v>
      </c>
      <c r="AB18" s="59">
        <f t="shared" si="0"/>
        <v>0</v>
      </c>
      <c r="AC18" s="59">
        <f t="shared" si="0"/>
        <v>0</v>
      </c>
      <c r="AD18" s="59">
        <f t="shared" si="0"/>
        <v>0</v>
      </c>
      <c r="AE18" s="59">
        <f t="shared" si="0"/>
        <v>0</v>
      </c>
      <c r="AF18" s="59">
        <f t="shared" si="0"/>
        <v>0</v>
      </c>
      <c r="AG18" s="59">
        <f t="shared" si="0"/>
        <v>0</v>
      </c>
      <c r="AH18" s="59">
        <f t="shared" si="0"/>
        <v>0</v>
      </c>
      <c r="AI18" s="59">
        <f t="shared" si="0"/>
        <v>0</v>
      </c>
      <c r="AJ18" s="59">
        <f t="shared" si="0"/>
        <v>0</v>
      </c>
      <c r="AK18" s="59">
        <f t="shared" si="0"/>
        <v>0</v>
      </c>
      <c r="AL18" s="59">
        <f t="shared" si="0"/>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9">
        <f t="shared" si="0"/>
        <v>0</v>
      </c>
      <c r="AX18" s="61"/>
      <c r="AY18" s="61"/>
      <c r="AZ18" s="61"/>
      <c r="BA18" s="61"/>
      <c r="BB18" s="61"/>
      <c r="BC18" s="61"/>
      <c r="BD18" s="61"/>
    </row>
    <row r="19" spans="1:56" x14ac:dyDescent="0.3">
      <c r="A19" s="192" t="s">
        <v>298</v>
      </c>
      <c r="B19" s="61" t="s">
        <v>195</v>
      </c>
      <c r="C19" s="8"/>
      <c r="D19" s="9" t="s">
        <v>39</v>
      </c>
      <c r="E19" s="62"/>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row>
    <row r="20" spans="1:56" x14ac:dyDescent="0.3">
      <c r="A20" s="192"/>
      <c r="B20" s="61" t="s">
        <v>195</v>
      </c>
      <c r="C20" s="8"/>
      <c r="D20" s="9" t="s">
        <v>39</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x14ac:dyDescent="0.3">
      <c r="A21" s="192"/>
      <c r="B21" s="61" t="s">
        <v>195</v>
      </c>
      <c r="C21" s="8"/>
      <c r="D21" s="9" t="s">
        <v>39</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x14ac:dyDescent="0.3">
      <c r="A22" s="192"/>
      <c r="B22" s="61" t="s">
        <v>195</v>
      </c>
      <c r="C22" s="8"/>
      <c r="D22" s="9" t="s">
        <v>39</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x14ac:dyDescent="0.3">
      <c r="A23" s="192"/>
      <c r="B23" s="61" t="s">
        <v>195</v>
      </c>
      <c r="C23" s="8"/>
      <c r="D23" s="9" t="s">
        <v>39</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row>
    <row r="24" spans="1:56" x14ac:dyDescent="0.3">
      <c r="A24" s="192"/>
      <c r="B24" s="61" t="s">
        <v>195</v>
      </c>
      <c r="C24" s="8"/>
      <c r="D24" s="9" t="s">
        <v>39</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row>
    <row r="25" spans="1:56" x14ac:dyDescent="0.3">
      <c r="A25" s="193"/>
      <c r="B25" s="61" t="s">
        <v>314</v>
      </c>
      <c r="C25" s="8"/>
      <c r="D25" s="9" t="s">
        <v>39</v>
      </c>
      <c r="E25" s="67">
        <f>SUM(E19:E24)</f>
        <v>0</v>
      </c>
      <c r="F25" s="67">
        <f t="shared" ref="F25:BD25" si="1">SUM(F19:F24)</f>
        <v>0</v>
      </c>
      <c r="G25" s="67">
        <f t="shared" si="1"/>
        <v>0</v>
      </c>
      <c r="H25" s="67">
        <f t="shared" si="1"/>
        <v>0</v>
      </c>
      <c r="I25" s="67">
        <f t="shared" si="1"/>
        <v>0</v>
      </c>
      <c r="J25" s="67">
        <f t="shared" si="1"/>
        <v>0</v>
      </c>
      <c r="K25" s="67">
        <f t="shared" si="1"/>
        <v>0</v>
      </c>
      <c r="L25" s="67">
        <f t="shared" si="1"/>
        <v>0</v>
      </c>
      <c r="M25" s="67">
        <f t="shared" si="1"/>
        <v>0</v>
      </c>
      <c r="N25" s="67">
        <f t="shared" si="1"/>
        <v>0</v>
      </c>
      <c r="O25" s="67">
        <f t="shared" si="1"/>
        <v>0</v>
      </c>
      <c r="P25" s="67">
        <f t="shared" si="1"/>
        <v>0</v>
      </c>
      <c r="Q25" s="67">
        <f t="shared" si="1"/>
        <v>0</v>
      </c>
      <c r="R25" s="67">
        <f t="shared" si="1"/>
        <v>0</v>
      </c>
      <c r="S25" s="67">
        <f t="shared" si="1"/>
        <v>0</v>
      </c>
      <c r="T25" s="67">
        <f t="shared" si="1"/>
        <v>0</v>
      </c>
      <c r="U25" s="67">
        <f t="shared" si="1"/>
        <v>0</v>
      </c>
      <c r="V25" s="67">
        <f t="shared" si="1"/>
        <v>0</v>
      </c>
      <c r="W25" s="67">
        <f t="shared" si="1"/>
        <v>0</v>
      </c>
      <c r="X25" s="67">
        <f t="shared" si="1"/>
        <v>0</v>
      </c>
      <c r="Y25" s="67">
        <f t="shared" si="1"/>
        <v>0</v>
      </c>
      <c r="Z25" s="67">
        <f t="shared" si="1"/>
        <v>0</v>
      </c>
      <c r="AA25" s="67">
        <f t="shared" si="1"/>
        <v>0</v>
      </c>
      <c r="AB25" s="67">
        <f t="shared" si="1"/>
        <v>0</v>
      </c>
      <c r="AC25" s="67">
        <f t="shared" si="1"/>
        <v>0</v>
      </c>
      <c r="AD25" s="67">
        <f t="shared" si="1"/>
        <v>0</v>
      </c>
      <c r="AE25" s="67">
        <f t="shared" si="1"/>
        <v>0</v>
      </c>
      <c r="AF25" s="67">
        <f t="shared" si="1"/>
        <v>0</v>
      </c>
      <c r="AG25" s="67">
        <f t="shared" si="1"/>
        <v>0</v>
      </c>
      <c r="AH25" s="67">
        <f t="shared" si="1"/>
        <v>0</v>
      </c>
      <c r="AI25" s="67">
        <f t="shared" si="1"/>
        <v>0</v>
      </c>
      <c r="AJ25" s="67">
        <f t="shared" si="1"/>
        <v>0</v>
      </c>
      <c r="AK25" s="67">
        <f t="shared" si="1"/>
        <v>0</v>
      </c>
      <c r="AL25" s="67">
        <f t="shared" si="1"/>
        <v>0</v>
      </c>
      <c r="AM25" s="67">
        <f t="shared" si="1"/>
        <v>0</v>
      </c>
      <c r="AN25" s="67">
        <f t="shared" si="1"/>
        <v>0</v>
      </c>
      <c r="AO25" s="67">
        <f t="shared" si="1"/>
        <v>0</v>
      </c>
      <c r="AP25" s="67">
        <f t="shared" si="1"/>
        <v>0</v>
      </c>
      <c r="AQ25" s="67">
        <f t="shared" si="1"/>
        <v>0</v>
      </c>
      <c r="AR25" s="67">
        <f t="shared" si="1"/>
        <v>0</v>
      </c>
      <c r="AS25" s="67">
        <f t="shared" si="1"/>
        <v>0</v>
      </c>
      <c r="AT25" s="67">
        <f t="shared" si="1"/>
        <v>0</v>
      </c>
      <c r="AU25" s="67">
        <f t="shared" si="1"/>
        <v>0</v>
      </c>
      <c r="AV25" s="67">
        <f t="shared" si="1"/>
        <v>0</v>
      </c>
      <c r="AW25" s="67">
        <f t="shared" si="1"/>
        <v>0</v>
      </c>
      <c r="AX25" s="67">
        <f t="shared" si="1"/>
        <v>0</v>
      </c>
      <c r="AY25" s="67">
        <f t="shared" si="1"/>
        <v>0</v>
      </c>
      <c r="AZ25" s="67">
        <f t="shared" si="1"/>
        <v>0</v>
      </c>
      <c r="BA25" s="67">
        <f t="shared" si="1"/>
        <v>0</v>
      </c>
      <c r="BB25" s="67">
        <f t="shared" si="1"/>
        <v>0</v>
      </c>
      <c r="BC25" s="67">
        <f t="shared" si="1"/>
        <v>0</v>
      </c>
      <c r="BD25" s="67">
        <f t="shared" si="1"/>
        <v>0</v>
      </c>
    </row>
    <row r="26" spans="1:56" ht="15.75" thickBot="1" x14ac:dyDescent="0.35">
      <c r="A26" s="112"/>
      <c r="B26" s="57" t="s">
        <v>93</v>
      </c>
      <c r="C26" s="58" t="s">
        <v>91</v>
      </c>
      <c r="D26" s="57" t="s">
        <v>39</v>
      </c>
      <c r="E26" s="59">
        <f>E18+E25</f>
        <v>0</v>
      </c>
      <c r="F26" s="59">
        <f t="shared" ref="F26:BD26" si="2">F18+F25</f>
        <v>-0.24670499539308366</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59">
        <f t="shared" si="2"/>
        <v>0</v>
      </c>
      <c r="V26" s="59">
        <f t="shared" si="2"/>
        <v>0</v>
      </c>
      <c r="W26" s="59">
        <f t="shared" si="2"/>
        <v>0</v>
      </c>
      <c r="X26" s="59">
        <f t="shared" si="2"/>
        <v>0</v>
      </c>
      <c r="Y26" s="59">
        <f t="shared" si="2"/>
        <v>0</v>
      </c>
      <c r="Z26" s="59">
        <f t="shared" si="2"/>
        <v>0</v>
      </c>
      <c r="AA26" s="59">
        <f t="shared" si="2"/>
        <v>0</v>
      </c>
      <c r="AB26" s="59">
        <f t="shared" si="2"/>
        <v>0</v>
      </c>
      <c r="AC26" s="59">
        <f t="shared" si="2"/>
        <v>0</v>
      </c>
      <c r="AD26" s="59">
        <f t="shared" si="2"/>
        <v>0</v>
      </c>
      <c r="AE26" s="59">
        <f t="shared" si="2"/>
        <v>0</v>
      </c>
      <c r="AF26" s="59">
        <f t="shared" si="2"/>
        <v>0</v>
      </c>
      <c r="AG26" s="59">
        <f t="shared" si="2"/>
        <v>0</v>
      </c>
      <c r="AH26" s="59">
        <f t="shared" si="2"/>
        <v>0</v>
      </c>
      <c r="AI26" s="59">
        <f t="shared" si="2"/>
        <v>0</v>
      </c>
      <c r="AJ26" s="59">
        <f t="shared" si="2"/>
        <v>0</v>
      </c>
      <c r="AK26" s="59">
        <f t="shared" si="2"/>
        <v>0</v>
      </c>
      <c r="AL26" s="59">
        <f t="shared" si="2"/>
        <v>0</v>
      </c>
      <c r="AM26" s="59">
        <f t="shared" si="2"/>
        <v>0</v>
      </c>
      <c r="AN26" s="59">
        <f t="shared" si="2"/>
        <v>0</v>
      </c>
      <c r="AO26" s="59">
        <f t="shared" si="2"/>
        <v>0</v>
      </c>
      <c r="AP26" s="59">
        <f t="shared" si="2"/>
        <v>0</v>
      </c>
      <c r="AQ26" s="59">
        <f t="shared" si="2"/>
        <v>0</v>
      </c>
      <c r="AR26" s="59">
        <f t="shared" si="2"/>
        <v>0</v>
      </c>
      <c r="AS26" s="59">
        <f t="shared" si="2"/>
        <v>0</v>
      </c>
      <c r="AT26" s="59">
        <f t="shared" si="2"/>
        <v>0</v>
      </c>
      <c r="AU26" s="59">
        <f t="shared" si="2"/>
        <v>0</v>
      </c>
      <c r="AV26" s="59">
        <f t="shared" si="2"/>
        <v>0</v>
      </c>
      <c r="AW26" s="59">
        <f t="shared" si="2"/>
        <v>0</v>
      </c>
      <c r="AX26" s="59">
        <f t="shared" si="2"/>
        <v>0</v>
      </c>
      <c r="AY26" s="59">
        <f t="shared" si="2"/>
        <v>0</v>
      </c>
      <c r="AZ26" s="59">
        <f t="shared" si="2"/>
        <v>0</v>
      </c>
      <c r="BA26" s="59">
        <f t="shared" si="2"/>
        <v>0</v>
      </c>
      <c r="BB26" s="59">
        <f t="shared" si="2"/>
        <v>0</v>
      </c>
      <c r="BC26" s="59">
        <f t="shared" si="2"/>
        <v>0</v>
      </c>
      <c r="BD26" s="59">
        <f t="shared" si="2"/>
        <v>0</v>
      </c>
    </row>
    <row r="27" spans="1:56" x14ac:dyDescent="0.3">
      <c r="A27" s="113"/>
      <c r="B27" s="9" t="s">
        <v>13</v>
      </c>
      <c r="C27" s="8" t="s">
        <v>40</v>
      </c>
      <c r="D27" s="9" t="s">
        <v>41</v>
      </c>
      <c r="E27" s="10">
        <v>0.7</v>
      </c>
      <c r="F27" s="10">
        <v>0.7</v>
      </c>
      <c r="G27" s="10">
        <v>0.7</v>
      </c>
      <c r="H27" s="10">
        <v>0.7</v>
      </c>
      <c r="I27" s="10">
        <v>0.7</v>
      </c>
      <c r="J27" s="10">
        <v>0.7</v>
      </c>
      <c r="K27" s="10">
        <v>0.7</v>
      </c>
      <c r="L27" s="10">
        <v>0.7</v>
      </c>
      <c r="M27" s="10">
        <v>0.7</v>
      </c>
      <c r="N27" s="10">
        <v>0.7</v>
      </c>
      <c r="O27" s="10">
        <v>0.7</v>
      </c>
      <c r="P27" s="10">
        <v>0.7</v>
      </c>
      <c r="Q27" s="10">
        <v>0.7</v>
      </c>
      <c r="R27" s="10">
        <v>0.7</v>
      </c>
      <c r="S27" s="10">
        <v>0.7</v>
      </c>
      <c r="T27" s="10">
        <v>0.7</v>
      </c>
      <c r="U27" s="10">
        <v>0.7</v>
      </c>
      <c r="V27" s="10">
        <v>0.7</v>
      </c>
      <c r="W27" s="10">
        <v>0.7</v>
      </c>
      <c r="X27" s="10">
        <v>0.7</v>
      </c>
      <c r="Y27" s="10">
        <v>0.7</v>
      </c>
      <c r="Z27" s="10">
        <v>0.7</v>
      </c>
      <c r="AA27" s="10">
        <v>0.7</v>
      </c>
      <c r="AB27" s="10">
        <v>0.7</v>
      </c>
      <c r="AC27" s="10">
        <v>0.7</v>
      </c>
      <c r="AD27" s="10">
        <v>0.7</v>
      </c>
      <c r="AE27" s="10">
        <v>0.7</v>
      </c>
      <c r="AF27" s="10">
        <v>0.7</v>
      </c>
      <c r="AG27" s="10">
        <v>0.7</v>
      </c>
      <c r="AH27" s="10">
        <v>0.7</v>
      </c>
      <c r="AI27" s="10">
        <v>0.7</v>
      </c>
      <c r="AJ27" s="10">
        <v>0.7</v>
      </c>
      <c r="AK27" s="10">
        <v>0.7</v>
      </c>
      <c r="AL27" s="10">
        <v>0.7</v>
      </c>
      <c r="AM27" s="10">
        <v>0.7</v>
      </c>
      <c r="AN27" s="10">
        <v>0.7</v>
      </c>
      <c r="AO27" s="10">
        <v>0.7</v>
      </c>
      <c r="AP27" s="10">
        <v>0.7</v>
      </c>
      <c r="AQ27" s="10">
        <v>0.7</v>
      </c>
      <c r="AR27" s="10">
        <v>0.7</v>
      </c>
      <c r="AS27" s="10">
        <v>0.7</v>
      </c>
      <c r="AT27" s="10">
        <v>0.7</v>
      </c>
      <c r="AU27" s="10">
        <v>0.7</v>
      </c>
      <c r="AV27" s="10">
        <v>0.7</v>
      </c>
      <c r="AW27" s="10">
        <v>0.7</v>
      </c>
      <c r="AX27" s="11"/>
      <c r="AY27" s="11"/>
      <c r="AZ27" s="11"/>
      <c r="BA27" s="11"/>
      <c r="BB27" s="11"/>
      <c r="BC27" s="11"/>
      <c r="BD27" s="11"/>
    </row>
    <row r="28" spans="1:56" x14ac:dyDescent="0.3">
      <c r="A28" s="113"/>
      <c r="B28" s="9" t="s">
        <v>12</v>
      </c>
      <c r="C28" s="9" t="s">
        <v>42</v>
      </c>
      <c r="D28" s="9" t="s">
        <v>39</v>
      </c>
      <c r="E28" s="35">
        <f>E26*E27</f>
        <v>0</v>
      </c>
      <c r="F28" s="35">
        <f t="shared" ref="F28:AW28" si="3">F26*F27</f>
        <v>-0.17269349677515855</v>
      </c>
      <c r="G28" s="35">
        <f t="shared" si="3"/>
        <v>0</v>
      </c>
      <c r="H28" s="35">
        <f t="shared" si="3"/>
        <v>0</v>
      </c>
      <c r="I28" s="35">
        <f t="shared" si="3"/>
        <v>0</v>
      </c>
      <c r="J28" s="35">
        <f t="shared" si="3"/>
        <v>0</v>
      </c>
      <c r="K28" s="35">
        <f t="shared" si="3"/>
        <v>0</v>
      </c>
      <c r="L28" s="35">
        <f t="shared" si="3"/>
        <v>0</v>
      </c>
      <c r="M28" s="35">
        <f t="shared" si="3"/>
        <v>0</v>
      </c>
      <c r="N28" s="35">
        <f t="shared" si="3"/>
        <v>0</v>
      </c>
      <c r="O28" s="35">
        <f t="shared" si="3"/>
        <v>0</v>
      </c>
      <c r="P28" s="35">
        <f t="shared" si="3"/>
        <v>0</v>
      </c>
      <c r="Q28" s="35">
        <f t="shared" si="3"/>
        <v>0</v>
      </c>
      <c r="R28" s="35">
        <f t="shared" si="3"/>
        <v>0</v>
      </c>
      <c r="S28" s="35">
        <f t="shared" si="3"/>
        <v>0</v>
      </c>
      <c r="T28" s="35">
        <f t="shared" si="3"/>
        <v>0</v>
      </c>
      <c r="U28" s="35">
        <f t="shared" si="3"/>
        <v>0</v>
      </c>
      <c r="V28" s="35">
        <f t="shared" si="3"/>
        <v>0</v>
      </c>
      <c r="W28" s="35">
        <f t="shared" si="3"/>
        <v>0</v>
      </c>
      <c r="X28" s="35">
        <f t="shared" si="3"/>
        <v>0</v>
      </c>
      <c r="Y28" s="35">
        <f t="shared" si="3"/>
        <v>0</v>
      </c>
      <c r="Z28" s="35">
        <f t="shared" si="3"/>
        <v>0</v>
      </c>
      <c r="AA28" s="35">
        <f t="shared" si="3"/>
        <v>0</v>
      </c>
      <c r="AB28" s="35">
        <f t="shared" si="3"/>
        <v>0</v>
      </c>
      <c r="AC28" s="35">
        <f t="shared" si="3"/>
        <v>0</v>
      </c>
      <c r="AD28" s="35">
        <f t="shared" si="3"/>
        <v>0</v>
      </c>
      <c r="AE28" s="35">
        <f t="shared" si="3"/>
        <v>0</v>
      </c>
      <c r="AF28" s="35">
        <f t="shared" si="3"/>
        <v>0</v>
      </c>
      <c r="AG28" s="35">
        <f t="shared" si="3"/>
        <v>0</v>
      </c>
      <c r="AH28" s="35">
        <f t="shared" si="3"/>
        <v>0</v>
      </c>
      <c r="AI28" s="35">
        <f t="shared" si="3"/>
        <v>0</v>
      </c>
      <c r="AJ28" s="35">
        <f t="shared" si="3"/>
        <v>0</v>
      </c>
      <c r="AK28" s="35">
        <f t="shared" si="3"/>
        <v>0</v>
      </c>
      <c r="AL28" s="35">
        <f t="shared" si="3"/>
        <v>0</v>
      </c>
      <c r="AM28" s="35">
        <f t="shared" si="3"/>
        <v>0</v>
      </c>
      <c r="AN28" s="35">
        <f t="shared" si="3"/>
        <v>0</v>
      </c>
      <c r="AO28" s="35">
        <f t="shared" si="3"/>
        <v>0</v>
      </c>
      <c r="AP28" s="35">
        <f t="shared" si="3"/>
        <v>0</v>
      </c>
      <c r="AQ28" s="35">
        <f t="shared" si="3"/>
        <v>0</v>
      </c>
      <c r="AR28" s="35">
        <f t="shared" si="3"/>
        <v>0</v>
      </c>
      <c r="AS28" s="35">
        <f t="shared" si="3"/>
        <v>0</v>
      </c>
      <c r="AT28" s="35">
        <f t="shared" si="3"/>
        <v>0</v>
      </c>
      <c r="AU28" s="35">
        <f t="shared" si="3"/>
        <v>0</v>
      </c>
      <c r="AV28" s="35">
        <f t="shared" si="3"/>
        <v>0</v>
      </c>
      <c r="AW28" s="35">
        <f t="shared" si="3"/>
        <v>0</v>
      </c>
      <c r="AX28" s="35"/>
      <c r="AY28" s="35"/>
      <c r="AZ28" s="35"/>
      <c r="BA28" s="35"/>
      <c r="BB28" s="35"/>
      <c r="BC28" s="35"/>
      <c r="BD28" s="35"/>
    </row>
    <row r="29" spans="1:56" x14ac:dyDescent="0.3">
      <c r="A29" s="113"/>
      <c r="B29" s="9" t="s">
        <v>90</v>
      </c>
      <c r="C29" s="11" t="s">
        <v>43</v>
      </c>
      <c r="D29" s="9" t="s">
        <v>39</v>
      </c>
      <c r="E29" s="35">
        <f>E26-E28</f>
        <v>0</v>
      </c>
      <c r="F29" s="35">
        <f t="shared" ref="F29:AW29" si="4">F26-F28</f>
        <v>-7.4011498617925109E-2</v>
      </c>
      <c r="G29" s="35">
        <f t="shared" si="4"/>
        <v>0</v>
      </c>
      <c r="H29" s="35">
        <f t="shared" si="4"/>
        <v>0</v>
      </c>
      <c r="I29" s="35">
        <f t="shared" si="4"/>
        <v>0</v>
      </c>
      <c r="J29" s="35">
        <f t="shared" si="4"/>
        <v>0</v>
      </c>
      <c r="K29" s="35">
        <f t="shared" si="4"/>
        <v>0</v>
      </c>
      <c r="L29" s="35">
        <f t="shared" si="4"/>
        <v>0</v>
      </c>
      <c r="M29" s="35">
        <f t="shared" si="4"/>
        <v>0</v>
      </c>
      <c r="N29" s="35">
        <f t="shared" si="4"/>
        <v>0</v>
      </c>
      <c r="O29" s="35">
        <f t="shared" si="4"/>
        <v>0</v>
      </c>
      <c r="P29" s="35">
        <f t="shared" si="4"/>
        <v>0</v>
      </c>
      <c r="Q29" s="35">
        <f t="shared" si="4"/>
        <v>0</v>
      </c>
      <c r="R29" s="35">
        <f t="shared" si="4"/>
        <v>0</v>
      </c>
      <c r="S29" s="35">
        <f t="shared" si="4"/>
        <v>0</v>
      </c>
      <c r="T29" s="35">
        <f t="shared" si="4"/>
        <v>0</v>
      </c>
      <c r="U29" s="35">
        <f t="shared" si="4"/>
        <v>0</v>
      </c>
      <c r="V29" s="35">
        <f t="shared" si="4"/>
        <v>0</v>
      </c>
      <c r="W29" s="35">
        <f t="shared" si="4"/>
        <v>0</v>
      </c>
      <c r="X29" s="35">
        <f t="shared" si="4"/>
        <v>0</v>
      </c>
      <c r="Y29" s="35">
        <f t="shared" si="4"/>
        <v>0</v>
      </c>
      <c r="Z29" s="35">
        <f t="shared" si="4"/>
        <v>0</v>
      </c>
      <c r="AA29" s="35">
        <f t="shared" si="4"/>
        <v>0</v>
      </c>
      <c r="AB29" s="35">
        <f t="shared" si="4"/>
        <v>0</v>
      </c>
      <c r="AC29" s="35">
        <f t="shared" si="4"/>
        <v>0</v>
      </c>
      <c r="AD29" s="35">
        <f t="shared" si="4"/>
        <v>0</v>
      </c>
      <c r="AE29" s="35">
        <f t="shared" si="4"/>
        <v>0</v>
      </c>
      <c r="AF29" s="35">
        <f t="shared" si="4"/>
        <v>0</v>
      </c>
      <c r="AG29" s="35">
        <f t="shared" si="4"/>
        <v>0</v>
      </c>
      <c r="AH29" s="35">
        <f t="shared" si="4"/>
        <v>0</v>
      </c>
      <c r="AI29" s="35">
        <f t="shared" si="4"/>
        <v>0</v>
      </c>
      <c r="AJ29" s="35">
        <f t="shared" si="4"/>
        <v>0</v>
      </c>
      <c r="AK29" s="35">
        <f t="shared" si="4"/>
        <v>0</v>
      </c>
      <c r="AL29" s="35">
        <f t="shared" si="4"/>
        <v>0</v>
      </c>
      <c r="AM29" s="35">
        <f t="shared" si="4"/>
        <v>0</v>
      </c>
      <c r="AN29" s="35">
        <f t="shared" si="4"/>
        <v>0</v>
      </c>
      <c r="AO29" s="35">
        <f t="shared" si="4"/>
        <v>0</v>
      </c>
      <c r="AP29" s="35">
        <f t="shared" si="4"/>
        <v>0</v>
      </c>
      <c r="AQ29" s="35">
        <f t="shared" si="4"/>
        <v>0</v>
      </c>
      <c r="AR29" s="35">
        <f t="shared" si="4"/>
        <v>0</v>
      </c>
      <c r="AS29" s="35">
        <f t="shared" si="4"/>
        <v>0</v>
      </c>
      <c r="AT29" s="35">
        <f t="shared" si="4"/>
        <v>0</v>
      </c>
      <c r="AU29" s="35">
        <f t="shared" si="4"/>
        <v>0</v>
      </c>
      <c r="AV29" s="35">
        <f t="shared" si="4"/>
        <v>0</v>
      </c>
      <c r="AW29" s="35">
        <f t="shared" si="4"/>
        <v>0</v>
      </c>
      <c r="AX29" s="35"/>
      <c r="AY29" s="35"/>
      <c r="AZ29" s="35"/>
      <c r="BA29" s="35"/>
      <c r="BB29" s="35"/>
      <c r="BC29" s="35"/>
      <c r="BD29" s="35"/>
    </row>
    <row r="30" spans="1:56" ht="16.5" hidden="1" customHeight="1" outlineLevel="1" x14ac:dyDescent="0.35">
      <c r="A30" s="113"/>
      <c r="B30" s="9" t="s">
        <v>1</v>
      </c>
      <c r="C30" s="11" t="s">
        <v>51</v>
      </c>
      <c r="D30" s="9" t="s">
        <v>39</v>
      </c>
      <c r="F30" s="35">
        <f>$E$28/'Fixed data'!$C$7</f>
        <v>0</v>
      </c>
      <c r="G30" s="35">
        <f>$E$28/'Fixed data'!$C$7</f>
        <v>0</v>
      </c>
      <c r="H30" s="35">
        <f>$E$28/'Fixed data'!$C$7</f>
        <v>0</v>
      </c>
      <c r="I30" s="35">
        <f>$E$28/'Fixed data'!$C$7</f>
        <v>0</v>
      </c>
      <c r="J30" s="35">
        <f>$E$28/'Fixed data'!$C$7</f>
        <v>0</v>
      </c>
      <c r="K30" s="35">
        <f>$E$28/'Fixed data'!$C$7</f>
        <v>0</v>
      </c>
      <c r="L30" s="35">
        <f>$E$28/'Fixed data'!$C$7</f>
        <v>0</v>
      </c>
      <c r="M30" s="35">
        <f>$E$28/'Fixed data'!$C$7</f>
        <v>0</v>
      </c>
      <c r="N30" s="35">
        <f>$E$28/'Fixed data'!$C$7</f>
        <v>0</v>
      </c>
      <c r="O30" s="35">
        <f>$E$28/'Fixed data'!$C$7</f>
        <v>0</v>
      </c>
      <c r="P30" s="35">
        <f>$E$28/'Fixed data'!$C$7</f>
        <v>0</v>
      </c>
      <c r="Q30" s="35">
        <f>$E$28/'Fixed data'!$C$7</f>
        <v>0</v>
      </c>
      <c r="R30" s="35">
        <f>$E$28/'Fixed data'!$C$7</f>
        <v>0</v>
      </c>
      <c r="S30" s="35">
        <f>$E$28/'Fixed data'!$C$7</f>
        <v>0</v>
      </c>
      <c r="T30" s="35">
        <f>$E$28/'Fixed data'!$C$7</f>
        <v>0</v>
      </c>
      <c r="U30" s="35">
        <f>$E$28/'Fixed data'!$C$7</f>
        <v>0</v>
      </c>
      <c r="V30" s="35">
        <f>$E$28/'Fixed data'!$C$7</f>
        <v>0</v>
      </c>
      <c r="W30" s="35">
        <f>$E$28/'Fixed data'!$C$7</f>
        <v>0</v>
      </c>
      <c r="X30" s="35">
        <f>$E$28/'Fixed data'!$C$7</f>
        <v>0</v>
      </c>
      <c r="Y30" s="35">
        <f>$E$28/'Fixed data'!$C$7</f>
        <v>0</v>
      </c>
      <c r="Z30" s="35">
        <f>$E$28/'Fixed data'!$C$7</f>
        <v>0</v>
      </c>
      <c r="AA30" s="35">
        <f>$E$28/'Fixed data'!$C$7</f>
        <v>0</v>
      </c>
      <c r="AB30" s="35">
        <f>$E$28/'Fixed data'!$C$7</f>
        <v>0</v>
      </c>
      <c r="AC30" s="35">
        <f>$E$28/'Fixed data'!$C$7</f>
        <v>0</v>
      </c>
      <c r="AD30" s="35">
        <f>$E$28/'Fixed data'!$C$7</f>
        <v>0</v>
      </c>
      <c r="AE30" s="35">
        <f>$E$28/'Fixed data'!$C$7</f>
        <v>0</v>
      </c>
      <c r="AF30" s="35">
        <f>$E$28/'Fixed data'!$C$7</f>
        <v>0</v>
      </c>
      <c r="AG30" s="35">
        <f>$E$28/'Fixed data'!$C$7</f>
        <v>0</v>
      </c>
      <c r="AH30" s="35">
        <f>$E$28/'Fixed data'!$C$7</f>
        <v>0</v>
      </c>
      <c r="AI30" s="35">
        <f>$E$28/'Fixed data'!$C$7</f>
        <v>0</v>
      </c>
      <c r="AJ30" s="35">
        <f>$E$28/'Fixed data'!$C$7</f>
        <v>0</v>
      </c>
      <c r="AK30" s="35">
        <f>$E$28/'Fixed data'!$C$7</f>
        <v>0</v>
      </c>
      <c r="AL30" s="35">
        <f>$E$28/'Fixed data'!$C$7</f>
        <v>0</v>
      </c>
      <c r="AM30" s="35">
        <f>$E$28/'Fixed data'!$C$7</f>
        <v>0</v>
      </c>
      <c r="AN30" s="35">
        <f>$E$28/'Fixed data'!$C$7</f>
        <v>0</v>
      </c>
      <c r="AO30" s="35">
        <f>$E$28/'Fixed data'!$C$7</f>
        <v>0</v>
      </c>
      <c r="AP30" s="35">
        <f>$E$28/'Fixed data'!$C$7</f>
        <v>0</v>
      </c>
      <c r="AQ30" s="35">
        <f>$E$28/'Fixed data'!$C$7</f>
        <v>0</v>
      </c>
      <c r="AR30" s="35">
        <f>$E$28/'Fixed data'!$C$7</f>
        <v>0</v>
      </c>
      <c r="AS30" s="35">
        <f>$E$28/'Fixed data'!$C$7</f>
        <v>0</v>
      </c>
      <c r="AT30" s="35">
        <f>$E$28/'Fixed data'!$C$7</f>
        <v>0</v>
      </c>
      <c r="AU30" s="35">
        <f>$E$28/'Fixed data'!$C$7</f>
        <v>0</v>
      </c>
      <c r="AV30" s="35">
        <f>$E$28/'Fixed data'!$C$7</f>
        <v>0</v>
      </c>
      <c r="AW30" s="35">
        <f>$E$28/'Fixed data'!$C$7</f>
        <v>0</v>
      </c>
      <c r="AX30" s="35">
        <f>$E$28/'Fixed data'!$C$7</f>
        <v>0</v>
      </c>
      <c r="AY30" s="35"/>
      <c r="AZ30" s="35"/>
      <c r="BA30" s="35"/>
      <c r="BB30" s="35"/>
      <c r="BC30" s="35"/>
      <c r="BD30" s="35"/>
    </row>
    <row r="31" spans="1:56" ht="16.5" hidden="1" customHeight="1" outlineLevel="1" x14ac:dyDescent="0.35">
      <c r="A31" s="113"/>
      <c r="B31" s="9" t="s">
        <v>2</v>
      </c>
      <c r="C31" s="11" t="s">
        <v>52</v>
      </c>
      <c r="D31" s="9" t="s">
        <v>39</v>
      </c>
      <c r="F31" s="35"/>
      <c r="G31" s="35">
        <f>$F$28/'Fixed data'!$C$7</f>
        <v>-3.8376332616701899E-3</v>
      </c>
      <c r="H31" s="35">
        <f>$F$28/'Fixed data'!$C$7</f>
        <v>-3.8376332616701899E-3</v>
      </c>
      <c r="I31" s="35">
        <f>$F$28/'Fixed data'!$C$7</f>
        <v>-3.8376332616701899E-3</v>
      </c>
      <c r="J31" s="35">
        <f>$F$28/'Fixed data'!$C$7</f>
        <v>-3.8376332616701899E-3</v>
      </c>
      <c r="K31" s="35">
        <f>$F$28/'Fixed data'!$C$7</f>
        <v>-3.8376332616701899E-3</v>
      </c>
      <c r="L31" s="35">
        <f>$F$28/'Fixed data'!$C$7</f>
        <v>-3.8376332616701899E-3</v>
      </c>
      <c r="M31" s="35">
        <f>$F$28/'Fixed data'!$C$7</f>
        <v>-3.8376332616701899E-3</v>
      </c>
      <c r="N31" s="35">
        <f>$F$28/'Fixed data'!$C$7</f>
        <v>-3.8376332616701899E-3</v>
      </c>
      <c r="O31" s="35">
        <f>$F$28/'Fixed data'!$C$7</f>
        <v>-3.8376332616701899E-3</v>
      </c>
      <c r="P31" s="35">
        <f>$F$28/'Fixed data'!$C$7</f>
        <v>-3.8376332616701899E-3</v>
      </c>
      <c r="Q31" s="35">
        <f>$F$28/'Fixed data'!$C$7</f>
        <v>-3.8376332616701899E-3</v>
      </c>
      <c r="R31" s="35">
        <f>$F$28/'Fixed data'!$C$7</f>
        <v>-3.8376332616701899E-3</v>
      </c>
      <c r="S31" s="35">
        <f>$F$28/'Fixed data'!$C$7</f>
        <v>-3.8376332616701899E-3</v>
      </c>
      <c r="T31" s="35">
        <f>$F$28/'Fixed data'!$C$7</f>
        <v>-3.8376332616701899E-3</v>
      </c>
      <c r="U31" s="35">
        <f>$F$28/'Fixed data'!$C$7</f>
        <v>-3.8376332616701899E-3</v>
      </c>
      <c r="V31" s="35">
        <f>$F$28/'Fixed data'!$C$7</f>
        <v>-3.8376332616701899E-3</v>
      </c>
      <c r="W31" s="35">
        <f>$F$28/'Fixed data'!$C$7</f>
        <v>-3.8376332616701899E-3</v>
      </c>
      <c r="X31" s="35">
        <f>$F$28/'Fixed data'!$C$7</f>
        <v>-3.8376332616701899E-3</v>
      </c>
      <c r="Y31" s="35">
        <f>$F$28/'Fixed data'!$C$7</f>
        <v>-3.8376332616701899E-3</v>
      </c>
      <c r="Z31" s="35">
        <f>$F$28/'Fixed data'!$C$7</f>
        <v>-3.8376332616701899E-3</v>
      </c>
      <c r="AA31" s="35">
        <f>$F$28/'Fixed data'!$C$7</f>
        <v>-3.8376332616701899E-3</v>
      </c>
      <c r="AB31" s="35">
        <f>$F$28/'Fixed data'!$C$7</f>
        <v>-3.8376332616701899E-3</v>
      </c>
      <c r="AC31" s="35">
        <f>$F$28/'Fixed data'!$C$7</f>
        <v>-3.8376332616701899E-3</v>
      </c>
      <c r="AD31" s="35">
        <f>$F$28/'Fixed data'!$C$7</f>
        <v>-3.8376332616701899E-3</v>
      </c>
      <c r="AE31" s="35">
        <f>$F$28/'Fixed data'!$C$7</f>
        <v>-3.8376332616701899E-3</v>
      </c>
      <c r="AF31" s="35">
        <f>$F$28/'Fixed data'!$C$7</f>
        <v>-3.8376332616701899E-3</v>
      </c>
      <c r="AG31" s="35">
        <f>$F$28/'Fixed data'!$C$7</f>
        <v>-3.8376332616701899E-3</v>
      </c>
      <c r="AH31" s="35">
        <f>$F$28/'Fixed data'!$C$7</f>
        <v>-3.8376332616701899E-3</v>
      </c>
      <c r="AI31" s="35">
        <f>$F$28/'Fixed data'!$C$7</f>
        <v>-3.8376332616701899E-3</v>
      </c>
      <c r="AJ31" s="35">
        <f>$F$28/'Fixed data'!$C$7</f>
        <v>-3.8376332616701899E-3</v>
      </c>
      <c r="AK31" s="35">
        <f>$F$28/'Fixed data'!$C$7</f>
        <v>-3.8376332616701899E-3</v>
      </c>
      <c r="AL31" s="35">
        <f>$F$28/'Fixed data'!$C$7</f>
        <v>-3.8376332616701899E-3</v>
      </c>
      <c r="AM31" s="35">
        <f>$F$28/'Fixed data'!$C$7</f>
        <v>-3.8376332616701899E-3</v>
      </c>
      <c r="AN31" s="35">
        <f>$F$28/'Fixed data'!$C$7</f>
        <v>-3.8376332616701899E-3</v>
      </c>
      <c r="AO31" s="35">
        <f>$F$28/'Fixed data'!$C$7</f>
        <v>-3.8376332616701899E-3</v>
      </c>
      <c r="AP31" s="35">
        <f>$F$28/'Fixed data'!$C$7</f>
        <v>-3.8376332616701899E-3</v>
      </c>
      <c r="AQ31" s="35">
        <f>$F$28/'Fixed data'!$C$7</f>
        <v>-3.8376332616701899E-3</v>
      </c>
      <c r="AR31" s="35">
        <f>$F$28/'Fixed data'!$C$7</f>
        <v>-3.8376332616701899E-3</v>
      </c>
      <c r="AS31" s="35">
        <f>$F$28/'Fixed data'!$C$7</f>
        <v>-3.8376332616701899E-3</v>
      </c>
      <c r="AT31" s="35">
        <f>$F$28/'Fixed data'!$C$7</f>
        <v>-3.8376332616701899E-3</v>
      </c>
      <c r="AU31" s="35">
        <f>$F$28/'Fixed data'!$C$7</f>
        <v>-3.8376332616701899E-3</v>
      </c>
      <c r="AV31" s="35">
        <f>$F$28/'Fixed data'!$C$7</f>
        <v>-3.8376332616701899E-3</v>
      </c>
      <c r="AW31" s="35">
        <f>$F$28/'Fixed data'!$C$7</f>
        <v>-3.8376332616701899E-3</v>
      </c>
      <c r="AX31" s="35">
        <f>$F$28/'Fixed data'!$C$7</f>
        <v>-3.8376332616701899E-3</v>
      </c>
      <c r="AY31" s="35">
        <f>$F$28/'Fixed data'!$C$7</f>
        <v>-3.8376332616701899E-3</v>
      </c>
      <c r="AZ31" s="35"/>
      <c r="BA31" s="35"/>
      <c r="BB31" s="35"/>
      <c r="BC31" s="35"/>
      <c r="BD31" s="35"/>
    </row>
    <row r="32" spans="1:56" ht="16.5" hidden="1" customHeight="1" outlineLevel="1" x14ac:dyDescent="0.35">
      <c r="A32" s="113"/>
      <c r="B32" s="9" t="s">
        <v>3</v>
      </c>
      <c r="C32" s="11" t="s">
        <v>53</v>
      </c>
      <c r="D32" s="9" t="s">
        <v>39</v>
      </c>
      <c r="F32" s="35"/>
      <c r="G32" s="35"/>
      <c r="H32" s="35">
        <f>$G$28/'Fixed data'!$C$7</f>
        <v>0</v>
      </c>
      <c r="I32" s="35">
        <f>$G$28/'Fixed data'!$C$7</f>
        <v>0</v>
      </c>
      <c r="J32" s="35">
        <f>$G$28/'Fixed data'!$C$7</f>
        <v>0</v>
      </c>
      <c r="K32" s="35">
        <f>$G$28/'Fixed data'!$C$7</f>
        <v>0</v>
      </c>
      <c r="L32" s="35">
        <f>$G$28/'Fixed data'!$C$7</f>
        <v>0</v>
      </c>
      <c r="M32" s="35">
        <f>$G$28/'Fixed data'!$C$7</f>
        <v>0</v>
      </c>
      <c r="N32" s="35">
        <f>$G$28/'Fixed data'!$C$7</f>
        <v>0</v>
      </c>
      <c r="O32" s="35">
        <f>$G$28/'Fixed data'!$C$7</f>
        <v>0</v>
      </c>
      <c r="P32" s="35">
        <f>$G$28/'Fixed data'!$C$7</f>
        <v>0</v>
      </c>
      <c r="Q32" s="35">
        <f>$G$28/'Fixed data'!$C$7</f>
        <v>0</v>
      </c>
      <c r="R32" s="35">
        <f>$G$28/'Fixed data'!$C$7</f>
        <v>0</v>
      </c>
      <c r="S32" s="35">
        <f>$G$28/'Fixed data'!$C$7</f>
        <v>0</v>
      </c>
      <c r="T32" s="35">
        <f>$G$28/'Fixed data'!$C$7</f>
        <v>0</v>
      </c>
      <c r="U32" s="35">
        <f>$G$28/'Fixed data'!$C$7</f>
        <v>0</v>
      </c>
      <c r="V32" s="35">
        <f>$G$28/'Fixed data'!$C$7</f>
        <v>0</v>
      </c>
      <c r="W32" s="35">
        <f>$G$28/'Fixed data'!$C$7</f>
        <v>0</v>
      </c>
      <c r="X32" s="35">
        <f>$G$28/'Fixed data'!$C$7</f>
        <v>0</v>
      </c>
      <c r="Y32" s="35">
        <f>$G$28/'Fixed data'!$C$7</f>
        <v>0</v>
      </c>
      <c r="Z32" s="35">
        <f>$G$28/'Fixed data'!$C$7</f>
        <v>0</v>
      </c>
      <c r="AA32" s="35">
        <f>$G$28/'Fixed data'!$C$7</f>
        <v>0</v>
      </c>
      <c r="AB32" s="35">
        <f>$G$28/'Fixed data'!$C$7</f>
        <v>0</v>
      </c>
      <c r="AC32" s="35">
        <f>$G$28/'Fixed data'!$C$7</f>
        <v>0</v>
      </c>
      <c r="AD32" s="35">
        <f>$G$28/'Fixed data'!$C$7</f>
        <v>0</v>
      </c>
      <c r="AE32" s="35">
        <f>$G$28/'Fixed data'!$C$7</f>
        <v>0</v>
      </c>
      <c r="AF32" s="35">
        <f>$G$28/'Fixed data'!$C$7</f>
        <v>0</v>
      </c>
      <c r="AG32" s="35">
        <f>$G$28/'Fixed data'!$C$7</f>
        <v>0</v>
      </c>
      <c r="AH32" s="35">
        <f>$G$28/'Fixed data'!$C$7</f>
        <v>0</v>
      </c>
      <c r="AI32" s="35">
        <f>$G$28/'Fixed data'!$C$7</f>
        <v>0</v>
      </c>
      <c r="AJ32" s="35">
        <f>$G$28/'Fixed data'!$C$7</f>
        <v>0</v>
      </c>
      <c r="AK32" s="35">
        <f>$G$28/'Fixed data'!$C$7</f>
        <v>0</v>
      </c>
      <c r="AL32" s="35">
        <f>$G$28/'Fixed data'!$C$7</f>
        <v>0</v>
      </c>
      <c r="AM32" s="35">
        <f>$G$28/'Fixed data'!$C$7</f>
        <v>0</v>
      </c>
      <c r="AN32" s="35">
        <f>$G$28/'Fixed data'!$C$7</f>
        <v>0</v>
      </c>
      <c r="AO32" s="35">
        <f>$G$28/'Fixed data'!$C$7</f>
        <v>0</v>
      </c>
      <c r="AP32" s="35">
        <f>$G$28/'Fixed data'!$C$7</f>
        <v>0</v>
      </c>
      <c r="AQ32" s="35">
        <f>$G$28/'Fixed data'!$C$7</f>
        <v>0</v>
      </c>
      <c r="AR32" s="35">
        <f>$G$28/'Fixed data'!$C$7</f>
        <v>0</v>
      </c>
      <c r="AS32" s="35">
        <f>$G$28/'Fixed data'!$C$7</f>
        <v>0</v>
      </c>
      <c r="AT32" s="35">
        <f>$G$28/'Fixed data'!$C$7</f>
        <v>0</v>
      </c>
      <c r="AU32" s="35">
        <f>$G$28/'Fixed data'!$C$7</f>
        <v>0</v>
      </c>
      <c r="AV32" s="35">
        <f>$G$28/'Fixed data'!$C$7</f>
        <v>0</v>
      </c>
      <c r="AW32" s="35">
        <f>$G$28/'Fixed data'!$C$7</f>
        <v>0</v>
      </c>
      <c r="AX32" s="35">
        <f>$G$28/'Fixed data'!$C$7</f>
        <v>0</v>
      </c>
      <c r="AY32" s="35">
        <f>$G$28/'Fixed data'!$C$7</f>
        <v>0</v>
      </c>
      <c r="AZ32" s="35">
        <f>$G$28/'Fixed data'!$C$7</f>
        <v>0</v>
      </c>
      <c r="BA32" s="35"/>
      <c r="BB32" s="35"/>
      <c r="BC32" s="35"/>
      <c r="BD32" s="35"/>
    </row>
    <row r="33" spans="1:57" ht="16.5" hidden="1" customHeight="1" outlineLevel="1" x14ac:dyDescent="0.35">
      <c r="A33" s="113"/>
      <c r="B33" s="9" t="s">
        <v>4</v>
      </c>
      <c r="C33" s="11" t="s">
        <v>54</v>
      </c>
      <c r="D33" s="9" t="s">
        <v>39</v>
      </c>
      <c r="F33" s="35"/>
      <c r="G33" s="35"/>
      <c r="H33" s="35"/>
      <c r="I33" s="35">
        <f>$H$28/'Fixed data'!$C$7</f>
        <v>0</v>
      </c>
      <c r="J33" s="35">
        <f>$H$28/'Fixed data'!$C$7</f>
        <v>0</v>
      </c>
      <c r="K33" s="35">
        <f>$H$28/'Fixed data'!$C$7</f>
        <v>0</v>
      </c>
      <c r="L33" s="35">
        <f>$H$28/'Fixed data'!$C$7</f>
        <v>0</v>
      </c>
      <c r="M33" s="35">
        <f>$H$28/'Fixed data'!$C$7</f>
        <v>0</v>
      </c>
      <c r="N33" s="35">
        <f>$H$28/'Fixed data'!$C$7</f>
        <v>0</v>
      </c>
      <c r="O33" s="35">
        <f>$H$28/'Fixed data'!$C$7</f>
        <v>0</v>
      </c>
      <c r="P33" s="35">
        <f>$H$28/'Fixed data'!$C$7</f>
        <v>0</v>
      </c>
      <c r="Q33" s="35">
        <f>$H$28/'Fixed data'!$C$7</f>
        <v>0</v>
      </c>
      <c r="R33" s="35">
        <f>$H$28/'Fixed data'!$C$7</f>
        <v>0</v>
      </c>
      <c r="S33" s="35">
        <f>$H$28/'Fixed data'!$C$7</f>
        <v>0</v>
      </c>
      <c r="T33" s="35">
        <f>$H$28/'Fixed data'!$C$7</f>
        <v>0</v>
      </c>
      <c r="U33" s="35">
        <f>$H$28/'Fixed data'!$C$7</f>
        <v>0</v>
      </c>
      <c r="V33" s="35">
        <f>$H$28/'Fixed data'!$C$7</f>
        <v>0</v>
      </c>
      <c r="W33" s="35">
        <f>$H$28/'Fixed data'!$C$7</f>
        <v>0</v>
      </c>
      <c r="X33" s="35">
        <f>$H$28/'Fixed data'!$C$7</f>
        <v>0</v>
      </c>
      <c r="Y33" s="35">
        <f>$H$28/'Fixed data'!$C$7</f>
        <v>0</v>
      </c>
      <c r="Z33" s="35">
        <f>$H$28/'Fixed data'!$C$7</f>
        <v>0</v>
      </c>
      <c r="AA33" s="35">
        <f>$H$28/'Fixed data'!$C$7</f>
        <v>0</v>
      </c>
      <c r="AB33" s="35">
        <f>$H$28/'Fixed data'!$C$7</f>
        <v>0</v>
      </c>
      <c r="AC33" s="35">
        <f>$H$28/'Fixed data'!$C$7</f>
        <v>0</v>
      </c>
      <c r="AD33" s="35">
        <f>$H$28/'Fixed data'!$C$7</f>
        <v>0</v>
      </c>
      <c r="AE33" s="35">
        <f>$H$28/'Fixed data'!$C$7</f>
        <v>0</v>
      </c>
      <c r="AF33" s="35">
        <f>$H$28/'Fixed data'!$C$7</f>
        <v>0</v>
      </c>
      <c r="AG33" s="35">
        <f>$H$28/'Fixed data'!$C$7</f>
        <v>0</v>
      </c>
      <c r="AH33" s="35">
        <f>$H$28/'Fixed data'!$C$7</f>
        <v>0</v>
      </c>
      <c r="AI33" s="35">
        <f>$H$28/'Fixed data'!$C$7</f>
        <v>0</v>
      </c>
      <c r="AJ33" s="35">
        <f>$H$28/'Fixed data'!$C$7</f>
        <v>0</v>
      </c>
      <c r="AK33" s="35">
        <f>$H$28/'Fixed data'!$C$7</f>
        <v>0</v>
      </c>
      <c r="AL33" s="35">
        <f>$H$28/'Fixed data'!$C$7</f>
        <v>0</v>
      </c>
      <c r="AM33" s="35">
        <f>$H$28/'Fixed data'!$C$7</f>
        <v>0</v>
      </c>
      <c r="AN33" s="35">
        <f>$H$28/'Fixed data'!$C$7</f>
        <v>0</v>
      </c>
      <c r="AO33" s="35">
        <f>$H$28/'Fixed data'!$C$7</f>
        <v>0</v>
      </c>
      <c r="AP33" s="35">
        <f>$H$28/'Fixed data'!$C$7</f>
        <v>0</v>
      </c>
      <c r="AQ33" s="35">
        <f>$H$28/'Fixed data'!$C$7</f>
        <v>0</v>
      </c>
      <c r="AR33" s="35">
        <f>$H$28/'Fixed data'!$C$7</f>
        <v>0</v>
      </c>
      <c r="AS33" s="35">
        <f>$H$28/'Fixed data'!$C$7</f>
        <v>0</v>
      </c>
      <c r="AT33" s="35">
        <f>$H$28/'Fixed data'!$C$7</f>
        <v>0</v>
      </c>
      <c r="AU33" s="35">
        <f>$H$28/'Fixed data'!$C$7</f>
        <v>0</v>
      </c>
      <c r="AV33" s="35">
        <f>$H$28/'Fixed data'!$C$7</f>
        <v>0</v>
      </c>
      <c r="AW33" s="35">
        <f>$H$28/'Fixed data'!$C$7</f>
        <v>0</v>
      </c>
      <c r="AX33" s="35">
        <f>$H$28/'Fixed data'!$C$7</f>
        <v>0</v>
      </c>
      <c r="AY33" s="35">
        <f>$H$28/'Fixed data'!$C$7</f>
        <v>0</v>
      </c>
      <c r="AZ33" s="35">
        <f>$H$28/'Fixed data'!$C$7</f>
        <v>0</v>
      </c>
      <c r="BA33" s="35">
        <f>$H$28/'Fixed data'!$C$7</f>
        <v>0</v>
      </c>
      <c r="BB33" s="35"/>
      <c r="BC33" s="35"/>
      <c r="BD33" s="35"/>
    </row>
    <row r="34" spans="1:57" ht="16.5" hidden="1" customHeight="1" outlineLevel="1" x14ac:dyDescent="0.35">
      <c r="A34" s="113"/>
      <c r="B34" s="9" t="s">
        <v>5</v>
      </c>
      <c r="C34" s="11" t="s">
        <v>55</v>
      </c>
      <c r="D34" s="9" t="s">
        <v>39</v>
      </c>
      <c r="F34" s="35"/>
      <c r="G34" s="35"/>
      <c r="H34" s="35"/>
      <c r="I34" s="35"/>
      <c r="J34" s="35">
        <f>$I$28/'Fixed data'!$C$7</f>
        <v>0</v>
      </c>
      <c r="K34" s="35">
        <f>$I$28/'Fixed data'!$C$7</f>
        <v>0</v>
      </c>
      <c r="L34" s="35">
        <f>$I$28/'Fixed data'!$C$7</f>
        <v>0</v>
      </c>
      <c r="M34" s="35">
        <f>$I$28/'Fixed data'!$C$7</f>
        <v>0</v>
      </c>
      <c r="N34" s="35">
        <f>$I$28/'Fixed data'!$C$7</f>
        <v>0</v>
      </c>
      <c r="O34" s="35">
        <f>$I$28/'Fixed data'!$C$7</f>
        <v>0</v>
      </c>
      <c r="P34" s="35">
        <f>$I$28/'Fixed data'!$C$7</f>
        <v>0</v>
      </c>
      <c r="Q34" s="35">
        <f>$I$28/'Fixed data'!$C$7</f>
        <v>0</v>
      </c>
      <c r="R34" s="35">
        <f>$I$28/'Fixed data'!$C$7</f>
        <v>0</v>
      </c>
      <c r="S34" s="35">
        <f>$I$28/'Fixed data'!$C$7</f>
        <v>0</v>
      </c>
      <c r="T34" s="35">
        <f>$I$28/'Fixed data'!$C$7</f>
        <v>0</v>
      </c>
      <c r="U34" s="35">
        <f>$I$28/'Fixed data'!$C$7</f>
        <v>0</v>
      </c>
      <c r="V34" s="35">
        <f>$I$28/'Fixed data'!$C$7</f>
        <v>0</v>
      </c>
      <c r="W34" s="35">
        <f>$I$28/'Fixed data'!$C$7</f>
        <v>0</v>
      </c>
      <c r="X34" s="35">
        <f>$I$28/'Fixed data'!$C$7</f>
        <v>0</v>
      </c>
      <c r="Y34" s="35">
        <f>$I$28/'Fixed data'!$C$7</f>
        <v>0</v>
      </c>
      <c r="Z34" s="35">
        <f>$I$28/'Fixed data'!$C$7</f>
        <v>0</v>
      </c>
      <c r="AA34" s="35">
        <f>$I$28/'Fixed data'!$C$7</f>
        <v>0</v>
      </c>
      <c r="AB34" s="35">
        <f>$I$28/'Fixed data'!$C$7</f>
        <v>0</v>
      </c>
      <c r="AC34" s="35">
        <f>$I$28/'Fixed data'!$C$7</f>
        <v>0</v>
      </c>
      <c r="AD34" s="35">
        <f>$I$28/'Fixed data'!$C$7</f>
        <v>0</v>
      </c>
      <c r="AE34" s="35">
        <f>$I$28/'Fixed data'!$C$7</f>
        <v>0</v>
      </c>
      <c r="AF34" s="35">
        <f>$I$28/'Fixed data'!$C$7</f>
        <v>0</v>
      </c>
      <c r="AG34" s="35">
        <f>$I$28/'Fixed data'!$C$7</f>
        <v>0</v>
      </c>
      <c r="AH34" s="35">
        <f>$I$28/'Fixed data'!$C$7</f>
        <v>0</v>
      </c>
      <c r="AI34" s="35">
        <f>$I$28/'Fixed data'!$C$7</f>
        <v>0</v>
      </c>
      <c r="AJ34" s="35">
        <f>$I$28/'Fixed data'!$C$7</f>
        <v>0</v>
      </c>
      <c r="AK34" s="35">
        <f>$I$28/'Fixed data'!$C$7</f>
        <v>0</v>
      </c>
      <c r="AL34" s="35">
        <f>$I$28/'Fixed data'!$C$7</f>
        <v>0</v>
      </c>
      <c r="AM34" s="35">
        <f>$I$28/'Fixed data'!$C$7</f>
        <v>0</v>
      </c>
      <c r="AN34" s="35">
        <f>$I$28/'Fixed data'!$C$7</f>
        <v>0</v>
      </c>
      <c r="AO34" s="35">
        <f>$I$28/'Fixed data'!$C$7</f>
        <v>0</v>
      </c>
      <c r="AP34" s="35">
        <f>$I$28/'Fixed data'!$C$7</f>
        <v>0</v>
      </c>
      <c r="AQ34" s="35">
        <f>$I$28/'Fixed data'!$C$7</f>
        <v>0</v>
      </c>
      <c r="AR34" s="35">
        <f>$I$28/'Fixed data'!$C$7</f>
        <v>0</v>
      </c>
      <c r="AS34" s="35">
        <f>$I$28/'Fixed data'!$C$7</f>
        <v>0</v>
      </c>
      <c r="AT34" s="35">
        <f>$I$28/'Fixed data'!$C$7</f>
        <v>0</v>
      </c>
      <c r="AU34" s="35">
        <f>$I$28/'Fixed data'!$C$7</f>
        <v>0</v>
      </c>
      <c r="AV34" s="35">
        <f>$I$28/'Fixed data'!$C$7</f>
        <v>0</v>
      </c>
      <c r="AW34" s="35">
        <f>$I$28/'Fixed data'!$C$7</f>
        <v>0</v>
      </c>
      <c r="AX34" s="35">
        <f>$I$28/'Fixed data'!$C$7</f>
        <v>0</v>
      </c>
      <c r="AY34" s="35">
        <f>$I$28/'Fixed data'!$C$7</f>
        <v>0</v>
      </c>
      <c r="AZ34" s="35">
        <f>$I$28/'Fixed data'!$C$7</f>
        <v>0</v>
      </c>
      <c r="BA34" s="35">
        <f>$I$28/'Fixed data'!$C$7</f>
        <v>0</v>
      </c>
      <c r="BB34" s="35">
        <f>$I$28/'Fixed data'!$C$7</f>
        <v>0</v>
      </c>
      <c r="BC34" s="35"/>
      <c r="BD34" s="35"/>
    </row>
    <row r="35" spans="1:57" ht="16.5" hidden="1" customHeight="1" outlineLevel="1" x14ac:dyDescent="0.35">
      <c r="A35" s="113"/>
      <c r="B35" s="9" t="s">
        <v>6</v>
      </c>
      <c r="C35" s="11" t="s">
        <v>56</v>
      </c>
      <c r="D35" s="9" t="s">
        <v>39</v>
      </c>
      <c r="F35" s="35"/>
      <c r="G35" s="35"/>
      <c r="H35" s="35"/>
      <c r="I35" s="35"/>
      <c r="J35" s="35"/>
      <c r="K35" s="35">
        <f>$J$28/'Fixed data'!$C$7</f>
        <v>0</v>
      </c>
      <c r="L35" s="35">
        <f>$J$28/'Fixed data'!$C$7</f>
        <v>0</v>
      </c>
      <c r="M35" s="35">
        <f>$J$28/'Fixed data'!$C$7</f>
        <v>0</v>
      </c>
      <c r="N35" s="35">
        <f>$J$28/'Fixed data'!$C$7</f>
        <v>0</v>
      </c>
      <c r="O35" s="35">
        <f>$J$28/'Fixed data'!$C$7</f>
        <v>0</v>
      </c>
      <c r="P35" s="35">
        <f>$J$28/'Fixed data'!$C$7</f>
        <v>0</v>
      </c>
      <c r="Q35" s="35">
        <f>$J$28/'Fixed data'!$C$7</f>
        <v>0</v>
      </c>
      <c r="R35" s="35">
        <f>$J$28/'Fixed data'!$C$7</f>
        <v>0</v>
      </c>
      <c r="S35" s="35">
        <f>$J$28/'Fixed data'!$C$7</f>
        <v>0</v>
      </c>
      <c r="T35" s="35">
        <f>$J$28/'Fixed data'!$C$7</f>
        <v>0</v>
      </c>
      <c r="U35" s="35">
        <f>$J$28/'Fixed data'!$C$7</f>
        <v>0</v>
      </c>
      <c r="V35" s="35">
        <f>$J$28/'Fixed data'!$C$7</f>
        <v>0</v>
      </c>
      <c r="W35" s="35">
        <f>$J$28/'Fixed data'!$C$7</f>
        <v>0</v>
      </c>
      <c r="X35" s="35">
        <f>$J$28/'Fixed data'!$C$7</f>
        <v>0</v>
      </c>
      <c r="Y35" s="35">
        <f>$J$28/'Fixed data'!$C$7</f>
        <v>0</v>
      </c>
      <c r="Z35" s="35">
        <f>$J$28/'Fixed data'!$C$7</f>
        <v>0</v>
      </c>
      <c r="AA35" s="35">
        <f>$J$28/'Fixed data'!$C$7</f>
        <v>0</v>
      </c>
      <c r="AB35" s="35">
        <f>$J$28/'Fixed data'!$C$7</f>
        <v>0</v>
      </c>
      <c r="AC35" s="35">
        <f>$J$28/'Fixed data'!$C$7</f>
        <v>0</v>
      </c>
      <c r="AD35" s="35">
        <f>$J$28/'Fixed data'!$C$7</f>
        <v>0</v>
      </c>
      <c r="AE35" s="35">
        <f>$J$28/'Fixed data'!$C$7</f>
        <v>0</v>
      </c>
      <c r="AF35" s="35">
        <f>$J$28/'Fixed data'!$C$7</f>
        <v>0</v>
      </c>
      <c r="AG35" s="35">
        <f>$J$28/'Fixed data'!$C$7</f>
        <v>0</v>
      </c>
      <c r="AH35" s="35">
        <f>$J$28/'Fixed data'!$C$7</f>
        <v>0</v>
      </c>
      <c r="AI35" s="35">
        <f>$J$28/'Fixed data'!$C$7</f>
        <v>0</v>
      </c>
      <c r="AJ35" s="35">
        <f>$J$28/'Fixed data'!$C$7</f>
        <v>0</v>
      </c>
      <c r="AK35" s="35">
        <f>$J$28/'Fixed data'!$C$7</f>
        <v>0</v>
      </c>
      <c r="AL35" s="35">
        <f>$J$28/'Fixed data'!$C$7</f>
        <v>0</v>
      </c>
      <c r="AM35" s="35">
        <f>$J$28/'Fixed data'!$C$7</f>
        <v>0</v>
      </c>
      <c r="AN35" s="35">
        <f>$J$28/'Fixed data'!$C$7</f>
        <v>0</v>
      </c>
      <c r="AO35" s="35">
        <f>$J$28/'Fixed data'!$C$7</f>
        <v>0</v>
      </c>
      <c r="AP35" s="35">
        <f>$J$28/'Fixed data'!$C$7</f>
        <v>0</v>
      </c>
      <c r="AQ35" s="35">
        <f>$J$28/'Fixed data'!$C$7</f>
        <v>0</v>
      </c>
      <c r="AR35" s="35">
        <f>$J$28/'Fixed data'!$C$7</f>
        <v>0</v>
      </c>
      <c r="AS35" s="35">
        <f>$J$28/'Fixed data'!$C$7</f>
        <v>0</v>
      </c>
      <c r="AT35" s="35">
        <f>$J$28/'Fixed data'!$C$7</f>
        <v>0</v>
      </c>
      <c r="AU35" s="35">
        <f>$J$28/'Fixed data'!$C$7</f>
        <v>0</v>
      </c>
      <c r="AV35" s="35">
        <f>$J$28/'Fixed data'!$C$7</f>
        <v>0</v>
      </c>
      <c r="AW35" s="35">
        <f>$J$28/'Fixed data'!$C$7</f>
        <v>0</v>
      </c>
      <c r="AX35" s="35">
        <f>$J$28/'Fixed data'!$C$7</f>
        <v>0</v>
      </c>
      <c r="AY35" s="35">
        <f>$J$28/'Fixed data'!$C$7</f>
        <v>0</v>
      </c>
      <c r="AZ35" s="35">
        <f>$J$28/'Fixed data'!$C$7</f>
        <v>0</v>
      </c>
      <c r="BA35" s="35">
        <f>$J$28/'Fixed data'!$C$7</f>
        <v>0</v>
      </c>
      <c r="BB35" s="35">
        <f>$J$28/'Fixed data'!$C$7</f>
        <v>0</v>
      </c>
      <c r="BC35" s="35">
        <f>$J$28/'Fixed data'!$C$7</f>
        <v>0</v>
      </c>
      <c r="BD35" s="35"/>
    </row>
    <row r="36" spans="1:57" ht="16.5" hidden="1" customHeight="1" outlineLevel="1" x14ac:dyDescent="0.35">
      <c r="A36" s="113"/>
      <c r="B36" s="9" t="s">
        <v>31</v>
      </c>
      <c r="C36" s="11" t="s">
        <v>57</v>
      </c>
      <c r="D36" s="9" t="s">
        <v>39</v>
      </c>
      <c r="F36" s="35"/>
      <c r="G36" s="35"/>
      <c r="H36" s="35"/>
      <c r="I36" s="35"/>
      <c r="J36" s="35"/>
      <c r="K36" s="35"/>
      <c r="L36" s="35">
        <f>$K$28/'Fixed data'!$C$7</f>
        <v>0</v>
      </c>
      <c r="M36" s="35">
        <f>$K$28/'Fixed data'!$C$7</f>
        <v>0</v>
      </c>
      <c r="N36" s="35">
        <f>$K$28/'Fixed data'!$C$7</f>
        <v>0</v>
      </c>
      <c r="O36" s="35">
        <f>$K$28/'Fixed data'!$C$7</f>
        <v>0</v>
      </c>
      <c r="P36" s="35">
        <f>$K$28/'Fixed data'!$C$7</f>
        <v>0</v>
      </c>
      <c r="Q36" s="35">
        <f>$K$28/'Fixed data'!$C$7</f>
        <v>0</v>
      </c>
      <c r="R36" s="35">
        <f>$K$28/'Fixed data'!$C$7</f>
        <v>0</v>
      </c>
      <c r="S36" s="35">
        <f>$K$28/'Fixed data'!$C$7</f>
        <v>0</v>
      </c>
      <c r="T36" s="35">
        <f>$K$28/'Fixed data'!$C$7</f>
        <v>0</v>
      </c>
      <c r="U36" s="35">
        <f>$K$28/'Fixed data'!$C$7</f>
        <v>0</v>
      </c>
      <c r="V36" s="35">
        <f>$K$28/'Fixed data'!$C$7</f>
        <v>0</v>
      </c>
      <c r="W36" s="35">
        <f>$K$28/'Fixed data'!$C$7</f>
        <v>0</v>
      </c>
      <c r="X36" s="35">
        <f>$K$28/'Fixed data'!$C$7</f>
        <v>0</v>
      </c>
      <c r="Y36" s="35">
        <f>$K$28/'Fixed data'!$C$7</f>
        <v>0</v>
      </c>
      <c r="Z36" s="35">
        <f>$K$28/'Fixed data'!$C$7</f>
        <v>0</v>
      </c>
      <c r="AA36" s="35">
        <f>$K$28/'Fixed data'!$C$7</f>
        <v>0</v>
      </c>
      <c r="AB36" s="35">
        <f>$K$28/'Fixed data'!$C$7</f>
        <v>0</v>
      </c>
      <c r="AC36" s="35">
        <f>$K$28/'Fixed data'!$C$7</f>
        <v>0</v>
      </c>
      <c r="AD36" s="35">
        <f>$K$28/'Fixed data'!$C$7</f>
        <v>0</v>
      </c>
      <c r="AE36" s="35">
        <f>$K$28/'Fixed data'!$C$7</f>
        <v>0</v>
      </c>
      <c r="AF36" s="35">
        <f>$K$28/'Fixed data'!$C$7</f>
        <v>0</v>
      </c>
      <c r="AG36" s="35">
        <f>$K$28/'Fixed data'!$C$7</f>
        <v>0</v>
      </c>
      <c r="AH36" s="35">
        <f>$K$28/'Fixed data'!$C$7</f>
        <v>0</v>
      </c>
      <c r="AI36" s="35">
        <f>$K$28/'Fixed data'!$C$7</f>
        <v>0</v>
      </c>
      <c r="AJ36" s="35">
        <f>$K$28/'Fixed data'!$C$7</f>
        <v>0</v>
      </c>
      <c r="AK36" s="35">
        <f>$K$28/'Fixed data'!$C$7</f>
        <v>0</v>
      </c>
      <c r="AL36" s="35">
        <f>$K$28/'Fixed data'!$C$7</f>
        <v>0</v>
      </c>
      <c r="AM36" s="35">
        <f>$K$28/'Fixed data'!$C$7</f>
        <v>0</v>
      </c>
      <c r="AN36" s="35">
        <f>$K$28/'Fixed data'!$C$7</f>
        <v>0</v>
      </c>
      <c r="AO36" s="35">
        <f>$K$28/'Fixed data'!$C$7</f>
        <v>0</v>
      </c>
      <c r="AP36" s="35">
        <f>$K$28/'Fixed data'!$C$7</f>
        <v>0</v>
      </c>
      <c r="AQ36" s="35">
        <f>$K$28/'Fixed data'!$C$7</f>
        <v>0</v>
      </c>
      <c r="AR36" s="35">
        <f>$K$28/'Fixed data'!$C$7</f>
        <v>0</v>
      </c>
      <c r="AS36" s="35">
        <f>$K$28/'Fixed data'!$C$7</f>
        <v>0</v>
      </c>
      <c r="AT36" s="35">
        <f>$K$28/'Fixed data'!$C$7</f>
        <v>0</v>
      </c>
      <c r="AU36" s="35">
        <f>$K$28/'Fixed data'!$C$7</f>
        <v>0</v>
      </c>
      <c r="AV36" s="35">
        <f>$K$28/'Fixed data'!$C$7</f>
        <v>0</v>
      </c>
      <c r="AW36" s="35">
        <f>$K$28/'Fixed data'!$C$7</f>
        <v>0</v>
      </c>
      <c r="AX36" s="35">
        <f>$K$28/'Fixed data'!$C$7</f>
        <v>0</v>
      </c>
      <c r="AY36" s="35">
        <f>$K$28/'Fixed data'!$C$7</f>
        <v>0</v>
      </c>
      <c r="AZ36" s="35">
        <f>$K$28/'Fixed data'!$C$7</f>
        <v>0</v>
      </c>
      <c r="BA36" s="35">
        <f>$K$28/'Fixed data'!$C$7</f>
        <v>0</v>
      </c>
      <c r="BB36" s="35">
        <f>$K$28/'Fixed data'!$C$7</f>
        <v>0</v>
      </c>
      <c r="BC36" s="35">
        <f>$K$28/'Fixed data'!$C$7</f>
        <v>0</v>
      </c>
      <c r="BD36" s="35">
        <f>$K$28/'Fixed data'!$C$7</f>
        <v>0</v>
      </c>
    </row>
    <row r="37" spans="1:57" ht="16.5" hidden="1" customHeight="1" outlineLevel="1" x14ac:dyDescent="0.35">
      <c r="A37" s="113"/>
      <c r="B37" s="9" t="s">
        <v>32</v>
      </c>
      <c r="C37" s="11" t="s">
        <v>58</v>
      </c>
      <c r="D37" s="9" t="s">
        <v>39</v>
      </c>
      <c r="F37" s="35"/>
      <c r="G37" s="35"/>
      <c r="H37" s="35"/>
      <c r="I37" s="35"/>
      <c r="J37" s="35"/>
      <c r="K37" s="35"/>
      <c r="L37" s="35"/>
      <c r="M37" s="35">
        <f>$L$28/'Fixed data'!$C$7</f>
        <v>0</v>
      </c>
      <c r="N37" s="35">
        <f>$L$28/'Fixed data'!$C$7</f>
        <v>0</v>
      </c>
      <c r="O37" s="35">
        <f>$L$28/'Fixed data'!$C$7</f>
        <v>0</v>
      </c>
      <c r="P37" s="35">
        <f>$L$28/'Fixed data'!$C$7</f>
        <v>0</v>
      </c>
      <c r="Q37" s="35">
        <f>$L$28/'Fixed data'!$C$7</f>
        <v>0</v>
      </c>
      <c r="R37" s="35">
        <f>$L$28/'Fixed data'!$C$7</f>
        <v>0</v>
      </c>
      <c r="S37" s="35">
        <f>$L$28/'Fixed data'!$C$7</f>
        <v>0</v>
      </c>
      <c r="T37" s="35">
        <f>$L$28/'Fixed data'!$C$7</f>
        <v>0</v>
      </c>
      <c r="U37" s="35">
        <f>$L$28/'Fixed data'!$C$7</f>
        <v>0</v>
      </c>
      <c r="V37" s="35">
        <f>$L$28/'Fixed data'!$C$7</f>
        <v>0</v>
      </c>
      <c r="W37" s="35">
        <f>$L$28/'Fixed data'!$C$7</f>
        <v>0</v>
      </c>
      <c r="X37" s="35">
        <f>$L$28/'Fixed data'!$C$7</f>
        <v>0</v>
      </c>
      <c r="Y37" s="35">
        <f>$L$28/'Fixed data'!$C$7</f>
        <v>0</v>
      </c>
      <c r="Z37" s="35">
        <f>$L$28/'Fixed data'!$C$7</f>
        <v>0</v>
      </c>
      <c r="AA37" s="35">
        <f>$L$28/'Fixed data'!$C$7</f>
        <v>0</v>
      </c>
      <c r="AB37" s="35">
        <f>$L$28/'Fixed data'!$C$7</f>
        <v>0</v>
      </c>
      <c r="AC37" s="35">
        <f>$L$28/'Fixed data'!$C$7</f>
        <v>0</v>
      </c>
      <c r="AD37" s="35">
        <f>$L$28/'Fixed data'!$C$7</f>
        <v>0</v>
      </c>
      <c r="AE37" s="35">
        <f>$L$28/'Fixed data'!$C$7</f>
        <v>0</v>
      </c>
      <c r="AF37" s="35">
        <f>$L$28/'Fixed data'!$C$7</f>
        <v>0</v>
      </c>
      <c r="AG37" s="35">
        <f>$L$28/'Fixed data'!$C$7</f>
        <v>0</v>
      </c>
      <c r="AH37" s="35">
        <f>$L$28/'Fixed data'!$C$7</f>
        <v>0</v>
      </c>
      <c r="AI37" s="35">
        <f>$L$28/'Fixed data'!$C$7</f>
        <v>0</v>
      </c>
      <c r="AJ37" s="35">
        <f>$L$28/'Fixed data'!$C$7</f>
        <v>0</v>
      </c>
      <c r="AK37" s="35">
        <f>$L$28/'Fixed data'!$C$7</f>
        <v>0</v>
      </c>
      <c r="AL37" s="35">
        <f>$L$28/'Fixed data'!$C$7</f>
        <v>0</v>
      </c>
      <c r="AM37" s="35">
        <f>$L$28/'Fixed data'!$C$7</f>
        <v>0</v>
      </c>
      <c r="AN37" s="35">
        <f>$L$28/'Fixed data'!$C$7</f>
        <v>0</v>
      </c>
      <c r="AO37" s="35">
        <f>$L$28/'Fixed data'!$C$7</f>
        <v>0</v>
      </c>
      <c r="AP37" s="35">
        <f>$L$28/'Fixed data'!$C$7</f>
        <v>0</v>
      </c>
      <c r="AQ37" s="35">
        <f>$L$28/'Fixed data'!$C$7</f>
        <v>0</v>
      </c>
      <c r="AR37" s="35">
        <f>$L$28/'Fixed data'!$C$7</f>
        <v>0</v>
      </c>
      <c r="AS37" s="35">
        <f>$L$28/'Fixed data'!$C$7</f>
        <v>0</v>
      </c>
      <c r="AT37" s="35">
        <f>$L$28/'Fixed data'!$C$7</f>
        <v>0</v>
      </c>
      <c r="AU37" s="35">
        <f>$L$28/'Fixed data'!$C$7</f>
        <v>0</v>
      </c>
      <c r="AV37" s="35">
        <f>$L$28/'Fixed data'!$C$7</f>
        <v>0</v>
      </c>
      <c r="AW37" s="35">
        <f>$L$28/'Fixed data'!$C$7</f>
        <v>0</v>
      </c>
      <c r="AX37" s="35">
        <f>$L$28/'Fixed data'!$C$7</f>
        <v>0</v>
      </c>
      <c r="AY37" s="35">
        <f>$L$28/'Fixed data'!$C$7</f>
        <v>0</v>
      </c>
      <c r="AZ37" s="35">
        <f>$L$28/'Fixed data'!$C$7</f>
        <v>0</v>
      </c>
      <c r="BA37" s="35">
        <f>$L$28/'Fixed data'!$C$7</f>
        <v>0</v>
      </c>
      <c r="BB37" s="35">
        <f>$L$28/'Fixed data'!$C$7</f>
        <v>0</v>
      </c>
      <c r="BC37" s="35">
        <f>$L$28/'Fixed data'!$C$7</f>
        <v>0</v>
      </c>
      <c r="BD37" s="35">
        <f>$L$28/'Fixed data'!$C$7</f>
        <v>0</v>
      </c>
    </row>
    <row r="38" spans="1:57" ht="16.5" hidden="1" customHeight="1" outlineLevel="1" x14ac:dyDescent="0.35">
      <c r="A38" s="113"/>
      <c r="B38" s="9" t="s">
        <v>107</v>
      </c>
      <c r="C38" s="11" t="s">
        <v>129</v>
      </c>
      <c r="D38" s="9" t="s">
        <v>39</v>
      </c>
      <c r="F38" s="35"/>
      <c r="G38" s="35"/>
      <c r="H38" s="35"/>
      <c r="I38" s="35"/>
      <c r="J38" s="35"/>
      <c r="K38" s="35"/>
      <c r="L38" s="35"/>
      <c r="M38" s="35"/>
      <c r="N38" s="35">
        <f>$M$28/'Fixed data'!$C$7</f>
        <v>0</v>
      </c>
      <c r="O38" s="35">
        <f>$M$28/'Fixed data'!$C$7</f>
        <v>0</v>
      </c>
      <c r="P38" s="35">
        <f>$M$28/'Fixed data'!$C$7</f>
        <v>0</v>
      </c>
      <c r="Q38" s="35">
        <f>$M$28/'Fixed data'!$C$7</f>
        <v>0</v>
      </c>
      <c r="R38" s="35">
        <f>$M$28/'Fixed data'!$C$7</f>
        <v>0</v>
      </c>
      <c r="S38" s="35">
        <f>$M$28/'Fixed data'!$C$7</f>
        <v>0</v>
      </c>
      <c r="T38" s="35">
        <f>$M$28/'Fixed data'!$C$7</f>
        <v>0</v>
      </c>
      <c r="U38" s="35">
        <f>$M$28/'Fixed data'!$C$7</f>
        <v>0</v>
      </c>
      <c r="V38" s="35">
        <f>$M$28/'Fixed data'!$C$7</f>
        <v>0</v>
      </c>
      <c r="W38" s="35">
        <f>$M$28/'Fixed data'!$C$7</f>
        <v>0</v>
      </c>
      <c r="X38" s="35">
        <f>$M$28/'Fixed data'!$C$7</f>
        <v>0</v>
      </c>
      <c r="Y38" s="35">
        <f>$M$28/'Fixed data'!$C$7</f>
        <v>0</v>
      </c>
      <c r="Z38" s="35">
        <f>$M$28/'Fixed data'!$C$7</f>
        <v>0</v>
      </c>
      <c r="AA38" s="35">
        <f>$M$28/'Fixed data'!$C$7</f>
        <v>0</v>
      </c>
      <c r="AB38" s="35">
        <f>$M$28/'Fixed data'!$C$7</f>
        <v>0</v>
      </c>
      <c r="AC38" s="35">
        <f>$M$28/'Fixed data'!$C$7</f>
        <v>0</v>
      </c>
      <c r="AD38" s="35">
        <f>$M$28/'Fixed data'!$C$7</f>
        <v>0</v>
      </c>
      <c r="AE38" s="35">
        <f>$M$28/'Fixed data'!$C$7</f>
        <v>0</v>
      </c>
      <c r="AF38" s="35">
        <f>$M$28/'Fixed data'!$C$7</f>
        <v>0</v>
      </c>
      <c r="AG38" s="35">
        <f>$M$28/'Fixed data'!$C$7</f>
        <v>0</v>
      </c>
      <c r="AH38" s="35">
        <f>$M$28/'Fixed data'!$C$7</f>
        <v>0</v>
      </c>
      <c r="AI38" s="35">
        <f>$M$28/'Fixed data'!$C$7</f>
        <v>0</v>
      </c>
      <c r="AJ38" s="35">
        <f>$M$28/'Fixed data'!$C$7</f>
        <v>0</v>
      </c>
      <c r="AK38" s="35">
        <f>$M$28/'Fixed data'!$C$7</f>
        <v>0</v>
      </c>
      <c r="AL38" s="35">
        <f>$M$28/'Fixed data'!$C$7</f>
        <v>0</v>
      </c>
      <c r="AM38" s="35">
        <f>$M$28/'Fixed data'!$C$7</f>
        <v>0</v>
      </c>
      <c r="AN38" s="35">
        <f>$M$28/'Fixed data'!$C$7</f>
        <v>0</v>
      </c>
      <c r="AO38" s="35">
        <f>$M$28/'Fixed data'!$C$7</f>
        <v>0</v>
      </c>
      <c r="AP38" s="35">
        <f>$M$28/'Fixed data'!$C$7</f>
        <v>0</v>
      </c>
      <c r="AQ38" s="35">
        <f>$M$28/'Fixed data'!$C$7</f>
        <v>0</v>
      </c>
      <c r="AR38" s="35">
        <f>$M$28/'Fixed data'!$C$7</f>
        <v>0</v>
      </c>
      <c r="AS38" s="35">
        <f>$M$28/'Fixed data'!$C$7</f>
        <v>0</v>
      </c>
      <c r="AT38" s="35">
        <f>$M$28/'Fixed data'!$C$7</f>
        <v>0</v>
      </c>
      <c r="AU38" s="35">
        <f>$M$28/'Fixed data'!$C$7</f>
        <v>0</v>
      </c>
      <c r="AV38" s="35">
        <f>$M$28/'Fixed data'!$C$7</f>
        <v>0</v>
      </c>
      <c r="AW38" s="35">
        <f>$M$28/'Fixed data'!$C$7</f>
        <v>0</v>
      </c>
      <c r="AX38" s="35">
        <f>$M$28/'Fixed data'!$C$7</f>
        <v>0</v>
      </c>
      <c r="AY38" s="35">
        <f>$M$28/'Fixed data'!$C$7</f>
        <v>0</v>
      </c>
      <c r="AZ38" s="35">
        <f>$M$28/'Fixed data'!$C$7</f>
        <v>0</v>
      </c>
      <c r="BA38" s="35">
        <f>$M$28/'Fixed data'!$C$7</f>
        <v>0</v>
      </c>
      <c r="BB38" s="35">
        <f>$M$28/'Fixed data'!$C$7</f>
        <v>0</v>
      </c>
      <c r="BC38" s="35">
        <f>$M$28/'Fixed data'!$C$7</f>
        <v>0</v>
      </c>
      <c r="BD38" s="35">
        <f>$M$28/'Fixed data'!$C$7</f>
        <v>0</v>
      </c>
      <c r="BE38" s="35"/>
    </row>
    <row r="39" spans="1:57" ht="16.5" hidden="1" customHeight="1" outlineLevel="1" x14ac:dyDescent="0.35">
      <c r="A39" s="113"/>
      <c r="B39" s="9" t="s">
        <v>108</v>
      </c>
      <c r="C39" s="11" t="s">
        <v>130</v>
      </c>
      <c r="D39" s="9" t="s">
        <v>39</v>
      </c>
      <c r="F39" s="35"/>
      <c r="G39" s="35"/>
      <c r="H39" s="35"/>
      <c r="I39" s="35"/>
      <c r="J39" s="35"/>
      <c r="K39" s="35"/>
      <c r="L39" s="35"/>
      <c r="M39" s="35"/>
      <c r="N39" s="35"/>
      <c r="O39" s="35">
        <f>$N$28/'Fixed data'!$C$7</f>
        <v>0</v>
      </c>
      <c r="P39" s="35">
        <f>$N$28/'Fixed data'!$C$7</f>
        <v>0</v>
      </c>
      <c r="Q39" s="35">
        <f>$N$28/'Fixed data'!$C$7</f>
        <v>0</v>
      </c>
      <c r="R39" s="35">
        <f>$N$28/'Fixed data'!$C$7</f>
        <v>0</v>
      </c>
      <c r="S39" s="35">
        <f>$N$28/'Fixed data'!$C$7</f>
        <v>0</v>
      </c>
      <c r="T39" s="35">
        <f>$N$28/'Fixed data'!$C$7</f>
        <v>0</v>
      </c>
      <c r="U39" s="35">
        <f>$N$28/'Fixed data'!$C$7</f>
        <v>0</v>
      </c>
      <c r="V39" s="35">
        <f>$N$28/'Fixed data'!$C$7</f>
        <v>0</v>
      </c>
      <c r="W39" s="35">
        <f>$N$28/'Fixed data'!$C$7</f>
        <v>0</v>
      </c>
      <c r="X39" s="35">
        <f>$N$28/'Fixed data'!$C$7</f>
        <v>0</v>
      </c>
      <c r="Y39" s="35">
        <f>$N$28/'Fixed data'!$C$7</f>
        <v>0</v>
      </c>
      <c r="Z39" s="35">
        <f>$N$28/'Fixed data'!$C$7</f>
        <v>0</v>
      </c>
      <c r="AA39" s="35">
        <f>$N$28/'Fixed data'!$C$7</f>
        <v>0</v>
      </c>
      <c r="AB39" s="35">
        <f>$N$28/'Fixed data'!$C$7</f>
        <v>0</v>
      </c>
      <c r="AC39" s="35">
        <f>$N$28/'Fixed data'!$C$7</f>
        <v>0</v>
      </c>
      <c r="AD39" s="35">
        <f>$N$28/'Fixed data'!$C$7</f>
        <v>0</v>
      </c>
      <c r="AE39" s="35">
        <f>$N$28/'Fixed data'!$C$7</f>
        <v>0</v>
      </c>
      <c r="AF39" s="35">
        <f>$N$28/'Fixed data'!$C$7</f>
        <v>0</v>
      </c>
      <c r="AG39" s="35">
        <f>$N$28/'Fixed data'!$C$7</f>
        <v>0</v>
      </c>
      <c r="AH39" s="35">
        <f>$N$28/'Fixed data'!$C$7</f>
        <v>0</v>
      </c>
      <c r="AI39" s="35">
        <f>$N$28/'Fixed data'!$C$7</f>
        <v>0</v>
      </c>
      <c r="AJ39" s="35">
        <f>$N$28/'Fixed data'!$C$7</f>
        <v>0</v>
      </c>
      <c r="AK39" s="35">
        <f>$N$28/'Fixed data'!$C$7</f>
        <v>0</v>
      </c>
      <c r="AL39" s="35">
        <f>$N$28/'Fixed data'!$C$7</f>
        <v>0</v>
      </c>
      <c r="AM39" s="35">
        <f>$N$28/'Fixed data'!$C$7</f>
        <v>0</v>
      </c>
      <c r="AN39" s="35">
        <f>$N$28/'Fixed data'!$C$7</f>
        <v>0</v>
      </c>
      <c r="AO39" s="35">
        <f>$N$28/'Fixed data'!$C$7</f>
        <v>0</v>
      </c>
      <c r="AP39" s="35">
        <f>$N$28/'Fixed data'!$C$7</f>
        <v>0</v>
      </c>
      <c r="AQ39" s="35">
        <f>$N$28/'Fixed data'!$C$7</f>
        <v>0</v>
      </c>
      <c r="AR39" s="35">
        <f>$N$28/'Fixed data'!$C$7</f>
        <v>0</v>
      </c>
      <c r="AS39" s="35">
        <f>$N$28/'Fixed data'!$C$7</f>
        <v>0</v>
      </c>
      <c r="AT39" s="35">
        <f>$N$28/'Fixed data'!$C$7</f>
        <v>0</v>
      </c>
      <c r="AU39" s="35">
        <f>$N$28/'Fixed data'!$C$7</f>
        <v>0</v>
      </c>
      <c r="AV39" s="35">
        <f>$N$28/'Fixed data'!$C$7</f>
        <v>0</v>
      </c>
      <c r="AW39" s="35">
        <f>$N$28/'Fixed data'!$C$7</f>
        <v>0</v>
      </c>
      <c r="AX39" s="35">
        <f>$N$28/'Fixed data'!$C$7</f>
        <v>0</v>
      </c>
      <c r="AY39" s="35">
        <f>$N$28/'Fixed data'!$C$7</f>
        <v>0</v>
      </c>
      <c r="AZ39" s="35">
        <f>$N$28/'Fixed data'!$C$7</f>
        <v>0</v>
      </c>
      <c r="BA39" s="35">
        <f>$N$28/'Fixed data'!$C$7</f>
        <v>0</v>
      </c>
      <c r="BB39" s="35">
        <f>$N$28/'Fixed data'!$C$7</f>
        <v>0</v>
      </c>
      <c r="BC39" s="35">
        <f>$N$28/'Fixed data'!$C$7</f>
        <v>0</v>
      </c>
      <c r="BD39" s="35">
        <f>$N$28/'Fixed data'!$C$7</f>
        <v>0</v>
      </c>
    </row>
    <row r="40" spans="1:57" ht="16.5" hidden="1" customHeight="1" outlineLevel="1" x14ac:dyDescent="0.35">
      <c r="A40" s="113"/>
      <c r="B40" s="9" t="s">
        <v>109</v>
      </c>
      <c r="C40" s="11" t="s">
        <v>131</v>
      </c>
      <c r="D40" s="9" t="s">
        <v>39</v>
      </c>
      <c r="F40" s="35"/>
      <c r="G40" s="35"/>
      <c r="H40" s="35"/>
      <c r="I40" s="35"/>
      <c r="J40" s="35"/>
      <c r="K40" s="35"/>
      <c r="L40" s="35"/>
      <c r="M40" s="35"/>
      <c r="N40" s="35"/>
      <c r="O40" s="35"/>
      <c r="P40" s="35">
        <f>$O$28/'Fixed data'!$C$7</f>
        <v>0</v>
      </c>
      <c r="Q40" s="35">
        <f>$O$28/'Fixed data'!$C$7</f>
        <v>0</v>
      </c>
      <c r="R40" s="35">
        <f>$O$28/'Fixed data'!$C$7</f>
        <v>0</v>
      </c>
      <c r="S40" s="35">
        <f>$O$28/'Fixed data'!$C$7</f>
        <v>0</v>
      </c>
      <c r="T40" s="35">
        <f>$O$28/'Fixed data'!$C$7</f>
        <v>0</v>
      </c>
      <c r="U40" s="35">
        <f>$O$28/'Fixed data'!$C$7</f>
        <v>0</v>
      </c>
      <c r="V40" s="35">
        <f>$O$28/'Fixed data'!$C$7</f>
        <v>0</v>
      </c>
      <c r="W40" s="35">
        <f>$O$28/'Fixed data'!$C$7</f>
        <v>0</v>
      </c>
      <c r="X40" s="35">
        <f>$O$28/'Fixed data'!$C$7</f>
        <v>0</v>
      </c>
      <c r="Y40" s="35">
        <f>$O$28/'Fixed data'!$C$7</f>
        <v>0</v>
      </c>
      <c r="Z40" s="35">
        <f>$O$28/'Fixed data'!$C$7</f>
        <v>0</v>
      </c>
      <c r="AA40" s="35">
        <f>$O$28/'Fixed data'!$C$7</f>
        <v>0</v>
      </c>
      <c r="AB40" s="35">
        <f>$O$28/'Fixed data'!$C$7</f>
        <v>0</v>
      </c>
      <c r="AC40" s="35">
        <f>$O$28/'Fixed data'!$C$7</f>
        <v>0</v>
      </c>
      <c r="AD40" s="35">
        <f>$O$28/'Fixed data'!$C$7</f>
        <v>0</v>
      </c>
      <c r="AE40" s="35">
        <f>$O$28/'Fixed data'!$C$7</f>
        <v>0</v>
      </c>
      <c r="AF40" s="35">
        <f>$O$28/'Fixed data'!$C$7</f>
        <v>0</v>
      </c>
      <c r="AG40" s="35">
        <f>$O$28/'Fixed data'!$C$7</f>
        <v>0</v>
      </c>
      <c r="AH40" s="35">
        <f>$O$28/'Fixed data'!$C$7</f>
        <v>0</v>
      </c>
      <c r="AI40" s="35">
        <f>$O$28/'Fixed data'!$C$7</f>
        <v>0</v>
      </c>
      <c r="AJ40" s="35">
        <f>$O$28/'Fixed data'!$C$7</f>
        <v>0</v>
      </c>
      <c r="AK40" s="35">
        <f>$O$28/'Fixed data'!$C$7</f>
        <v>0</v>
      </c>
      <c r="AL40" s="35">
        <f>$O$28/'Fixed data'!$C$7</f>
        <v>0</v>
      </c>
      <c r="AM40" s="35">
        <f>$O$28/'Fixed data'!$C$7</f>
        <v>0</v>
      </c>
      <c r="AN40" s="35">
        <f>$O$28/'Fixed data'!$C$7</f>
        <v>0</v>
      </c>
      <c r="AO40" s="35">
        <f>$O$28/'Fixed data'!$C$7</f>
        <v>0</v>
      </c>
      <c r="AP40" s="35">
        <f>$O$28/'Fixed data'!$C$7</f>
        <v>0</v>
      </c>
      <c r="AQ40" s="35">
        <f>$O$28/'Fixed data'!$C$7</f>
        <v>0</v>
      </c>
      <c r="AR40" s="35">
        <f>$O$28/'Fixed data'!$C$7</f>
        <v>0</v>
      </c>
      <c r="AS40" s="35">
        <f>$O$28/'Fixed data'!$C$7</f>
        <v>0</v>
      </c>
      <c r="AT40" s="35">
        <f>$O$28/'Fixed data'!$C$7</f>
        <v>0</v>
      </c>
      <c r="AU40" s="35">
        <f>$O$28/'Fixed data'!$C$7</f>
        <v>0</v>
      </c>
      <c r="AV40" s="35">
        <f>$O$28/'Fixed data'!$C$7</f>
        <v>0</v>
      </c>
      <c r="AW40" s="35">
        <f>$O$28/'Fixed data'!$C$7</f>
        <v>0</v>
      </c>
      <c r="AX40" s="35">
        <f>$O$28/'Fixed data'!$C$7</f>
        <v>0</v>
      </c>
      <c r="AY40" s="35">
        <f>$O$28/'Fixed data'!$C$7</f>
        <v>0</v>
      </c>
      <c r="AZ40" s="35">
        <f>$O$28/'Fixed data'!$C$7</f>
        <v>0</v>
      </c>
      <c r="BA40" s="35">
        <f>$O$28/'Fixed data'!$C$7</f>
        <v>0</v>
      </c>
      <c r="BB40" s="35">
        <f>$O$28/'Fixed data'!$C$7</f>
        <v>0</v>
      </c>
      <c r="BC40" s="35">
        <f>$O$28/'Fixed data'!$C$7</f>
        <v>0</v>
      </c>
      <c r="BD40" s="35">
        <f>$O$28/'Fixed data'!$C$7</f>
        <v>0</v>
      </c>
    </row>
    <row r="41" spans="1:57" ht="16.5" hidden="1" customHeight="1" outlineLevel="1" x14ac:dyDescent="0.35">
      <c r="A41" s="113"/>
      <c r="B41" s="9" t="s">
        <v>110</v>
      </c>
      <c r="C41" s="11" t="s">
        <v>132</v>
      </c>
      <c r="D41" s="9" t="s">
        <v>39</v>
      </c>
      <c r="F41" s="35"/>
      <c r="G41" s="35"/>
      <c r="H41" s="35"/>
      <c r="I41" s="35"/>
      <c r="J41" s="35"/>
      <c r="K41" s="35"/>
      <c r="L41" s="35"/>
      <c r="M41" s="35"/>
      <c r="N41" s="35"/>
      <c r="O41" s="35"/>
      <c r="P41" s="35"/>
      <c r="Q41" s="35">
        <f>$P$28/'Fixed data'!$C$7</f>
        <v>0</v>
      </c>
      <c r="R41" s="35">
        <f>$P$28/'Fixed data'!$C$7</f>
        <v>0</v>
      </c>
      <c r="S41" s="35">
        <f>$P$28/'Fixed data'!$C$7</f>
        <v>0</v>
      </c>
      <c r="T41" s="35">
        <f>$P$28/'Fixed data'!$C$7</f>
        <v>0</v>
      </c>
      <c r="U41" s="35">
        <f>$P$28/'Fixed data'!$C$7</f>
        <v>0</v>
      </c>
      <c r="V41" s="35">
        <f>$P$28/'Fixed data'!$C$7</f>
        <v>0</v>
      </c>
      <c r="W41" s="35">
        <f>$P$28/'Fixed data'!$C$7</f>
        <v>0</v>
      </c>
      <c r="X41" s="35">
        <f>$P$28/'Fixed data'!$C$7</f>
        <v>0</v>
      </c>
      <c r="Y41" s="35">
        <f>$P$28/'Fixed data'!$C$7</f>
        <v>0</v>
      </c>
      <c r="Z41" s="35">
        <f>$P$28/'Fixed data'!$C$7</f>
        <v>0</v>
      </c>
      <c r="AA41" s="35">
        <f>$P$28/'Fixed data'!$C$7</f>
        <v>0</v>
      </c>
      <c r="AB41" s="35">
        <f>$P$28/'Fixed data'!$C$7</f>
        <v>0</v>
      </c>
      <c r="AC41" s="35">
        <f>$P$28/'Fixed data'!$C$7</f>
        <v>0</v>
      </c>
      <c r="AD41" s="35">
        <f>$P$28/'Fixed data'!$C$7</f>
        <v>0</v>
      </c>
      <c r="AE41" s="35">
        <f>$P$28/'Fixed data'!$C$7</f>
        <v>0</v>
      </c>
      <c r="AF41" s="35">
        <f>$P$28/'Fixed data'!$C$7</f>
        <v>0</v>
      </c>
      <c r="AG41" s="35">
        <f>$P$28/'Fixed data'!$C$7</f>
        <v>0</v>
      </c>
      <c r="AH41" s="35">
        <f>$P$28/'Fixed data'!$C$7</f>
        <v>0</v>
      </c>
      <c r="AI41" s="35">
        <f>$P$28/'Fixed data'!$C$7</f>
        <v>0</v>
      </c>
      <c r="AJ41" s="35">
        <f>$P$28/'Fixed data'!$C$7</f>
        <v>0</v>
      </c>
      <c r="AK41" s="35">
        <f>$P$28/'Fixed data'!$C$7</f>
        <v>0</v>
      </c>
      <c r="AL41" s="35">
        <f>$P$28/'Fixed data'!$C$7</f>
        <v>0</v>
      </c>
      <c r="AM41" s="35">
        <f>$P$28/'Fixed data'!$C$7</f>
        <v>0</v>
      </c>
      <c r="AN41" s="35">
        <f>$P$28/'Fixed data'!$C$7</f>
        <v>0</v>
      </c>
      <c r="AO41" s="35">
        <f>$P$28/'Fixed data'!$C$7</f>
        <v>0</v>
      </c>
      <c r="AP41" s="35">
        <f>$P$28/'Fixed data'!$C$7</f>
        <v>0</v>
      </c>
      <c r="AQ41" s="35">
        <f>$P$28/'Fixed data'!$C$7</f>
        <v>0</v>
      </c>
      <c r="AR41" s="35">
        <f>$P$28/'Fixed data'!$C$7</f>
        <v>0</v>
      </c>
      <c r="AS41" s="35">
        <f>$P$28/'Fixed data'!$C$7</f>
        <v>0</v>
      </c>
      <c r="AT41" s="35">
        <f>$P$28/'Fixed data'!$C$7</f>
        <v>0</v>
      </c>
      <c r="AU41" s="35">
        <f>$P$28/'Fixed data'!$C$7</f>
        <v>0</v>
      </c>
      <c r="AV41" s="35">
        <f>$P$28/'Fixed data'!$C$7</f>
        <v>0</v>
      </c>
      <c r="AW41" s="35">
        <f>$P$28/'Fixed data'!$C$7</f>
        <v>0</v>
      </c>
      <c r="AX41" s="35">
        <f>$P$28/'Fixed data'!$C$7</f>
        <v>0</v>
      </c>
      <c r="AY41" s="35">
        <f>$P$28/'Fixed data'!$C$7</f>
        <v>0</v>
      </c>
      <c r="AZ41" s="35">
        <f>$P$28/'Fixed data'!$C$7</f>
        <v>0</v>
      </c>
      <c r="BA41" s="35">
        <f>$P$28/'Fixed data'!$C$7</f>
        <v>0</v>
      </c>
      <c r="BB41" s="35">
        <f>$P$28/'Fixed data'!$C$7</f>
        <v>0</v>
      </c>
      <c r="BC41" s="35">
        <f>$P$28/'Fixed data'!$C$7</f>
        <v>0</v>
      </c>
      <c r="BD41" s="35">
        <f>$P$28/'Fixed data'!$C$7</f>
        <v>0</v>
      </c>
    </row>
    <row r="42" spans="1:57" ht="16.5" hidden="1" customHeight="1" outlineLevel="1" x14ac:dyDescent="0.35">
      <c r="A42" s="113"/>
      <c r="B42" s="9" t="s">
        <v>111</v>
      </c>
      <c r="C42" s="11" t="s">
        <v>133</v>
      </c>
      <c r="D42" s="9" t="s">
        <v>39</v>
      </c>
      <c r="F42" s="35"/>
      <c r="G42" s="35"/>
      <c r="H42" s="35"/>
      <c r="I42" s="35"/>
      <c r="J42" s="35"/>
      <c r="K42" s="35"/>
      <c r="L42" s="35"/>
      <c r="M42" s="35"/>
      <c r="N42" s="35"/>
      <c r="O42" s="35"/>
      <c r="P42" s="35"/>
      <c r="Q42" s="35"/>
      <c r="R42" s="35">
        <f>$Q$28/'Fixed data'!$C$7</f>
        <v>0</v>
      </c>
      <c r="S42" s="35">
        <f>$Q$28/'Fixed data'!$C$7</f>
        <v>0</v>
      </c>
      <c r="T42" s="35">
        <f>$Q$28/'Fixed data'!$C$7</f>
        <v>0</v>
      </c>
      <c r="U42" s="35">
        <f>$Q$28/'Fixed data'!$C$7</f>
        <v>0</v>
      </c>
      <c r="V42" s="35">
        <f>$Q$28/'Fixed data'!$C$7</f>
        <v>0</v>
      </c>
      <c r="W42" s="35">
        <f>$Q$28/'Fixed data'!$C$7</f>
        <v>0</v>
      </c>
      <c r="X42" s="35">
        <f>$Q$28/'Fixed data'!$C$7</f>
        <v>0</v>
      </c>
      <c r="Y42" s="35">
        <f>$Q$28/'Fixed data'!$C$7</f>
        <v>0</v>
      </c>
      <c r="Z42" s="35">
        <f>$Q$28/'Fixed data'!$C$7</f>
        <v>0</v>
      </c>
      <c r="AA42" s="35">
        <f>$Q$28/'Fixed data'!$C$7</f>
        <v>0</v>
      </c>
      <c r="AB42" s="35">
        <f>$Q$28/'Fixed data'!$C$7</f>
        <v>0</v>
      </c>
      <c r="AC42" s="35">
        <f>$Q$28/'Fixed data'!$C$7</f>
        <v>0</v>
      </c>
      <c r="AD42" s="35">
        <f>$Q$28/'Fixed data'!$C$7</f>
        <v>0</v>
      </c>
      <c r="AE42" s="35">
        <f>$Q$28/'Fixed data'!$C$7</f>
        <v>0</v>
      </c>
      <c r="AF42" s="35">
        <f>$Q$28/'Fixed data'!$C$7</f>
        <v>0</v>
      </c>
      <c r="AG42" s="35">
        <f>$Q$28/'Fixed data'!$C$7</f>
        <v>0</v>
      </c>
      <c r="AH42" s="35">
        <f>$Q$28/'Fixed data'!$C$7</f>
        <v>0</v>
      </c>
      <c r="AI42" s="35">
        <f>$Q$28/'Fixed data'!$C$7</f>
        <v>0</v>
      </c>
      <c r="AJ42" s="35">
        <f>$Q$28/'Fixed data'!$C$7</f>
        <v>0</v>
      </c>
      <c r="AK42" s="35">
        <f>$Q$28/'Fixed data'!$C$7</f>
        <v>0</v>
      </c>
      <c r="AL42" s="35">
        <f>$Q$28/'Fixed data'!$C$7</f>
        <v>0</v>
      </c>
      <c r="AM42" s="35">
        <f>$Q$28/'Fixed data'!$C$7</f>
        <v>0</v>
      </c>
      <c r="AN42" s="35">
        <f>$Q$28/'Fixed data'!$C$7</f>
        <v>0</v>
      </c>
      <c r="AO42" s="35">
        <f>$Q$28/'Fixed data'!$C$7</f>
        <v>0</v>
      </c>
      <c r="AP42" s="35">
        <f>$Q$28/'Fixed data'!$C$7</f>
        <v>0</v>
      </c>
      <c r="AQ42" s="35">
        <f>$Q$28/'Fixed data'!$C$7</f>
        <v>0</v>
      </c>
      <c r="AR42" s="35">
        <f>$Q$28/'Fixed data'!$C$7</f>
        <v>0</v>
      </c>
      <c r="AS42" s="35">
        <f>$Q$28/'Fixed data'!$C$7</f>
        <v>0</v>
      </c>
      <c r="AT42" s="35">
        <f>$Q$28/'Fixed data'!$C$7</f>
        <v>0</v>
      </c>
      <c r="AU42" s="35">
        <f>$Q$28/'Fixed data'!$C$7</f>
        <v>0</v>
      </c>
      <c r="AV42" s="35">
        <f>$Q$28/'Fixed data'!$C$7</f>
        <v>0</v>
      </c>
      <c r="AW42" s="35">
        <f>$Q$28/'Fixed data'!$C$7</f>
        <v>0</v>
      </c>
      <c r="AX42" s="35">
        <f>$Q$28/'Fixed data'!$C$7</f>
        <v>0</v>
      </c>
      <c r="AY42" s="35">
        <f>$Q$28/'Fixed data'!$C$7</f>
        <v>0</v>
      </c>
      <c r="AZ42" s="35">
        <f>$Q$28/'Fixed data'!$C$7</f>
        <v>0</v>
      </c>
      <c r="BA42" s="35">
        <f>$Q$28/'Fixed data'!$C$7</f>
        <v>0</v>
      </c>
      <c r="BB42" s="35">
        <f>$Q$28/'Fixed data'!$C$7</f>
        <v>0</v>
      </c>
      <c r="BC42" s="35">
        <f>$Q$28/'Fixed data'!$C$7</f>
        <v>0</v>
      </c>
      <c r="BD42" s="35">
        <f>$Q$28/'Fixed data'!$C$7</f>
        <v>0</v>
      </c>
    </row>
    <row r="43" spans="1:57" ht="16.5" hidden="1" customHeight="1" outlineLevel="1" x14ac:dyDescent="0.35">
      <c r="A43" s="113"/>
      <c r="B43" s="9" t="s">
        <v>112</v>
      </c>
      <c r="C43" s="11" t="s">
        <v>134</v>
      </c>
      <c r="D43" s="9" t="s">
        <v>39</v>
      </c>
      <c r="F43" s="35"/>
      <c r="G43" s="35"/>
      <c r="H43" s="35"/>
      <c r="I43" s="35"/>
      <c r="J43" s="35"/>
      <c r="K43" s="35"/>
      <c r="L43" s="35"/>
      <c r="M43" s="35"/>
      <c r="N43" s="35"/>
      <c r="O43" s="35"/>
      <c r="P43" s="35"/>
      <c r="Q43" s="35"/>
      <c r="R43" s="35"/>
      <c r="S43" s="35">
        <f>$R$28/'Fixed data'!$C$7</f>
        <v>0</v>
      </c>
      <c r="T43" s="35">
        <f>$R$28/'Fixed data'!$C$7</f>
        <v>0</v>
      </c>
      <c r="U43" s="35">
        <f>$R$28/'Fixed data'!$C$7</f>
        <v>0</v>
      </c>
      <c r="V43" s="35">
        <f>$R$28/'Fixed data'!$C$7</f>
        <v>0</v>
      </c>
      <c r="W43" s="35">
        <f>$R$28/'Fixed data'!$C$7</f>
        <v>0</v>
      </c>
      <c r="X43" s="35">
        <f>$R$28/'Fixed data'!$C$7</f>
        <v>0</v>
      </c>
      <c r="Y43" s="35">
        <f>$R$28/'Fixed data'!$C$7</f>
        <v>0</v>
      </c>
      <c r="Z43" s="35">
        <f>$R$28/'Fixed data'!$C$7</f>
        <v>0</v>
      </c>
      <c r="AA43" s="35">
        <f>$R$28/'Fixed data'!$C$7</f>
        <v>0</v>
      </c>
      <c r="AB43" s="35">
        <f>$R$28/'Fixed data'!$C$7</f>
        <v>0</v>
      </c>
      <c r="AC43" s="35">
        <f>$R$28/'Fixed data'!$C$7</f>
        <v>0</v>
      </c>
      <c r="AD43" s="35">
        <f>$R$28/'Fixed data'!$C$7</f>
        <v>0</v>
      </c>
      <c r="AE43" s="35">
        <f>$R$28/'Fixed data'!$C$7</f>
        <v>0</v>
      </c>
      <c r="AF43" s="35">
        <f>$R$28/'Fixed data'!$C$7</f>
        <v>0</v>
      </c>
      <c r="AG43" s="35">
        <f>$R$28/'Fixed data'!$C$7</f>
        <v>0</v>
      </c>
      <c r="AH43" s="35">
        <f>$R$28/'Fixed data'!$C$7</f>
        <v>0</v>
      </c>
      <c r="AI43" s="35">
        <f>$R$28/'Fixed data'!$C$7</f>
        <v>0</v>
      </c>
      <c r="AJ43" s="35">
        <f>$R$28/'Fixed data'!$C$7</f>
        <v>0</v>
      </c>
      <c r="AK43" s="35">
        <f>$R$28/'Fixed data'!$C$7</f>
        <v>0</v>
      </c>
      <c r="AL43" s="35">
        <f>$R$28/'Fixed data'!$C$7</f>
        <v>0</v>
      </c>
      <c r="AM43" s="35">
        <f>$R$28/'Fixed data'!$C$7</f>
        <v>0</v>
      </c>
      <c r="AN43" s="35">
        <f>$R$28/'Fixed data'!$C$7</f>
        <v>0</v>
      </c>
      <c r="AO43" s="35">
        <f>$R$28/'Fixed data'!$C$7</f>
        <v>0</v>
      </c>
      <c r="AP43" s="35">
        <f>$R$28/'Fixed data'!$C$7</f>
        <v>0</v>
      </c>
      <c r="AQ43" s="35">
        <f>$R$28/'Fixed data'!$C$7</f>
        <v>0</v>
      </c>
      <c r="AR43" s="35">
        <f>$R$28/'Fixed data'!$C$7</f>
        <v>0</v>
      </c>
      <c r="AS43" s="35">
        <f>$R$28/'Fixed data'!$C$7</f>
        <v>0</v>
      </c>
      <c r="AT43" s="35">
        <f>$R$28/'Fixed data'!$C$7</f>
        <v>0</v>
      </c>
      <c r="AU43" s="35">
        <f>$R$28/'Fixed data'!$C$7</f>
        <v>0</v>
      </c>
      <c r="AV43" s="35">
        <f>$R$28/'Fixed data'!$C$7</f>
        <v>0</v>
      </c>
      <c r="AW43" s="35">
        <f>$R$28/'Fixed data'!$C$7</f>
        <v>0</v>
      </c>
      <c r="AX43" s="35">
        <f>$R$28/'Fixed data'!$C$7</f>
        <v>0</v>
      </c>
      <c r="AY43" s="35">
        <f>$R$28/'Fixed data'!$C$7</f>
        <v>0</v>
      </c>
      <c r="AZ43" s="35">
        <f>$R$28/'Fixed data'!$C$7</f>
        <v>0</v>
      </c>
      <c r="BA43" s="35">
        <f>$R$28/'Fixed data'!$C$7</f>
        <v>0</v>
      </c>
      <c r="BB43" s="35">
        <f>$R$28/'Fixed data'!$C$7</f>
        <v>0</v>
      </c>
      <c r="BC43" s="35">
        <f>$R$28/'Fixed data'!$C$7</f>
        <v>0</v>
      </c>
      <c r="BD43" s="35">
        <f>$R$28/'Fixed data'!$C$7</f>
        <v>0</v>
      </c>
    </row>
    <row r="44" spans="1:57" ht="16.5" hidden="1" customHeight="1" outlineLevel="1" x14ac:dyDescent="0.35">
      <c r="A44" s="113"/>
      <c r="B44" s="9" t="s">
        <v>113</v>
      </c>
      <c r="C44" s="11" t="s">
        <v>135</v>
      </c>
      <c r="D44" s="9" t="s">
        <v>39</v>
      </c>
      <c r="F44" s="35"/>
      <c r="G44" s="35"/>
      <c r="H44" s="35"/>
      <c r="I44" s="35"/>
      <c r="J44" s="35"/>
      <c r="K44" s="35"/>
      <c r="L44" s="35"/>
      <c r="M44" s="35"/>
      <c r="N44" s="35"/>
      <c r="O44" s="35"/>
      <c r="P44" s="35"/>
      <c r="Q44" s="35"/>
      <c r="R44" s="35"/>
      <c r="S44" s="35"/>
      <c r="T44" s="35">
        <f>$S$28/'Fixed data'!$C$7</f>
        <v>0</v>
      </c>
      <c r="U44" s="35">
        <f>$S$28/'Fixed data'!$C$7</f>
        <v>0</v>
      </c>
      <c r="V44" s="35">
        <f>$S$28/'Fixed data'!$C$7</f>
        <v>0</v>
      </c>
      <c r="W44" s="35">
        <f>$S$28/'Fixed data'!$C$7</f>
        <v>0</v>
      </c>
      <c r="X44" s="35">
        <f>$S$28/'Fixed data'!$C$7</f>
        <v>0</v>
      </c>
      <c r="Y44" s="35">
        <f>$S$28/'Fixed data'!$C$7</f>
        <v>0</v>
      </c>
      <c r="Z44" s="35">
        <f>$S$28/'Fixed data'!$C$7</f>
        <v>0</v>
      </c>
      <c r="AA44" s="35">
        <f>$S$28/'Fixed data'!$C$7</f>
        <v>0</v>
      </c>
      <c r="AB44" s="35">
        <f>$S$28/'Fixed data'!$C$7</f>
        <v>0</v>
      </c>
      <c r="AC44" s="35">
        <f>$S$28/'Fixed data'!$C$7</f>
        <v>0</v>
      </c>
      <c r="AD44" s="35">
        <f>$S$28/'Fixed data'!$C$7</f>
        <v>0</v>
      </c>
      <c r="AE44" s="35">
        <f>$S$28/'Fixed data'!$C$7</f>
        <v>0</v>
      </c>
      <c r="AF44" s="35">
        <f>$S$28/'Fixed data'!$C$7</f>
        <v>0</v>
      </c>
      <c r="AG44" s="35">
        <f>$S$28/'Fixed data'!$C$7</f>
        <v>0</v>
      </c>
      <c r="AH44" s="35">
        <f>$S$28/'Fixed data'!$C$7</f>
        <v>0</v>
      </c>
      <c r="AI44" s="35">
        <f>$S$28/'Fixed data'!$C$7</f>
        <v>0</v>
      </c>
      <c r="AJ44" s="35">
        <f>$S$28/'Fixed data'!$C$7</f>
        <v>0</v>
      </c>
      <c r="AK44" s="35">
        <f>$S$28/'Fixed data'!$C$7</f>
        <v>0</v>
      </c>
      <c r="AL44" s="35">
        <f>$S$28/'Fixed data'!$C$7</f>
        <v>0</v>
      </c>
      <c r="AM44" s="35">
        <f>$S$28/'Fixed data'!$C$7</f>
        <v>0</v>
      </c>
      <c r="AN44" s="35">
        <f>$S$28/'Fixed data'!$C$7</f>
        <v>0</v>
      </c>
      <c r="AO44" s="35">
        <f>$S$28/'Fixed data'!$C$7</f>
        <v>0</v>
      </c>
      <c r="AP44" s="35">
        <f>$S$28/'Fixed data'!$C$7</f>
        <v>0</v>
      </c>
      <c r="AQ44" s="35">
        <f>$S$28/'Fixed data'!$C$7</f>
        <v>0</v>
      </c>
      <c r="AR44" s="35">
        <f>$S$28/'Fixed data'!$C$7</f>
        <v>0</v>
      </c>
      <c r="AS44" s="35">
        <f>$S$28/'Fixed data'!$C$7</f>
        <v>0</v>
      </c>
      <c r="AT44" s="35">
        <f>$S$28/'Fixed data'!$C$7</f>
        <v>0</v>
      </c>
      <c r="AU44" s="35">
        <f>$S$28/'Fixed data'!$C$7</f>
        <v>0</v>
      </c>
      <c r="AV44" s="35">
        <f>$S$28/'Fixed data'!$C$7</f>
        <v>0</v>
      </c>
      <c r="AW44" s="35">
        <f>$S$28/'Fixed data'!$C$7</f>
        <v>0</v>
      </c>
      <c r="AX44" s="35">
        <f>$S$28/'Fixed data'!$C$7</f>
        <v>0</v>
      </c>
      <c r="AY44" s="35">
        <f>$S$28/'Fixed data'!$C$7</f>
        <v>0</v>
      </c>
      <c r="AZ44" s="35">
        <f>$S$28/'Fixed data'!$C$7</f>
        <v>0</v>
      </c>
      <c r="BA44" s="35">
        <f>$S$28/'Fixed data'!$C$7</f>
        <v>0</v>
      </c>
      <c r="BB44" s="35">
        <f>$S$28/'Fixed data'!$C$7</f>
        <v>0</v>
      </c>
      <c r="BC44" s="35">
        <f>$S$28/'Fixed data'!$C$7</f>
        <v>0</v>
      </c>
      <c r="BD44" s="35">
        <f>$S$28/'Fixed data'!$C$7</f>
        <v>0</v>
      </c>
    </row>
    <row r="45" spans="1:57" ht="16.5" hidden="1" customHeight="1" outlineLevel="1" x14ac:dyDescent="0.35">
      <c r="A45" s="113"/>
      <c r="B45" s="9" t="s">
        <v>114</v>
      </c>
      <c r="C45" s="11" t="s">
        <v>136</v>
      </c>
      <c r="D45" s="9" t="s">
        <v>39</v>
      </c>
      <c r="F45" s="35"/>
      <c r="G45" s="35"/>
      <c r="H45" s="35"/>
      <c r="I45" s="35"/>
      <c r="J45" s="35"/>
      <c r="K45" s="35"/>
      <c r="L45" s="35"/>
      <c r="M45" s="35"/>
      <c r="N45" s="35"/>
      <c r="O45" s="35"/>
      <c r="P45" s="35"/>
      <c r="Q45" s="35"/>
      <c r="R45" s="35"/>
      <c r="S45" s="35"/>
      <c r="T45" s="35"/>
      <c r="U45" s="35">
        <f>$T$28/'Fixed data'!$C$7</f>
        <v>0</v>
      </c>
      <c r="V45" s="35">
        <f>$T$28/'Fixed data'!$C$7</f>
        <v>0</v>
      </c>
      <c r="W45" s="35">
        <f>$T$28/'Fixed data'!$C$7</f>
        <v>0</v>
      </c>
      <c r="X45" s="35">
        <f>$T$28/'Fixed data'!$C$7</f>
        <v>0</v>
      </c>
      <c r="Y45" s="35">
        <f>$T$28/'Fixed data'!$C$7</f>
        <v>0</v>
      </c>
      <c r="Z45" s="35">
        <f>$T$28/'Fixed data'!$C$7</f>
        <v>0</v>
      </c>
      <c r="AA45" s="35">
        <f>$T$28/'Fixed data'!$C$7</f>
        <v>0</v>
      </c>
      <c r="AB45" s="35">
        <f>$T$28/'Fixed data'!$C$7</f>
        <v>0</v>
      </c>
      <c r="AC45" s="35">
        <f>$T$28/'Fixed data'!$C$7</f>
        <v>0</v>
      </c>
      <c r="AD45" s="35">
        <f>$T$28/'Fixed data'!$C$7</f>
        <v>0</v>
      </c>
      <c r="AE45" s="35">
        <f>$T$28/'Fixed data'!$C$7</f>
        <v>0</v>
      </c>
      <c r="AF45" s="35">
        <f>$T$28/'Fixed data'!$C$7</f>
        <v>0</v>
      </c>
      <c r="AG45" s="35">
        <f>$T$28/'Fixed data'!$C$7</f>
        <v>0</v>
      </c>
      <c r="AH45" s="35">
        <f>$T$28/'Fixed data'!$C$7</f>
        <v>0</v>
      </c>
      <c r="AI45" s="35">
        <f>$T$28/'Fixed data'!$C$7</f>
        <v>0</v>
      </c>
      <c r="AJ45" s="35">
        <f>$T$28/'Fixed data'!$C$7</f>
        <v>0</v>
      </c>
      <c r="AK45" s="35">
        <f>$T$28/'Fixed data'!$C$7</f>
        <v>0</v>
      </c>
      <c r="AL45" s="35">
        <f>$T$28/'Fixed data'!$C$7</f>
        <v>0</v>
      </c>
      <c r="AM45" s="35">
        <f>$T$28/'Fixed data'!$C$7</f>
        <v>0</v>
      </c>
      <c r="AN45" s="35">
        <f>$T$28/'Fixed data'!$C$7</f>
        <v>0</v>
      </c>
      <c r="AO45" s="35">
        <f>$T$28/'Fixed data'!$C$7</f>
        <v>0</v>
      </c>
      <c r="AP45" s="35">
        <f>$T$28/'Fixed data'!$C$7</f>
        <v>0</v>
      </c>
      <c r="AQ45" s="35">
        <f>$T$28/'Fixed data'!$C$7</f>
        <v>0</v>
      </c>
      <c r="AR45" s="35">
        <f>$T$28/'Fixed data'!$C$7</f>
        <v>0</v>
      </c>
      <c r="AS45" s="35">
        <f>$T$28/'Fixed data'!$C$7</f>
        <v>0</v>
      </c>
      <c r="AT45" s="35">
        <f>$T$28/'Fixed data'!$C$7</f>
        <v>0</v>
      </c>
      <c r="AU45" s="35">
        <f>$T$28/'Fixed data'!$C$7</f>
        <v>0</v>
      </c>
      <c r="AV45" s="35">
        <f>$T$28/'Fixed data'!$C$7</f>
        <v>0</v>
      </c>
      <c r="AW45" s="35">
        <f>$T$28/'Fixed data'!$C$7</f>
        <v>0</v>
      </c>
      <c r="AX45" s="35">
        <f>$T$28/'Fixed data'!$C$7</f>
        <v>0</v>
      </c>
      <c r="AY45" s="35">
        <f>$T$28/'Fixed data'!$C$7</f>
        <v>0</v>
      </c>
      <c r="AZ45" s="35">
        <f>$T$28/'Fixed data'!$C$7</f>
        <v>0</v>
      </c>
      <c r="BA45" s="35">
        <f>$T$28/'Fixed data'!$C$7</f>
        <v>0</v>
      </c>
      <c r="BB45" s="35">
        <f>$T$28/'Fixed data'!$C$7</f>
        <v>0</v>
      </c>
      <c r="BC45" s="35">
        <f>$T$28/'Fixed data'!$C$7</f>
        <v>0</v>
      </c>
      <c r="BD45" s="35">
        <f>$T$28/'Fixed data'!$C$7</f>
        <v>0</v>
      </c>
    </row>
    <row r="46" spans="1:57" ht="16.5" hidden="1" customHeight="1" outlineLevel="1" x14ac:dyDescent="0.35">
      <c r="A46" s="113"/>
      <c r="B46" s="9" t="s">
        <v>115</v>
      </c>
      <c r="C46" s="11" t="s">
        <v>137</v>
      </c>
      <c r="D46" s="9" t="s">
        <v>39</v>
      </c>
      <c r="F46" s="35"/>
      <c r="G46" s="35"/>
      <c r="H46" s="35"/>
      <c r="I46" s="35"/>
      <c r="J46" s="35"/>
      <c r="K46" s="35"/>
      <c r="L46" s="35"/>
      <c r="M46" s="35"/>
      <c r="N46" s="35"/>
      <c r="O46" s="35"/>
      <c r="P46" s="35"/>
      <c r="Q46" s="35"/>
      <c r="R46" s="35"/>
      <c r="S46" s="35"/>
      <c r="T46" s="35"/>
      <c r="U46" s="35"/>
      <c r="V46" s="35">
        <f>$U$28/'Fixed data'!$C$7</f>
        <v>0</v>
      </c>
      <c r="W46" s="35">
        <f>$U$28/'Fixed data'!$C$7</f>
        <v>0</v>
      </c>
      <c r="X46" s="35">
        <f>$U$28/'Fixed data'!$C$7</f>
        <v>0</v>
      </c>
      <c r="Y46" s="35">
        <f>$U$28/'Fixed data'!$C$7</f>
        <v>0</v>
      </c>
      <c r="Z46" s="35">
        <f>$U$28/'Fixed data'!$C$7</f>
        <v>0</v>
      </c>
      <c r="AA46" s="35">
        <f>$U$28/'Fixed data'!$C$7</f>
        <v>0</v>
      </c>
      <c r="AB46" s="35">
        <f>$U$28/'Fixed data'!$C$7</f>
        <v>0</v>
      </c>
      <c r="AC46" s="35">
        <f>$U$28/'Fixed data'!$C$7</f>
        <v>0</v>
      </c>
      <c r="AD46" s="35">
        <f>$U$28/'Fixed data'!$C$7</f>
        <v>0</v>
      </c>
      <c r="AE46" s="35">
        <f>$U$28/'Fixed data'!$C$7</f>
        <v>0</v>
      </c>
      <c r="AF46" s="35">
        <f>$U$28/'Fixed data'!$C$7</f>
        <v>0</v>
      </c>
      <c r="AG46" s="35">
        <f>$U$28/'Fixed data'!$C$7</f>
        <v>0</v>
      </c>
      <c r="AH46" s="35">
        <f>$U$28/'Fixed data'!$C$7</f>
        <v>0</v>
      </c>
      <c r="AI46" s="35">
        <f>$U$28/'Fixed data'!$C$7</f>
        <v>0</v>
      </c>
      <c r="AJ46" s="35">
        <f>$U$28/'Fixed data'!$C$7</f>
        <v>0</v>
      </c>
      <c r="AK46" s="35">
        <f>$U$28/'Fixed data'!$C$7</f>
        <v>0</v>
      </c>
      <c r="AL46" s="35">
        <f>$U$28/'Fixed data'!$C$7</f>
        <v>0</v>
      </c>
      <c r="AM46" s="35">
        <f>$U$28/'Fixed data'!$C$7</f>
        <v>0</v>
      </c>
      <c r="AN46" s="35">
        <f>$U$28/'Fixed data'!$C$7</f>
        <v>0</v>
      </c>
      <c r="AO46" s="35">
        <f>$U$28/'Fixed data'!$C$7</f>
        <v>0</v>
      </c>
      <c r="AP46" s="35">
        <f>$U$28/'Fixed data'!$C$7</f>
        <v>0</v>
      </c>
      <c r="AQ46" s="35">
        <f>$U$28/'Fixed data'!$C$7</f>
        <v>0</v>
      </c>
      <c r="AR46" s="35">
        <f>$U$28/'Fixed data'!$C$7</f>
        <v>0</v>
      </c>
      <c r="AS46" s="35">
        <f>$U$28/'Fixed data'!$C$7</f>
        <v>0</v>
      </c>
      <c r="AT46" s="35">
        <f>$U$28/'Fixed data'!$C$7</f>
        <v>0</v>
      </c>
      <c r="AU46" s="35">
        <f>$U$28/'Fixed data'!$C$7</f>
        <v>0</v>
      </c>
      <c r="AV46" s="35">
        <f>$U$28/'Fixed data'!$C$7</f>
        <v>0</v>
      </c>
      <c r="AW46" s="35">
        <f>$U$28/'Fixed data'!$C$7</f>
        <v>0</v>
      </c>
      <c r="AX46" s="35">
        <f>$U$28/'Fixed data'!$C$7</f>
        <v>0</v>
      </c>
      <c r="AY46" s="35">
        <f>$U$28/'Fixed data'!$C$7</f>
        <v>0</v>
      </c>
      <c r="AZ46" s="35">
        <f>$U$28/'Fixed data'!$C$7</f>
        <v>0</v>
      </c>
      <c r="BA46" s="35">
        <f>$U$28/'Fixed data'!$C$7</f>
        <v>0</v>
      </c>
      <c r="BB46" s="35">
        <f>$U$28/'Fixed data'!$C$7</f>
        <v>0</v>
      </c>
      <c r="BC46" s="35">
        <f>$U$28/'Fixed data'!$C$7</f>
        <v>0</v>
      </c>
      <c r="BD46" s="35">
        <f>$U$28/'Fixed data'!$C$7</f>
        <v>0</v>
      </c>
    </row>
    <row r="47" spans="1:57" ht="16.5" hidden="1" customHeight="1" outlineLevel="1" x14ac:dyDescent="0.35">
      <c r="A47" s="113"/>
      <c r="B47" s="9" t="s">
        <v>116</v>
      </c>
      <c r="C47" s="11" t="s">
        <v>138</v>
      </c>
      <c r="D47" s="9" t="s">
        <v>39</v>
      </c>
      <c r="F47" s="35"/>
      <c r="G47" s="35"/>
      <c r="H47" s="35"/>
      <c r="I47" s="35"/>
      <c r="J47" s="35"/>
      <c r="K47" s="35"/>
      <c r="L47" s="35"/>
      <c r="M47" s="35"/>
      <c r="N47" s="35"/>
      <c r="O47" s="35"/>
      <c r="P47" s="35"/>
      <c r="Q47" s="35"/>
      <c r="R47" s="35"/>
      <c r="S47" s="35"/>
      <c r="T47" s="35"/>
      <c r="U47" s="35"/>
      <c r="V47" s="35"/>
      <c r="W47" s="35">
        <f>$V$28/'Fixed data'!$C$7</f>
        <v>0</v>
      </c>
      <c r="X47" s="35">
        <f>$V$28/'Fixed data'!$C$7</f>
        <v>0</v>
      </c>
      <c r="Y47" s="35">
        <f>$V$28/'Fixed data'!$C$7</f>
        <v>0</v>
      </c>
      <c r="Z47" s="35">
        <f>$V$28/'Fixed data'!$C$7</f>
        <v>0</v>
      </c>
      <c r="AA47" s="35">
        <f>$V$28/'Fixed data'!$C$7</f>
        <v>0</v>
      </c>
      <c r="AB47" s="35">
        <f>$V$28/'Fixed data'!$C$7</f>
        <v>0</v>
      </c>
      <c r="AC47" s="35">
        <f>$V$28/'Fixed data'!$C$7</f>
        <v>0</v>
      </c>
      <c r="AD47" s="35">
        <f>$V$28/'Fixed data'!$C$7</f>
        <v>0</v>
      </c>
      <c r="AE47" s="35">
        <f>$V$28/'Fixed data'!$C$7</f>
        <v>0</v>
      </c>
      <c r="AF47" s="35">
        <f>$V$28/'Fixed data'!$C$7</f>
        <v>0</v>
      </c>
      <c r="AG47" s="35">
        <f>$V$28/'Fixed data'!$C$7</f>
        <v>0</v>
      </c>
      <c r="AH47" s="35">
        <f>$V$28/'Fixed data'!$C$7</f>
        <v>0</v>
      </c>
      <c r="AI47" s="35">
        <f>$V$28/'Fixed data'!$C$7</f>
        <v>0</v>
      </c>
      <c r="AJ47" s="35">
        <f>$V$28/'Fixed data'!$C$7</f>
        <v>0</v>
      </c>
      <c r="AK47" s="35">
        <f>$V$28/'Fixed data'!$C$7</f>
        <v>0</v>
      </c>
      <c r="AL47" s="35">
        <f>$V$28/'Fixed data'!$C$7</f>
        <v>0</v>
      </c>
      <c r="AM47" s="35">
        <f>$V$28/'Fixed data'!$C$7</f>
        <v>0</v>
      </c>
      <c r="AN47" s="35">
        <f>$V$28/'Fixed data'!$C$7</f>
        <v>0</v>
      </c>
      <c r="AO47" s="35">
        <f>$V$28/'Fixed data'!$C$7</f>
        <v>0</v>
      </c>
      <c r="AP47" s="35">
        <f>$V$28/'Fixed data'!$C$7</f>
        <v>0</v>
      </c>
      <c r="AQ47" s="35">
        <f>$V$28/'Fixed data'!$C$7</f>
        <v>0</v>
      </c>
      <c r="AR47" s="35">
        <f>$V$28/'Fixed data'!$C$7</f>
        <v>0</v>
      </c>
      <c r="AS47" s="35">
        <f>$V$28/'Fixed data'!$C$7</f>
        <v>0</v>
      </c>
      <c r="AT47" s="35">
        <f>$V$28/'Fixed data'!$C$7</f>
        <v>0</v>
      </c>
      <c r="AU47" s="35">
        <f>$V$28/'Fixed data'!$C$7</f>
        <v>0</v>
      </c>
      <c r="AV47" s="35">
        <f>$V$28/'Fixed data'!$C$7</f>
        <v>0</v>
      </c>
      <c r="AW47" s="35">
        <f>$V$28/'Fixed data'!$C$7</f>
        <v>0</v>
      </c>
      <c r="AX47" s="35">
        <f>$V$28/'Fixed data'!$C$7</f>
        <v>0</v>
      </c>
      <c r="AY47" s="35">
        <f>$V$28/'Fixed data'!$C$7</f>
        <v>0</v>
      </c>
      <c r="AZ47" s="35">
        <f>$V$28/'Fixed data'!$C$7</f>
        <v>0</v>
      </c>
      <c r="BA47" s="35">
        <f>$V$28/'Fixed data'!$C$7</f>
        <v>0</v>
      </c>
      <c r="BB47" s="35">
        <f>$V$28/'Fixed data'!$C$7</f>
        <v>0</v>
      </c>
      <c r="BC47" s="35">
        <f>$V$28/'Fixed data'!$C$7</f>
        <v>0</v>
      </c>
      <c r="BD47" s="35">
        <f>$V$28/'Fixed data'!$C$7</f>
        <v>0</v>
      </c>
    </row>
    <row r="48" spans="1:57" ht="16.5" hidden="1" customHeight="1" outlineLevel="1" x14ac:dyDescent="0.35">
      <c r="A48" s="113"/>
      <c r="B48" s="9" t="s">
        <v>117</v>
      </c>
      <c r="C48" s="11" t="s">
        <v>139</v>
      </c>
      <c r="D48" s="9" t="s">
        <v>39</v>
      </c>
      <c r="F48" s="35"/>
      <c r="G48" s="35"/>
      <c r="H48" s="35"/>
      <c r="I48" s="35"/>
      <c r="J48" s="35"/>
      <c r="K48" s="35"/>
      <c r="L48" s="35"/>
      <c r="M48" s="35"/>
      <c r="N48" s="35"/>
      <c r="O48" s="35"/>
      <c r="P48" s="35"/>
      <c r="Q48" s="35"/>
      <c r="R48" s="35"/>
      <c r="S48" s="35"/>
      <c r="T48" s="35"/>
      <c r="U48" s="35"/>
      <c r="V48" s="35"/>
      <c r="W48" s="35"/>
      <c r="X48" s="35">
        <f>$W$28/'Fixed data'!$C$7</f>
        <v>0</v>
      </c>
      <c r="Y48" s="35">
        <f>$W$28/'Fixed data'!$C$7</f>
        <v>0</v>
      </c>
      <c r="Z48" s="35">
        <f>$W$28/'Fixed data'!$C$7</f>
        <v>0</v>
      </c>
      <c r="AA48" s="35">
        <f>$W$28/'Fixed data'!$C$7</f>
        <v>0</v>
      </c>
      <c r="AB48" s="35">
        <f>$W$28/'Fixed data'!$C$7</f>
        <v>0</v>
      </c>
      <c r="AC48" s="35">
        <f>$W$28/'Fixed data'!$C$7</f>
        <v>0</v>
      </c>
      <c r="AD48" s="35">
        <f>$W$28/'Fixed data'!$C$7</f>
        <v>0</v>
      </c>
      <c r="AE48" s="35">
        <f>$W$28/'Fixed data'!$C$7</f>
        <v>0</v>
      </c>
      <c r="AF48" s="35">
        <f>$W$28/'Fixed data'!$C$7</f>
        <v>0</v>
      </c>
      <c r="AG48" s="35">
        <f>$W$28/'Fixed data'!$C$7</f>
        <v>0</v>
      </c>
      <c r="AH48" s="35">
        <f>$W$28/'Fixed data'!$C$7</f>
        <v>0</v>
      </c>
      <c r="AI48" s="35">
        <f>$W$28/'Fixed data'!$C$7</f>
        <v>0</v>
      </c>
      <c r="AJ48" s="35">
        <f>$W$28/'Fixed data'!$C$7</f>
        <v>0</v>
      </c>
      <c r="AK48" s="35">
        <f>$W$28/'Fixed data'!$C$7</f>
        <v>0</v>
      </c>
      <c r="AL48" s="35">
        <f>$W$28/'Fixed data'!$C$7</f>
        <v>0</v>
      </c>
      <c r="AM48" s="35">
        <f>$W$28/'Fixed data'!$C$7</f>
        <v>0</v>
      </c>
      <c r="AN48" s="35">
        <f>$W$28/'Fixed data'!$C$7</f>
        <v>0</v>
      </c>
      <c r="AO48" s="35">
        <f>$W$28/'Fixed data'!$C$7</f>
        <v>0</v>
      </c>
      <c r="AP48" s="35">
        <f>$W$28/'Fixed data'!$C$7</f>
        <v>0</v>
      </c>
      <c r="AQ48" s="35">
        <f>$W$28/'Fixed data'!$C$7</f>
        <v>0</v>
      </c>
      <c r="AR48" s="35">
        <f>$W$28/'Fixed data'!$C$7</f>
        <v>0</v>
      </c>
      <c r="AS48" s="35">
        <f>$W$28/'Fixed data'!$C$7</f>
        <v>0</v>
      </c>
      <c r="AT48" s="35">
        <f>$W$28/'Fixed data'!$C$7</f>
        <v>0</v>
      </c>
      <c r="AU48" s="35">
        <f>$W$28/'Fixed data'!$C$7</f>
        <v>0</v>
      </c>
      <c r="AV48" s="35">
        <f>$W$28/'Fixed data'!$C$7</f>
        <v>0</v>
      </c>
      <c r="AW48" s="35">
        <f>$W$28/'Fixed data'!$C$7</f>
        <v>0</v>
      </c>
      <c r="AX48" s="35">
        <f>$W$28/'Fixed data'!$C$7</f>
        <v>0</v>
      </c>
      <c r="AY48" s="35">
        <f>$W$28/'Fixed data'!$C$7</f>
        <v>0</v>
      </c>
      <c r="AZ48" s="35">
        <f>$W$28/'Fixed data'!$C$7</f>
        <v>0</v>
      </c>
      <c r="BA48" s="35">
        <f>$W$28/'Fixed data'!$C$7</f>
        <v>0</v>
      </c>
      <c r="BB48" s="35">
        <f>$W$28/'Fixed data'!$C$7</f>
        <v>0</v>
      </c>
      <c r="BC48" s="35">
        <f>$W$28/'Fixed data'!$C$7</f>
        <v>0</v>
      </c>
      <c r="BD48" s="35">
        <f>$W$28/'Fixed data'!$C$7</f>
        <v>0</v>
      </c>
    </row>
    <row r="49" spans="1:56" ht="16.5" hidden="1" customHeight="1" outlineLevel="1" x14ac:dyDescent="0.35">
      <c r="A49" s="113"/>
      <c r="B49" s="9" t="s">
        <v>118</v>
      </c>
      <c r="C49" s="11" t="s">
        <v>140</v>
      </c>
      <c r="D49" s="9" t="s">
        <v>39</v>
      </c>
      <c r="F49" s="35"/>
      <c r="G49" s="35"/>
      <c r="H49" s="35"/>
      <c r="I49" s="35"/>
      <c r="J49" s="35"/>
      <c r="K49" s="35"/>
      <c r="L49" s="35"/>
      <c r="M49" s="35"/>
      <c r="N49" s="35"/>
      <c r="O49" s="35"/>
      <c r="P49" s="35"/>
      <c r="Q49" s="35"/>
      <c r="R49" s="35"/>
      <c r="S49" s="35"/>
      <c r="T49" s="35"/>
      <c r="U49" s="35"/>
      <c r="V49" s="35"/>
      <c r="W49" s="35"/>
      <c r="X49" s="35"/>
      <c r="Y49" s="35">
        <f>$X$28/'Fixed data'!$C$7</f>
        <v>0</v>
      </c>
      <c r="Z49" s="35">
        <f>$X$28/'Fixed data'!$C$7</f>
        <v>0</v>
      </c>
      <c r="AA49" s="35">
        <f>$X$28/'Fixed data'!$C$7</f>
        <v>0</v>
      </c>
      <c r="AB49" s="35">
        <f>$X$28/'Fixed data'!$C$7</f>
        <v>0</v>
      </c>
      <c r="AC49" s="35">
        <f>$X$28/'Fixed data'!$C$7</f>
        <v>0</v>
      </c>
      <c r="AD49" s="35">
        <f>$X$28/'Fixed data'!$C$7</f>
        <v>0</v>
      </c>
      <c r="AE49" s="35">
        <f>$X$28/'Fixed data'!$C$7</f>
        <v>0</v>
      </c>
      <c r="AF49" s="35">
        <f>$X$28/'Fixed data'!$C$7</f>
        <v>0</v>
      </c>
      <c r="AG49" s="35">
        <f>$X$28/'Fixed data'!$C$7</f>
        <v>0</v>
      </c>
      <c r="AH49" s="35">
        <f>$X$28/'Fixed data'!$C$7</f>
        <v>0</v>
      </c>
      <c r="AI49" s="35">
        <f>$X$28/'Fixed data'!$C$7</f>
        <v>0</v>
      </c>
      <c r="AJ49" s="35">
        <f>$X$28/'Fixed data'!$C$7</f>
        <v>0</v>
      </c>
      <c r="AK49" s="35">
        <f>$X$28/'Fixed data'!$C$7</f>
        <v>0</v>
      </c>
      <c r="AL49" s="35">
        <f>$X$28/'Fixed data'!$C$7</f>
        <v>0</v>
      </c>
      <c r="AM49" s="35">
        <f>$X$28/'Fixed data'!$C$7</f>
        <v>0</v>
      </c>
      <c r="AN49" s="35">
        <f>$X$28/'Fixed data'!$C$7</f>
        <v>0</v>
      </c>
      <c r="AO49" s="35">
        <f>$X$28/'Fixed data'!$C$7</f>
        <v>0</v>
      </c>
      <c r="AP49" s="35">
        <f>$X$28/'Fixed data'!$C$7</f>
        <v>0</v>
      </c>
      <c r="AQ49" s="35">
        <f>$X$28/'Fixed data'!$C$7</f>
        <v>0</v>
      </c>
      <c r="AR49" s="35">
        <f>$X$28/'Fixed data'!$C$7</f>
        <v>0</v>
      </c>
      <c r="AS49" s="35">
        <f>$X$28/'Fixed data'!$C$7</f>
        <v>0</v>
      </c>
      <c r="AT49" s="35">
        <f>$X$28/'Fixed data'!$C$7</f>
        <v>0</v>
      </c>
      <c r="AU49" s="35">
        <f>$X$28/'Fixed data'!$C$7</f>
        <v>0</v>
      </c>
      <c r="AV49" s="35">
        <f>$X$28/'Fixed data'!$C$7</f>
        <v>0</v>
      </c>
      <c r="AW49" s="35">
        <f>$X$28/'Fixed data'!$C$7</f>
        <v>0</v>
      </c>
      <c r="AX49" s="35">
        <f>$X$28/'Fixed data'!$C$7</f>
        <v>0</v>
      </c>
      <c r="AY49" s="35">
        <f>$X$28/'Fixed data'!$C$7</f>
        <v>0</v>
      </c>
      <c r="AZ49" s="35">
        <f>$X$28/'Fixed data'!$C$7</f>
        <v>0</v>
      </c>
      <c r="BA49" s="35">
        <f>$X$28/'Fixed data'!$C$7</f>
        <v>0</v>
      </c>
      <c r="BB49" s="35">
        <f>$X$28/'Fixed data'!$C$7</f>
        <v>0</v>
      </c>
      <c r="BC49" s="35">
        <f>$X$28/'Fixed data'!$C$7</f>
        <v>0</v>
      </c>
      <c r="BD49" s="35">
        <f>$X$28/'Fixed data'!$C$7</f>
        <v>0</v>
      </c>
    </row>
    <row r="50" spans="1:56" ht="16.5" hidden="1" customHeight="1" outlineLevel="1" x14ac:dyDescent="0.35">
      <c r="A50" s="113"/>
      <c r="B50" s="9" t="s">
        <v>119</v>
      </c>
      <c r="C50" s="11" t="s">
        <v>141</v>
      </c>
      <c r="D50" s="9" t="s">
        <v>39</v>
      </c>
      <c r="F50" s="35"/>
      <c r="G50" s="35"/>
      <c r="H50" s="35"/>
      <c r="I50" s="35"/>
      <c r="J50" s="35"/>
      <c r="K50" s="35"/>
      <c r="L50" s="35"/>
      <c r="M50" s="35"/>
      <c r="N50" s="35"/>
      <c r="O50" s="35"/>
      <c r="P50" s="35"/>
      <c r="Q50" s="35"/>
      <c r="R50" s="35"/>
      <c r="S50" s="35"/>
      <c r="T50" s="35"/>
      <c r="U50" s="35"/>
      <c r="V50" s="35"/>
      <c r="W50" s="35"/>
      <c r="X50" s="35"/>
      <c r="Y50" s="35"/>
      <c r="Z50" s="35">
        <f>$Y$28/'Fixed data'!$C$7</f>
        <v>0</v>
      </c>
      <c r="AA50" s="35">
        <f>$Y$28/'Fixed data'!$C$7</f>
        <v>0</v>
      </c>
      <c r="AB50" s="35">
        <f>$Y$28/'Fixed data'!$C$7</f>
        <v>0</v>
      </c>
      <c r="AC50" s="35">
        <f>$Y$28/'Fixed data'!$C$7</f>
        <v>0</v>
      </c>
      <c r="AD50" s="35">
        <f>$Y$28/'Fixed data'!$C$7</f>
        <v>0</v>
      </c>
      <c r="AE50" s="35">
        <f>$Y$28/'Fixed data'!$C$7</f>
        <v>0</v>
      </c>
      <c r="AF50" s="35">
        <f>$Y$28/'Fixed data'!$C$7</f>
        <v>0</v>
      </c>
      <c r="AG50" s="35">
        <f>$Y$28/'Fixed data'!$C$7</f>
        <v>0</v>
      </c>
      <c r="AH50" s="35">
        <f>$Y$28/'Fixed data'!$C$7</f>
        <v>0</v>
      </c>
      <c r="AI50" s="35">
        <f>$Y$28/'Fixed data'!$C$7</f>
        <v>0</v>
      </c>
      <c r="AJ50" s="35">
        <f>$Y$28/'Fixed data'!$C$7</f>
        <v>0</v>
      </c>
      <c r="AK50" s="35">
        <f>$Y$28/'Fixed data'!$C$7</f>
        <v>0</v>
      </c>
      <c r="AL50" s="35">
        <f>$Y$28/'Fixed data'!$C$7</f>
        <v>0</v>
      </c>
      <c r="AM50" s="35">
        <f>$Y$28/'Fixed data'!$C$7</f>
        <v>0</v>
      </c>
      <c r="AN50" s="35">
        <f>$Y$28/'Fixed data'!$C$7</f>
        <v>0</v>
      </c>
      <c r="AO50" s="35">
        <f>$Y$28/'Fixed data'!$C$7</f>
        <v>0</v>
      </c>
      <c r="AP50" s="35">
        <f>$Y$28/'Fixed data'!$C$7</f>
        <v>0</v>
      </c>
      <c r="AQ50" s="35">
        <f>$Y$28/'Fixed data'!$C$7</f>
        <v>0</v>
      </c>
      <c r="AR50" s="35">
        <f>$Y$28/'Fixed data'!$C$7</f>
        <v>0</v>
      </c>
      <c r="AS50" s="35">
        <f>$Y$28/'Fixed data'!$C$7</f>
        <v>0</v>
      </c>
      <c r="AT50" s="35">
        <f>$Y$28/'Fixed data'!$C$7</f>
        <v>0</v>
      </c>
      <c r="AU50" s="35">
        <f>$Y$28/'Fixed data'!$C$7</f>
        <v>0</v>
      </c>
      <c r="AV50" s="35">
        <f>$Y$28/'Fixed data'!$C$7</f>
        <v>0</v>
      </c>
      <c r="AW50" s="35">
        <f>$Y$28/'Fixed data'!$C$7</f>
        <v>0</v>
      </c>
      <c r="AX50" s="35">
        <f>$Y$28/'Fixed data'!$C$7</f>
        <v>0</v>
      </c>
      <c r="AY50" s="35">
        <f>$Y$28/'Fixed data'!$C$7</f>
        <v>0</v>
      </c>
      <c r="AZ50" s="35">
        <f>$Y$28/'Fixed data'!$C$7</f>
        <v>0</v>
      </c>
      <c r="BA50" s="35">
        <f>$Y$28/'Fixed data'!$C$7</f>
        <v>0</v>
      </c>
      <c r="BB50" s="35">
        <f>$Y$28/'Fixed data'!$C$7</f>
        <v>0</v>
      </c>
      <c r="BC50" s="35">
        <f>$Y$28/'Fixed data'!$C$7</f>
        <v>0</v>
      </c>
      <c r="BD50" s="35">
        <f>$Y$28/'Fixed data'!$C$7</f>
        <v>0</v>
      </c>
    </row>
    <row r="51" spans="1:56" ht="16.5" hidden="1" customHeight="1" outlineLevel="1" x14ac:dyDescent="0.35">
      <c r="A51" s="113"/>
      <c r="B51" s="9" t="s">
        <v>120</v>
      </c>
      <c r="C51" s="11" t="s">
        <v>142</v>
      </c>
      <c r="D51" s="9" t="s">
        <v>39</v>
      </c>
      <c r="F51" s="35"/>
      <c r="G51" s="35"/>
      <c r="H51" s="35"/>
      <c r="I51" s="35"/>
      <c r="J51" s="35"/>
      <c r="K51" s="35"/>
      <c r="L51" s="35"/>
      <c r="M51" s="35"/>
      <c r="N51" s="35"/>
      <c r="O51" s="35"/>
      <c r="P51" s="35"/>
      <c r="Q51" s="35"/>
      <c r="R51" s="35"/>
      <c r="S51" s="35"/>
      <c r="T51" s="35"/>
      <c r="U51" s="35"/>
      <c r="V51" s="35"/>
      <c r="W51" s="35"/>
      <c r="X51" s="35"/>
      <c r="Y51" s="35"/>
      <c r="Z51" s="35"/>
      <c r="AA51" s="35">
        <f>$Z$28/'Fixed data'!$C$7</f>
        <v>0</v>
      </c>
      <c r="AB51" s="35">
        <f>$Z$28/'Fixed data'!$C$7</f>
        <v>0</v>
      </c>
      <c r="AC51" s="35">
        <f>$Z$28/'Fixed data'!$C$7</f>
        <v>0</v>
      </c>
      <c r="AD51" s="35">
        <f>$Z$28/'Fixed data'!$C$7</f>
        <v>0</v>
      </c>
      <c r="AE51" s="35">
        <f>$Z$28/'Fixed data'!$C$7</f>
        <v>0</v>
      </c>
      <c r="AF51" s="35">
        <f>$Z$28/'Fixed data'!$C$7</f>
        <v>0</v>
      </c>
      <c r="AG51" s="35">
        <f>$Z$28/'Fixed data'!$C$7</f>
        <v>0</v>
      </c>
      <c r="AH51" s="35">
        <f>$Z$28/'Fixed data'!$C$7</f>
        <v>0</v>
      </c>
      <c r="AI51" s="35">
        <f>$Z$28/'Fixed data'!$C$7</f>
        <v>0</v>
      </c>
      <c r="AJ51" s="35">
        <f>$Z$28/'Fixed data'!$C$7</f>
        <v>0</v>
      </c>
      <c r="AK51" s="35">
        <f>$Z$28/'Fixed data'!$C$7</f>
        <v>0</v>
      </c>
      <c r="AL51" s="35">
        <f>$Z$28/'Fixed data'!$C$7</f>
        <v>0</v>
      </c>
      <c r="AM51" s="35">
        <f>$Z$28/'Fixed data'!$C$7</f>
        <v>0</v>
      </c>
      <c r="AN51" s="35">
        <f>$Z$28/'Fixed data'!$C$7</f>
        <v>0</v>
      </c>
      <c r="AO51" s="35">
        <f>$Z$28/'Fixed data'!$C$7</f>
        <v>0</v>
      </c>
      <c r="AP51" s="35">
        <f>$Z$28/'Fixed data'!$C$7</f>
        <v>0</v>
      </c>
      <c r="AQ51" s="35">
        <f>$Z$28/'Fixed data'!$C$7</f>
        <v>0</v>
      </c>
      <c r="AR51" s="35">
        <f>$Z$28/'Fixed data'!$C$7</f>
        <v>0</v>
      </c>
      <c r="AS51" s="35">
        <f>$Z$28/'Fixed data'!$C$7</f>
        <v>0</v>
      </c>
      <c r="AT51" s="35">
        <f>$Z$28/'Fixed data'!$C$7</f>
        <v>0</v>
      </c>
      <c r="AU51" s="35">
        <f>$Z$28/'Fixed data'!$C$7</f>
        <v>0</v>
      </c>
      <c r="AV51" s="35">
        <f>$Z$28/'Fixed data'!$C$7</f>
        <v>0</v>
      </c>
      <c r="AW51" s="35">
        <f>$Z$28/'Fixed data'!$C$7</f>
        <v>0</v>
      </c>
      <c r="AX51" s="35">
        <f>$Z$28/'Fixed data'!$C$7</f>
        <v>0</v>
      </c>
      <c r="AY51" s="35">
        <f>$Z$28/'Fixed data'!$C$7</f>
        <v>0</v>
      </c>
      <c r="AZ51" s="35">
        <f>$Z$28/'Fixed data'!$C$7</f>
        <v>0</v>
      </c>
      <c r="BA51" s="35">
        <f>$Z$28/'Fixed data'!$C$7</f>
        <v>0</v>
      </c>
      <c r="BB51" s="35">
        <f>$Z$28/'Fixed data'!$C$7</f>
        <v>0</v>
      </c>
      <c r="BC51" s="35">
        <f>$Z$28/'Fixed data'!$C$7</f>
        <v>0</v>
      </c>
      <c r="BD51" s="35">
        <f>$Z$28/'Fixed data'!$C$7</f>
        <v>0</v>
      </c>
    </row>
    <row r="52" spans="1:56" ht="16.5" hidden="1" customHeight="1" outlineLevel="1" x14ac:dyDescent="0.35">
      <c r="A52" s="113"/>
      <c r="B52" s="9" t="s">
        <v>121</v>
      </c>
      <c r="C52" s="11" t="s">
        <v>143</v>
      </c>
      <c r="D52" s="9" t="s">
        <v>39</v>
      </c>
      <c r="F52" s="35"/>
      <c r="G52" s="35"/>
      <c r="H52" s="35"/>
      <c r="I52" s="35"/>
      <c r="J52" s="35"/>
      <c r="K52" s="35"/>
      <c r="L52" s="35"/>
      <c r="M52" s="35"/>
      <c r="N52" s="35"/>
      <c r="O52" s="35"/>
      <c r="P52" s="35"/>
      <c r="Q52" s="35"/>
      <c r="R52" s="35"/>
      <c r="S52" s="35"/>
      <c r="T52" s="35"/>
      <c r="U52" s="35"/>
      <c r="V52" s="35"/>
      <c r="W52" s="35"/>
      <c r="X52" s="35"/>
      <c r="Y52" s="35"/>
      <c r="Z52" s="35"/>
      <c r="AA52" s="35"/>
      <c r="AB52" s="35">
        <f>$AA$28/'Fixed data'!$C$7</f>
        <v>0</v>
      </c>
      <c r="AC52" s="35">
        <f>$AA$28/'Fixed data'!$C$7</f>
        <v>0</v>
      </c>
      <c r="AD52" s="35">
        <f>$AA$28/'Fixed data'!$C$7</f>
        <v>0</v>
      </c>
      <c r="AE52" s="35">
        <f>$AA$28/'Fixed data'!$C$7</f>
        <v>0</v>
      </c>
      <c r="AF52" s="35">
        <f>$AA$28/'Fixed data'!$C$7</f>
        <v>0</v>
      </c>
      <c r="AG52" s="35">
        <f>$AA$28/'Fixed data'!$C$7</f>
        <v>0</v>
      </c>
      <c r="AH52" s="35">
        <f>$AA$28/'Fixed data'!$C$7</f>
        <v>0</v>
      </c>
      <c r="AI52" s="35">
        <f>$AA$28/'Fixed data'!$C$7</f>
        <v>0</v>
      </c>
      <c r="AJ52" s="35">
        <f>$AA$28/'Fixed data'!$C$7</f>
        <v>0</v>
      </c>
      <c r="AK52" s="35">
        <f>$AA$28/'Fixed data'!$C$7</f>
        <v>0</v>
      </c>
      <c r="AL52" s="35">
        <f>$AA$28/'Fixed data'!$C$7</f>
        <v>0</v>
      </c>
      <c r="AM52" s="35">
        <f>$AA$28/'Fixed data'!$C$7</f>
        <v>0</v>
      </c>
      <c r="AN52" s="35">
        <f>$AA$28/'Fixed data'!$C$7</f>
        <v>0</v>
      </c>
      <c r="AO52" s="35">
        <f>$AA$28/'Fixed data'!$C$7</f>
        <v>0</v>
      </c>
      <c r="AP52" s="35">
        <f>$AA$28/'Fixed data'!$C$7</f>
        <v>0</v>
      </c>
      <c r="AQ52" s="35">
        <f>$AA$28/'Fixed data'!$C$7</f>
        <v>0</v>
      </c>
      <c r="AR52" s="35">
        <f>$AA$28/'Fixed data'!$C$7</f>
        <v>0</v>
      </c>
      <c r="AS52" s="35">
        <f>$AA$28/'Fixed data'!$C$7</f>
        <v>0</v>
      </c>
      <c r="AT52" s="35">
        <f>$AA$28/'Fixed data'!$C$7</f>
        <v>0</v>
      </c>
      <c r="AU52" s="35">
        <f>$AA$28/'Fixed data'!$C$7</f>
        <v>0</v>
      </c>
      <c r="AV52" s="35">
        <f>$AA$28/'Fixed data'!$C$7</f>
        <v>0</v>
      </c>
      <c r="AW52" s="35">
        <f>$AA$28/'Fixed data'!$C$7</f>
        <v>0</v>
      </c>
      <c r="AX52" s="35">
        <f>$AA$28/'Fixed data'!$C$7</f>
        <v>0</v>
      </c>
      <c r="AY52" s="35">
        <f>$AA$28/'Fixed data'!$C$7</f>
        <v>0</v>
      </c>
      <c r="AZ52" s="35">
        <f>$AA$28/'Fixed data'!$C$7</f>
        <v>0</v>
      </c>
      <c r="BA52" s="35">
        <f>$AA$28/'Fixed data'!$C$7</f>
        <v>0</v>
      </c>
      <c r="BB52" s="35">
        <f>$AA$28/'Fixed data'!$C$7</f>
        <v>0</v>
      </c>
      <c r="BC52" s="35">
        <f>$AA$28/'Fixed data'!$C$7</f>
        <v>0</v>
      </c>
      <c r="BD52" s="35">
        <f>$AA$28/'Fixed data'!$C$7</f>
        <v>0</v>
      </c>
    </row>
    <row r="53" spans="1:56" ht="16.5" hidden="1" customHeight="1" outlineLevel="1" x14ac:dyDescent="0.35">
      <c r="A53" s="113"/>
      <c r="B53" s="9" t="s">
        <v>122</v>
      </c>
      <c r="C53" s="11" t="s">
        <v>144</v>
      </c>
      <c r="D53" s="9" t="s">
        <v>39</v>
      </c>
      <c r="F53" s="35"/>
      <c r="G53" s="35"/>
      <c r="H53" s="35"/>
      <c r="I53" s="35"/>
      <c r="J53" s="35"/>
      <c r="K53" s="35"/>
      <c r="L53" s="35"/>
      <c r="M53" s="35"/>
      <c r="N53" s="35"/>
      <c r="O53" s="35"/>
      <c r="P53" s="35"/>
      <c r="Q53" s="35"/>
      <c r="R53" s="35"/>
      <c r="S53" s="35"/>
      <c r="T53" s="35"/>
      <c r="U53" s="35"/>
      <c r="V53" s="35"/>
      <c r="W53" s="35"/>
      <c r="X53" s="35"/>
      <c r="Y53" s="35"/>
      <c r="Z53" s="35"/>
      <c r="AA53" s="35"/>
      <c r="AB53" s="35"/>
      <c r="AC53" s="35">
        <f>$AB$28/'Fixed data'!$C$7</f>
        <v>0</v>
      </c>
      <c r="AD53" s="35">
        <f>$AB$28/'Fixed data'!$C$7</f>
        <v>0</v>
      </c>
      <c r="AE53" s="35">
        <f>$AB$28/'Fixed data'!$C$7</f>
        <v>0</v>
      </c>
      <c r="AF53" s="35">
        <f>$AB$28/'Fixed data'!$C$7</f>
        <v>0</v>
      </c>
      <c r="AG53" s="35">
        <f>$AB$28/'Fixed data'!$C$7</f>
        <v>0</v>
      </c>
      <c r="AH53" s="35">
        <f>$AB$28/'Fixed data'!$C$7</f>
        <v>0</v>
      </c>
      <c r="AI53" s="35">
        <f>$AB$28/'Fixed data'!$C$7</f>
        <v>0</v>
      </c>
      <c r="AJ53" s="35">
        <f>$AB$28/'Fixed data'!$C$7</f>
        <v>0</v>
      </c>
      <c r="AK53" s="35">
        <f>$AB$28/'Fixed data'!$C$7</f>
        <v>0</v>
      </c>
      <c r="AL53" s="35">
        <f>$AB$28/'Fixed data'!$C$7</f>
        <v>0</v>
      </c>
      <c r="AM53" s="35">
        <f>$AB$28/'Fixed data'!$C$7</f>
        <v>0</v>
      </c>
      <c r="AN53" s="35">
        <f>$AB$28/'Fixed data'!$C$7</f>
        <v>0</v>
      </c>
      <c r="AO53" s="35">
        <f>$AB$28/'Fixed data'!$C$7</f>
        <v>0</v>
      </c>
      <c r="AP53" s="35">
        <f>$AB$28/'Fixed data'!$C$7</f>
        <v>0</v>
      </c>
      <c r="AQ53" s="35">
        <f>$AB$28/'Fixed data'!$C$7</f>
        <v>0</v>
      </c>
      <c r="AR53" s="35">
        <f>$AB$28/'Fixed data'!$C$7</f>
        <v>0</v>
      </c>
      <c r="AS53" s="35">
        <f>$AB$28/'Fixed data'!$C$7</f>
        <v>0</v>
      </c>
      <c r="AT53" s="35">
        <f>$AB$28/'Fixed data'!$C$7</f>
        <v>0</v>
      </c>
      <c r="AU53" s="35">
        <f>$AB$28/'Fixed data'!$C$7</f>
        <v>0</v>
      </c>
      <c r="AV53" s="35">
        <f>$AB$28/'Fixed data'!$C$7</f>
        <v>0</v>
      </c>
      <c r="AW53" s="35">
        <f>$AB$28/'Fixed data'!$C$7</f>
        <v>0</v>
      </c>
      <c r="AX53" s="35">
        <f>$AB$28/'Fixed data'!$C$7</f>
        <v>0</v>
      </c>
      <c r="AY53" s="35">
        <f>$AB$28/'Fixed data'!$C$7</f>
        <v>0</v>
      </c>
      <c r="AZ53" s="35">
        <f>$AB$28/'Fixed data'!$C$7</f>
        <v>0</v>
      </c>
      <c r="BA53" s="35">
        <f>$AB$28/'Fixed data'!$C$7</f>
        <v>0</v>
      </c>
      <c r="BB53" s="35">
        <f>$AB$28/'Fixed data'!$C$7</f>
        <v>0</v>
      </c>
      <c r="BC53" s="35">
        <f>$AB$28/'Fixed data'!$C$7</f>
        <v>0</v>
      </c>
      <c r="BD53" s="35">
        <f>$AB$28/'Fixed data'!$C$7</f>
        <v>0</v>
      </c>
    </row>
    <row r="54" spans="1:56" ht="16.5" hidden="1" customHeight="1" outlineLevel="1" x14ac:dyDescent="0.35">
      <c r="A54" s="113"/>
      <c r="B54" s="9" t="s">
        <v>123</v>
      </c>
      <c r="C54" s="11" t="s">
        <v>145</v>
      </c>
      <c r="D54" s="9" t="s">
        <v>39</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f>$AC$28/'Fixed data'!$C$7</f>
        <v>0</v>
      </c>
      <c r="AE54" s="35">
        <f>$AC$28/'Fixed data'!$C$7</f>
        <v>0</v>
      </c>
      <c r="AF54" s="35">
        <f>$AC$28/'Fixed data'!$C$7</f>
        <v>0</v>
      </c>
      <c r="AG54" s="35">
        <f>$AC$28/'Fixed data'!$C$7</f>
        <v>0</v>
      </c>
      <c r="AH54" s="35">
        <f>$AC$28/'Fixed data'!$C$7</f>
        <v>0</v>
      </c>
      <c r="AI54" s="35">
        <f>$AC$28/'Fixed data'!$C$7</f>
        <v>0</v>
      </c>
      <c r="AJ54" s="35">
        <f>$AC$28/'Fixed data'!$C$7</f>
        <v>0</v>
      </c>
      <c r="AK54" s="35">
        <f>$AC$28/'Fixed data'!$C$7</f>
        <v>0</v>
      </c>
      <c r="AL54" s="35">
        <f>$AC$28/'Fixed data'!$C$7</f>
        <v>0</v>
      </c>
      <c r="AM54" s="35">
        <f>$AC$28/'Fixed data'!$C$7</f>
        <v>0</v>
      </c>
      <c r="AN54" s="35">
        <f>$AC$28/'Fixed data'!$C$7</f>
        <v>0</v>
      </c>
      <c r="AO54" s="35">
        <f>$AC$28/'Fixed data'!$C$7</f>
        <v>0</v>
      </c>
      <c r="AP54" s="35">
        <f>$AC$28/'Fixed data'!$C$7</f>
        <v>0</v>
      </c>
      <c r="AQ54" s="35">
        <f>$AC$28/'Fixed data'!$C$7</f>
        <v>0</v>
      </c>
      <c r="AR54" s="35">
        <f>$AC$28/'Fixed data'!$C$7</f>
        <v>0</v>
      </c>
      <c r="AS54" s="35">
        <f>$AC$28/'Fixed data'!$C$7</f>
        <v>0</v>
      </c>
      <c r="AT54" s="35">
        <f>$AC$28/'Fixed data'!$C$7</f>
        <v>0</v>
      </c>
      <c r="AU54" s="35">
        <f>$AC$28/'Fixed data'!$C$7</f>
        <v>0</v>
      </c>
      <c r="AV54" s="35">
        <f>$AC$28/'Fixed data'!$C$7</f>
        <v>0</v>
      </c>
      <c r="AW54" s="35">
        <f>$AC$28/'Fixed data'!$C$7</f>
        <v>0</v>
      </c>
      <c r="AX54" s="35">
        <f>$AC$28/'Fixed data'!$C$7</f>
        <v>0</v>
      </c>
      <c r="AY54" s="35">
        <f>$AC$28/'Fixed data'!$C$7</f>
        <v>0</v>
      </c>
      <c r="AZ54" s="35">
        <f>$AC$28/'Fixed data'!$C$7</f>
        <v>0</v>
      </c>
      <c r="BA54" s="35">
        <f>$AC$28/'Fixed data'!$C$7</f>
        <v>0</v>
      </c>
      <c r="BB54" s="35">
        <f>$AC$28/'Fixed data'!$C$7</f>
        <v>0</v>
      </c>
      <c r="BC54" s="35">
        <f>$AC$28/'Fixed data'!$C$7</f>
        <v>0</v>
      </c>
      <c r="BD54" s="35">
        <f>$AC$28/'Fixed data'!$C$7</f>
        <v>0</v>
      </c>
    </row>
    <row r="55" spans="1:56" ht="16.5" hidden="1" customHeight="1" outlineLevel="1" x14ac:dyDescent="0.35">
      <c r="A55" s="113"/>
      <c r="B55" s="9" t="s">
        <v>124</v>
      </c>
      <c r="C55" s="11" t="s">
        <v>146</v>
      </c>
      <c r="D55" s="9" t="s">
        <v>39</v>
      </c>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f>$AD$28/'Fixed data'!$C$7</f>
        <v>0</v>
      </c>
      <c r="AF55" s="35">
        <f>$AD$28/'Fixed data'!$C$7</f>
        <v>0</v>
      </c>
      <c r="AG55" s="35">
        <f>$AD$28/'Fixed data'!$C$7</f>
        <v>0</v>
      </c>
      <c r="AH55" s="35">
        <f>$AD$28/'Fixed data'!$C$7</f>
        <v>0</v>
      </c>
      <c r="AI55" s="35">
        <f>$AD$28/'Fixed data'!$C$7</f>
        <v>0</v>
      </c>
      <c r="AJ55" s="35">
        <f>$AD$28/'Fixed data'!$C$7</f>
        <v>0</v>
      </c>
      <c r="AK55" s="35">
        <f>$AD$28/'Fixed data'!$C$7</f>
        <v>0</v>
      </c>
      <c r="AL55" s="35">
        <f>$AD$28/'Fixed data'!$C$7</f>
        <v>0</v>
      </c>
      <c r="AM55" s="35">
        <f>$AD$28/'Fixed data'!$C$7</f>
        <v>0</v>
      </c>
      <c r="AN55" s="35">
        <f>$AD$28/'Fixed data'!$C$7</f>
        <v>0</v>
      </c>
      <c r="AO55" s="35">
        <f>$AD$28/'Fixed data'!$C$7</f>
        <v>0</v>
      </c>
      <c r="AP55" s="35">
        <f>$AD$28/'Fixed data'!$C$7</f>
        <v>0</v>
      </c>
      <c r="AQ55" s="35">
        <f>$AD$28/'Fixed data'!$C$7</f>
        <v>0</v>
      </c>
      <c r="AR55" s="35">
        <f>$AD$28/'Fixed data'!$C$7</f>
        <v>0</v>
      </c>
      <c r="AS55" s="35">
        <f>$AD$28/'Fixed data'!$C$7</f>
        <v>0</v>
      </c>
      <c r="AT55" s="35">
        <f>$AD$28/'Fixed data'!$C$7</f>
        <v>0</v>
      </c>
      <c r="AU55" s="35">
        <f>$AD$28/'Fixed data'!$C$7</f>
        <v>0</v>
      </c>
      <c r="AV55" s="35">
        <f>$AD$28/'Fixed data'!$C$7</f>
        <v>0</v>
      </c>
      <c r="AW55" s="35">
        <f>$AD$28/'Fixed data'!$C$7</f>
        <v>0</v>
      </c>
      <c r="AX55" s="35">
        <f>$AD$28/'Fixed data'!$C$7</f>
        <v>0</v>
      </c>
      <c r="AY55" s="35">
        <f>$AD$28/'Fixed data'!$C$7</f>
        <v>0</v>
      </c>
      <c r="AZ55" s="35">
        <f>$AD$28/'Fixed data'!$C$7</f>
        <v>0</v>
      </c>
      <c r="BA55" s="35">
        <f>$AD$28/'Fixed data'!$C$7</f>
        <v>0</v>
      </c>
      <c r="BB55" s="35">
        <f>$AD$28/'Fixed data'!$C$7</f>
        <v>0</v>
      </c>
      <c r="BC55" s="35">
        <f>$AD$28/'Fixed data'!$C$7</f>
        <v>0</v>
      </c>
      <c r="BD55" s="35">
        <f>$AD$28/'Fixed data'!$C$7</f>
        <v>0</v>
      </c>
    </row>
    <row r="56" spans="1:56" ht="16.5" hidden="1" customHeight="1" outlineLevel="1" x14ac:dyDescent="0.35">
      <c r="A56" s="113"/>
      <c r="B56" s="9" t="s">
        <v>125</v>
      </c>
      <c r="C56" s="11" t="s">
        <v>147</v>
      </c>
      <c r="D56" s="9" t="s">
        <v>39</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f>$AE$28/'Fixed data'!$C$7</f>
        <v>0</v>
      </c>
      <c r="AG56" s="35">
        <f>$AE$28/'Fixed data'!$C$7</f>
        <v>0</v>
      </c>
      <c r="AH56" s="35">
        <f>$AE$28/'Fixed data'!$C$7</f>
        <v>0</v>
      </c>
      <c r="AI56" s="35">
        <f>$AE$28/'Fixed data'!$C$7</f>
        <v>0</v>
      </c>
      <c r="AJ56" s="35">
        <f>$AE$28/'Fixed data'!$C$7</f>
        <v>0</v>
      </c>
      <c r="AK56" s="35">
        <f>$AE$28/'Fixed data'!$C$7</f>
        <v>0</v>
      </c>
      <c r="AL56" s="35">
        <f>$AE$28/'Fixed data'!$C$7</f>
        <v>0</v>
      </c>
      <c r="AM56" s="35">
        <f>$AE$28/'Fixed data'!$C$7</f>
        <v>0</v>
      </c>
      <c r="AN56" s="35">
        <f>$AE$28/'Fixed data'!$C$7</f>
        <v>0</v>
      </c>
      <c r="AO56" s="35">
        <f>$AE$28/'Fixed data'!$C$7</f>
        <v>0</v>
      </c>
      <c r="AP56" s="35">
        <f>$AE$28/'Fixed data'!$C$7</f>
        <v>0</v>
      </c>
      <c r="AQ56" s="35">
        <f>$AE$28/'Fixed data'!$C$7</f>
        <v>0</v>
      </c>
      <c r="AR56" s="35">
        <f>$AE$28/'Fixed data'!$C$7</f>
        <v>0</v>
      </c>
      <c r="AS56" s="35">
        <f>$AE$28/'Fixed data'!$C$7</f>
        <v>0</v>
      </c>
      <c r="AT56" s="35">
        <f>$AE$28/'Fixed data'!$C$7</f>
        <v>0</v>
      </c>
      <c r="AU56" s="35">
        <f>$AE$28/'Fixed data'!$C$7</f>
        <v>0</v>
      </c>
      <c r="AV56" s="35">
        <f>$AE$28/'Fixed data'!$C$7</f>
        <v>0</v>
      </c>
      <c r="AW56" s="35">
        <f>$AE$28/'Fixed data'!$C$7</f>
        <v>0</v>
      </c>
      <c r="AX56" s="35">
        <f>$AE$28/'Fixed data'!$C$7</f>
        <v>0</v>
      </c>
      <c r="AY56" s="35">
        <f>$AE$28/'Fixed data'!$C$7</f>
        <v>0</v>
      </c>
      <c r="AZ56" s="35">
        <f>$AE$28/'Fixed data'!$C$7</f>
        <v>0</v>
      </c>
      <c r="BA56" s="35">
        <f>$AE$28/'Fixed data'!$C$7</f>
        <v>0</v>
      </c>
      <c r="BB56" s="35">
        <f>$AE$28/'Fixed data'!$C$7</f>
        <v>0</v>
      </c>
      <c r="BC56" s="35">
        <f>$AE$28/'Fixed data'!$C$7</f>
        <v>0</v>
      </c>
      <c r="BD56" s="35">
        <f>$AE$28/'Fixed data'!$C$7</f>
        <v>0</v>
      </c>
    </row>
    <row r="57" spans="1:56" ht="16.5" hidden="1" customHeight="1" outlineLevel="1" x14ac:dyDescent="0.35">
      <c r="A57" s="113"/>
      <c r="B57" s="9" t="s">
        <v>126</v>
      </c>
      <c r="C57" s="11" t="s">
        <v>148</v>
      </c>
      <c r="D57" s="9" t="s">
        <v>39</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f>$AF$28/'Fixed data'!$C$7</f>
        <v>0</v>
      </c>
      <c r="AH57" s="35">
        <f>$AF$28/'Fixed data'!$C$7</f>
        <v>0</v>
      </c>
      <c r="AI57" s="35">
        <f>$AF$28/'Fixed data'!$C$7</f>
        <v>0</v>
      </c>
      <c r="AJ57" s="35">
        <f>$AF$28/'Fixed data'!$C$7</f>
        <v>0</v>
      </c>
      <c r="AK57" s="35">
        <f>$AF$28/'Fixed data'!$C$7</f>
        <v>0</v>
      </c>
      <c r="AL57" s="35">
        <f>$AF$28/'Fixed data'!$C$7</f>
        <v>0</v>
      </c>
      <c r="AM57" s="35">
        <f>$AF$28/'Fixed data'!$C$7</f>
        <v>0</v>
      </c>
      <c r="AN57" s="35">
        <f>$AF$28/'Fixed data'!$C$7</f>
        <v>0</v>
      </c>
      <c r="AO57" s="35">
        <f>$AF$28/'Fixed data'!$C$7</f>
        <v>0</v>
      </c>
      <c r="AP57" s="35">
        <f>$AF$28/'Fixed data'!$C$7</f>
        <v>0</v>
      </c>
      <c r="AQ57" s="35">
        <f>$AF$28/'Fixed data'!$C$7</f>
        <v>0</v>
      </c>
      <c r="AR57" s="35">
        <f>$AF$28/'Fixed data'!$C$7</f>
        <v>0</v>
      </c>
      <c r="AS57" s="35">
        <f>$AF$28/'Fixed data'!$C$7</f>
        <v>0</v>
      </c>
      <c r="AT57" s="35">
        <f>$AF$28/'Fixed data'!$C$7</f>
        <v>0</v>
      </c>
      <c r="AU57" s="35">
        <f>$AF$28/'Fixed data'!$C$7</f>
        <v>0</v>
      </c>
      <c r="AV57" s="35">
        <f>$AF$28/'Fixed data'!$C$7</f>
        <v>0</v>
      </c>
      <c r="AW57" s="35">
        <f>$AF$28/'Fixed data'!$C$7</f>
        <v>0</v>
      </c>
      <c r="AX57" s="35">
        <f>$AF$28/'Fixed data'!$C$7</f>
        <v>0</v>
      </c>
      <c r="AY57" s="35">
        <f>$AF$28/'Fixed data'!$C$7</f>
        <v>0</v>
      </c>
      <c r="AZ57" s="35">
        <f>$AF$28/'Fixed data'!$C$7</f>
        <v>0</v>
      </c>
      <c r="BA57" s="35">
        <f>$AF$28/'Fixed data'!$C$7</f>
        <v>0</v>
      </c>
      <c r="BB57" s="35">
        <f>$AF$28/'Fixed data'!$C$7</f>
        <v>0</v>
      </c>
      <c r="BC57" s="35">
        <f>$AF$28/'Fixed data'!$C$7</f>
        <v>0</v>
      </c>
      <c r="BD57" s="35">
        <f>$AF$28/'Fixed data'!$C$7</f>
        <v>0</v>
      </c>
    </row>
    <row r="58" spans="1:56" ht="16.5" hidden="1" customHeight="1" outlineLevel="1" x14ac:dyDescent="0.35">
      <c r="A58" s="113"/>
      <c r="B58" s="9" t="s">
        <v>127</v>
      </c>
      <c r="C58" s="11" t="s">
        <v>149</v>
      </c>
      <c r="D58" s="9" t="s">
        <v>39</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f>$AG$28/'Fixed data'!$C$7</f>
        <v>0</v>
      </c>
      <c r="AI58" s="35">
        <f>$AG$28/'Fixed data'!$C$7</f>
        <v>0</v>
      </c>
      <c r="AJ58" s="35">
        <f>$AG$28/'Fixed data'!$C$7</f>
        <v>0</v>
      </c>
      <c r="AK58" s="35">
        <f>$AG$28/'Fixed data'!$C$7</f>
        <v>0</v>
      </c>
      <c r="AL58" s="35">
        <f>$AG$28/'Fixed data'!$C$7</f>
        <v>0</v>
      </c>
      <c r="AM58" s="35">
        <f>$AG$28/'Fixed data'!$C$7</f>
        <v>0</v>
      </c>
      <c r="AN58" s="35">
        <f>$AG$28/'Fixed data'!$C$7</f>
        <v>0</v>
      </c>
      <c r="AO58" s="35">
        <f>$AG$28/'Fixed data'!$C$7</f>
        <v>0</v>
      </c>
      <c r="AP58" s="35">
        <f>$AG$28/'Fixed data'!$C$7</f>
        <v>0</v>
      </c>
      <c r="AQ58" s="35">
        <f>$AG$28/'Fixed data'!$C$7</f>
        <v>0</v>
      </c>
      <c r="AR58" s="35">
        <f>$AG$28/'Fixed data'!$C$7</f>
        <v>0</v>
      </c>
      <c r="AS58" s="35">
        <f>$AG$28/'Fixed data'!$C$7</f>
        <v>0</v>
      </c>
      <c r="AT58" s="35">
        <f>$AG$28/'Fixed data'!$C$7</f>
        <v>0</v>
      </c>
      <c r="AU58" s="35">
        <f>$AG$28/'Fixed data'!$C$7</f>
        <v>0</v>
      </c>
      <c r="AV58" s="35">
        <f>$AG$28/'Fixed data'!$C$7</f>
        <v>0</v>
      </c>
      <c r="AW58" s="35">
        <f>$AG$28/'Fixed data'!$C$7</f>
        <v>0</v>
      </c>
      <c r="AX58" s="35">
        <f>$AG$28/'Fixed data'!$C$7</f>
        <v>0</v>
      </c>
      <c r="AY58" s="35">
        <f>$AG$28/'Fixed data'!$C$7</f>
        <v>0</v>
      </c>
      <c r="AZ58" s="35">
        <f>$AG$28/'Fixed data'!$C$7</f>
        <v>0</v>
      </c>
      <c r="BA58" s="35">
        <f>$AG$28/'Fixed data'!$C$7</f>
        <v>0</v>
      </c>
      <c r="BB58" s="35">
        <f>$AG$28/'Fixed data'!$C$7</f>
        <v>0</v>
      </c>
      <c r="BC58" s="35">
        <f>$AG$28/'Fixed data'!$C$7</f>
        <v>0</v>
      </c>
      <c r="BD58" s="35">
        <f>$AG$28/'Fixed data'!$C$7</f>
        <v>0</v>
      </c>
    </row>
    <row r="59" spans="1:56" ht="16.5" hidden="1" customHeight="1" outlineLevel="1" x14ac:dyDescent="0.35">
      <c r="A59" s="113"/>
      <c r="B59" s="9" t="s">
        <v>128</v>
      </c>
      <c r="C59" s="11" t="s">
        <v>150</v>
      </c>
      <c r="D59" s="9" t="s">
        <v>39</v>
      </c>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f>$AH$28/'Fixed data'!$C$7</f>
        <v>0</v>
      </c>
      <c r="AJ59" s="35">
        <f>$AH$28/'Fixed data'!$C$7</f>
        <v>0</v>
      </c>
      <c r="AK59" s="35">
        <f>$AH$28/'Fixed data'!$C$7</f>
        <v>0</v>
      </c>
      <c r="AL59" s="35">
        <f>$AH$28/'Fixed data'!$C$7</f>
        <v>0</v>
      </c>
      <c r="AM59" s="35">
        <f>$AH$28/'Fixed data'!$C$7</f>
        <v>0</v>
      </c>
      <c r="AN59" s="35">
        <f>$AH$28/'Fixed data'!$C$7</f>
        <v>0</v>
      </c>
      <c r="AO59" s="35">
        <f>$AH$28/'Fixed data'!$C$7</f>
        <v>0</v>
      </c>
      <c r="AP59" s="35">
        <f>$AH$28/'Fixed data'!$C$7</f>
        <v>0</v>
      </c>
      <c r="AQ59" s="35">
        <f>$AH$28/'Fixed data'!$C$7</f>
        <v>0</v>
      </c>
      <c r="AR59" s="35">
        <f>$AH$28/'Fixed data'!$C$7</f>
        <v>0</v>
      </c>
      <c r="AS59" s="35">
        <f>$AH$28/'Fixed data'!$C$7</f>
        <v>0</v>
      </c>
      <c r="AT59" s="35">
        <f>$AH$28/'Fixed data'!$C$7</f>
        <v>0</v>
      </c>
      <c r="AU59" s="35">
        <f>$AH$28/'Fixed data'!$C$7</f>
        <v>0</v>
      </c>
      <c r="AV59" s="35">
        <f>$AH$28/'Fixed data'!$C$7</f>
        <v>0</v>
      </c>
      <c r="AW59" s="35">
        <f>$AH$28/'Fixed data'!$C$7</f>
        <v>0</v>
      </c>
      <c r="AX59" s="35">
        <f>$AH$28/'Fixed data'!$C$7</f>
        <v>0</v>
      </c>
      <c r="AY59" s="35">
        <f>$AH$28/'Fixed data'!$C$7</f>
        <v>0</v>
      </c>
      <c r="AZ59" s="35">
        <f>$AH$28/'Fixed data'!$C$7</f>
        <v>0</v>
      </c>
      <c r="BA59" s="35">
        <f>$AH$28/'Fixed data'!$C$7</f>
        <v>0</v>
      </c>
      <c r="BB59" s="35">
        <f>$AH$28/'Fixed data'!$C$7</f>
        <v>0</v>
      </c>
      <c r="BC59" s="35">
        <f>$AH$28/'Fixed data'!$C$7</f>
        <v>0</v>
      </c>
      <c r="BD59" s="35">
        <f>$AH$28/'Fixed data'!$C$7</f>
        <v>0</v>
      </c>
    </row>
    <row r="60" spans="1:56" ht="16.5" collapsed="1" x14ac:dyDescent="0.35">
      <c r="A60" s="113"/>
      <c r="B60" s="9" t="s">
        <v>7</v>
      </c>
      <c r="C60" s="9" t="s">
        <v>59</v>
      </c>
      <c r="D60" s="9" t="s">
        <v>39</v>
      </c>
      <c r="E60" s="35">
        <f>SUM(E30:E59)</f>
        <v>0</v>
      </c>
      <c r="F60" s="35">
        <f t="shared" ref="F60:BD60" si="5">SUM(F30:F59)</f>
        <v>0</v>
      </c>
      <c r="G60" s="35">
        <f t="shared" si="5"/>
        <v>-3.8376332616701899E-3</v>
      </c>
      <c r="H60" s="35">
        <f t="shared" si="5"/>
        <v>-3.8376332616701899E-3</v>
      </c>
      <c r="I60" s="35">
        <f t="shared" si="5"/>
        <v>-3.8376332616701899E-3</v>
      </c>
      <c r="J60" s="35">
        <f t="shared" si="5"/>
        <v>-3.8376332616701899E-3</v>
      </c>
      <c r="K60" s="35">
        <f t="shared" si="5"/>
        <v>-3.8376332616701899E-3</v>
      </c>
      <c r="L60" s="35">
        <f t="shared" si="5"/>
        <v>-3.8376332616701899E-3</v>
      </c>
      <c r="M60" s="35">
        <f t="shared" si="5"/>
        <v>-3.8376332616701899E-3</v>
      </c>
      <c r="N60" s="35">
        <f t="shared" si="5"/>
        <v>-3.8376332616701899E-3</v>
      </c>
      <c r="O60" s="35">
        <f t="shared" si="5"/>
        <v>-3.8376332616701899E-3</v>
      </c>
      <c r="P60" s="35">
        <f t="shared" si="5"/>
        <v>-3.8376332616701899E-3</v>
      </c>
      <c r="Q60" s="35">
        <f t="shared" si="5"/>
        <v>-3.8376332616701899E-3</v>
      </c>
      <c r="R60" s="35">
        <f t="shared" si="5"/>
        <v>-3.8376332616701899E-3</v>
      </c>
      <c r="S60" s="35">
        <f t="shared" si="5"/>
        <v>-3.8376332616701899E-3</v>
      </c>
      <c r="T60" s="35">
        <f t="shared" si="5"/>
        <v>-3.8376332616701899E-3</v>
      </c>
      <c r="U60" s="35">
        <f t="shared" si="5"/>
        <v>-3.8376332616701899E-3</v>
      </c>
      <c r="V60" s="35">
        <f t="shared" si="5"/>
        <v>-3.8376332616701899E-3</v>
      </c>
      <c r="W60" s="35">
        <f t="shared" si="5"/>
        <v>-3.8376332616701899E-3</v>
      </c>
      <c r="X60" s="35">
        <f t="shared" si="5"/>
        <v>-3.8376332616701899E-3</v>
      </c>
      <c r="Y60" s="35">
        <f t="shared" si="5"/>
        <v>-3.8376332616701899E-3</v>
      </c>
      <c r="Z60" s="35">
        <f t="shared" si="5"/>
        <v>-3.8376332616701899E-3</v>
      </c>
      <c r="AA60" s="35">
        <f t="shared" si="5"/>
        <v>-3.8376332616701899E-3</v>
      </c>
      <c r="AB60" s="35">
        <f t="shared" si="5"/>
        <v>-3.8376332616701899E-3</v>
      </c>
      <c r="AC60" s="35">
        <f t="shared" si="5"/>
        <v>-3.8376332616701899E-3</v>
      </c>
      <c r="AD60" s="35">
        <f t="shared" si="5"/>
        <v>-3.8376332616701899E-3</v>
      </c>
      <c r="AE60" s="35">
        <f t="shared" si="5"/>
        <v>-3.8376332616701899E-3</v>
      </c>
      <c r="AF60" s="35">
        <f t="shared" si="5"/>
        <v>-3.8376332616701899E-3</v>
      </c>
      <c r="AG60" s="35">
        <f t="shared" si="5"/>
        <v>-3.8376332616701899E-3</v>
      </c>
      <c r="AH60" s="35">
        <f t="shared" si="5"/>
        <v>-3.8376332616701899E-3</v>
      </c>
      <c r="AI60" s="35">
        <f t="shared" si="5"/>
        <v>-3.8376332616701899E-3</v>
      </c>
      <c r="AJ60" s="35">
        <f t="shared" si="5"/>
        <v>-3.8376332616701899E-3</v>
      </c>
      <c r="AK60" s="35">
        <f t="shared" si="5"/>
        <v>-3.8376332616701899E-3</v>
      </c>
      <c r="AL60" s="35">
        <f t="shared" si="5"/>
        <v>-3.8376332616701899E-3</v>
      </c>
      <c r="AM60" s="35">
        <f t="shared" si="5"/>
        <v>-3.8376332616701899E-3</v>
      </c>
      <c r="AN60" s="35">
        <f t="shared" si="5"/>
        <v>-3.8376332616701899E-3</v>
      </c>
      <c r="AO60" s="35">
        <f t="shared" si="5"/>
        <v>-3.8376332616701899E-3</v>
      </c>
      <c r="AP60" s="35">
        <f t="shared" si="5"/>
        <v>-3.8376332616701899E-3</v>
      </c>
      <c r="AQ60" s="35">
        <f t="shared" si="5"/>
        <v>-3.8376332616701899E-3</v>
      </c>
      <c r="AR60" s="35">
        <f t="shared" si="5"/>
        <v>-3.8376332616701899E-3</v>
      </c>
      <c r="AS60" s="35">
        <f t="shared" si="5"/>
        <v>-3.8376332616701899E-3</v>
      </c>
      <c r="AT60" s="35">
        <f t="shared" si="5"/>
        <v>-3.8376332616701899E-3</v>
      </c>
      <c r="AU60" s="35">
        <f t="shared" si="5"/>
        <v>-3.8376332616701899E-3</v>
      </c>
      <c r="AV60" s="35">
        <f t="shared" si="5"/>
        <v>-3.8376332616701899E-3</v>
      </c>
      <c r="AW60" s="35">
        <f t="shared" si="5"/>
        <v>-3.8376332616701899E-3</v>
      </c>
      <c r="AX60" s="35">
        <f t="shared" si="5"/>
        <v>-3.8376332616701899E-3</v>
      </c>
      <c r="AY60" s="35">
        <f t="shared" si="5"/>
        <v>-3.8376332616701899E-3</v>
      </c>
      <c r="AZ60" s="35">
        <f t="shared" si="5"/>
        <v>0</v>
      </c>
      <c r="BA60" s="35">
        <f t="shared" si="5"/>
        <v>0</v>
      </c>
      <c r="BB60" s="35">
        <f t="shared" si="5"/>
        <v>0</v>
      </c>
      <c r="BC60" s="35">
        <f t="shared" si="5"/>
        <v>0</v>
      </c>
      <c r="BD60" s="35">
        <f t="shared" si="5"/>
        <v>0</v>
      </c>
    </row>
    <row r="61" spans="1:56" ht="17.25" hidden="1" customHeight="1" outlineLevel="1" x14ac:dyDescent="0.35">
      <c r="A61" s="113"/>
      <c r="B61" s="9" t="s">
        <v>34</v>
      </c>
      <c r="C61" s="9" t="s">
        <v>60</v>
      </c>
      <c r="D61" s="9" t="s">
        <v>39</v>
      </c>
      <c r="E61" s="35">
        <v>0</v>
      </c>
      <c r="F61" s="35">
        <f>E62</f>
        <v>0</v>
      </c>
      <c r="G61" s="35">
        <f t="shared" ref="G61:BD61" si="6">F62</f>
        <v>-0.17269349677515855</v>
      </c>
      <c r="H61" s="35">
        <f t="shared" si="6"/>
        <v>-0.16885586351348836</v>
      </c>
      <c r="I61" s="35">
        <f t="shared" si="6"/>
        <v>-0.16501823025181817</v>
      </c>
      <c r="J61" s="35">
        <f t="shared" si="6"/>
        <v>-0.16118059699014797</v>
      </c>
      <c r="K61" s="35">
        <f t="shared" si="6"/>
        <v>-0.15734296372847778</v>
      </c>
      <c r="L61" s="35">
        <f t="shared" si="6"/>
        <v>-0.15350533046680759</v>
      </c>
      <c r="M61" s="35">
        <f t="shared" si="6"/>
        <v>-0.1496676972051374</v>
      </c>
      <c r="N61" s="35">
        <f t="shared" si="6"/>
        <v>-0.1458300639434672</v>
      </c>
      <c r="O61" s="35">
        <f t="shared" si="6"/>
        <v>-0.14199243068179701</v>
      </c>
      <c r="P61" s="35">
        <f t="shared" si="6"/>
        <v>-0.13815479742012682</v>
      </c>
      <c r="Q61" s="35">
        <f t="shared" si="6"/>
        <v>-0.13431716415845663</v>
      </c>
      <c r="R61" s="35">
        <f t="shared" si="6"/>
        <v>-0.13047953089678643</v>
      </c>
      <c r="S61" s="35">
        <f t="shared" si="6"/>
        <v>-0.12664189763511624</v>
      </c>
      <c r="T61" s="35">
        <f t="shared" si="6"/>
        <v>-0.12280426437344605</v>
      </c>
      <c r="U61" s="35">
        <f t="shared" si="6"/>
        <v>-0.11896663111177586</v>
      </c>
      <c r="V61" s="35">
        <f t="shared" si="6"/>
        <v>-0.11512899785010566</v>
      </c>
      <c r="W61" s="35">
        <f t="shared" si="6"/>
        <v>-0.11129136458843547</v>
      </c>
      <c r="X61" s="35">
        <f t="shared" si="6"/>
        <v>-0.10745373132676528</v>
      </c>
      <c r="Y61" s="35">
        <f t="shared" si="6"/>
        <v>-0.10361609806509509</v>
      </c>
      <c r="Z61" s="35">
        <f t="shared" si="6"/>
        <v>-9.9778464803424893E-2</v>
      </c>
      <c r="AA61" s="35">
        <f t="shared" si="6"/>
        <v>-9.5940831541754701E-2</v>
      </c>
      <c r="AB61" s="35">
        <f t="shared" si="6"/>
        <v>-9.2103198280084508E-2</v>
      </c>
      <c r="AC61" s="35">
        <f t="shared" si="6"/>
        <v>-8.8265565018414316E-2</v>
      </c>
      <c r="AD61" s="35">
        <f t="shared" si="6"/>
        <v>-8.4427931756744123E-2</v>
      </c>
      <c r="AE61" s="35">
        <f t="shared" si="6"/>
        <v>-8.0590298495073931E-2</v>
      </c>
      <c r="AF61" s="35">
        <f t="shared" si="6"/>
        <v>-7.6752665233403738E-2</v>
      </c>
      <c r="AG61" s="35">
        <f t="shared" si="6"/>
        <v>-7.2915031971733546E-2</v>
      </c>
      <c r="AH61" s="35">
        <f t="shared" si="6"/>
        <v>-6.9077398710063354E-2</v>
      </c>
      <c r="AI61" s="35">
        <f t="shared" si="6"/>
        <v>-6.5239765448393161E-2</v>
      </c>
      <c r="AJ61" s="35">
        <f t="shared" si="6"/>
        <v>-6.1402132186722969E-2</v>
      </c>
      <c r="AK61" s="35">
        <f t="shared" si="6"/>
        <v>-5.7564498925052776E-2</v>
      </c>
      <c r="AL61" s="35">
        <f t="shared" si="6"/>
        <v>-5.3726865663382584E-2</v>
      </c>
      <c r="AM61" s="35">
        <f t="shared" si="6"/>
        <v>-4.9889232401712391E-2</v>
      </c>
      <c r="AN61" s="35">
        <f t="shared" si="6"/>
        <v>-4.6051599140042199E-2</v>
      </c>
      <c r="AO61" s="35">
        <f t="shared" si="6"/>
        <v>-4.2213965878372006E-2</v>
      </c>
      <c r="AP61" s="35">
        <f t="shared" si="6"/>
        <v>-3.8376332616701814E-2</v>
      </c>
      <c r="AQ61" s="35">
        <f t="shared" si="6"/>
        <v>-3.4538699355031621E-2</v>
      </c>
      <c r="AR61" s="35">
        <f t="shared" si="6"/>
        <v>-3.0701066093361432E-2</v>
      </c>
      <c r="AS61" s="35">
        <f t="shared" si="6"/>
        <v>-2.6863432831691243E-2</v>
      </c>
      <c r="AT61" s="35">
        <f t="shared" si="6"/>
        <v>-2.3025799570021054E-2</v>
      </c>
      <c r="AU61" s="35">
        <f t="shared" si="6"/>
        <v>-1.9188166308350865E-2</v>
      </c>
      <c r="AV61" s="35">
        <f t="shared" si="6"/>
        <v>-1.5350533046680676E-2</v>
      </c>
      <c r="AW61" s="35">
        <f t="shared" si="6"/>
        <v>-1.1512899785010487E-2</v>
      </c>
      <c r="AX61" s="35">
        <f t="shared" si="6"/>
        <v>-7.6752665233402973E-3</v>
      </c>
      <c r="AY61" s="35">
        <f t="shared" si="6"/>
        <v>-3.8376332616701075E-3</v>
      </c>
      <c r="AZ61" s="35">
        <f t="shared" si="6"/>
        <v>8.2399365108898337E-17</v>
      </c>
      <c r="BA61" s="35">
        <f t="shared" si="6"/>
        <v>8.2399365108898337E-17</v>
      </c>
      <c r="BB61" s="35">
        <f t="shared" si="6"/>
        <v>8.2399365108898337E-17</v>
      </c>
      <c r="BC61" s="35">
        <f t="shared" si="6"/>
        <v>8.2399365108898337E-17</v>
      </c>
      <c r="BD61" s="35">
        <f t="shared" si="6"/>
        <v>8.2399365108898337E-17</v>
      </c>
    </row>
    <row r="62" spans="1:56" ht="16.5" hidden="1" customHeight="1" outlineLevel="1" x14ac:dyDescent="0.3">
      <c r="A62" s="113"/>
      <c r="B62" s="9" t="s">
        <v>33</v>
      </c>
      <c r="C62" s="9" t="s">
        <v>67</v>
      </c>
      <c r="D62" s="9" t="s">
        <v>39</v>
      </c>
      <c r="E62" s="35">
        <f t="shared" ref="E62:BD62" si="7">E28-E60+E61</f>
        <v>0</v>
      </c>
      <c r="F62" s="35">
        <f t="shared" si="7"/>
        <v>-0.17269349677515855</v>
      </c>
      <c r="G62" s="35">
        <f t="shared" si="7"/>
        <v>-0.16885586351348836</v>
      </c>
      <c r="H62" s="35">
        <f t="shared" si="7"/>
        <v>-0.16501823025181817</v>
      </c>
      <c r="I62" s="35">
        <f t="shared" si="7"/>
        <v>-0.16118059699014797</v>
      </c>
      <c r="J62" s="35">
        <f t="shared" si="7"/>
        <v>-0.15734296372847778</v>
      </c>
      <c r="K62" s="35">
        <f t="shared" si="7"/>
        <v>-0.15350533046680759</v>
      </c>
      <c r="L62" s="35">
        <f t="shared" si="7"/>
        <v>-0.1496676972051374</v>
      </c>
      <c r="M62" s="35">
        <f t="shared" si="7"/>
        <v>-0.1458300639434672</v>
      </c>
      <c r="N62" s="35">
        <f t="shared" si="7"/>
        <v>-0.14199243068179701</v>
      </c>
      <c r="O62" s="35">
        <f t="shared" si="7"/>
        <v>-0.13815479742012682</v>
      </c>
      <c r="P62" s="35">
        <f t="shared" si="7"/>
        <v>-0.13431716415845663</v>
      </c>
      <c r="Q62" s="35">
        <f t="shared" si="7"/>
        <v>-0.13047953089678643</v>
      </c>
      <c r="R62" s="35">
        <f t="shared" si="7"/>
        <v>-0.12664189763511624</v>
      </c>
      <c r="S62" s="35">
        <f t="shared" si="7"/>
        <v>-0.12280426437344605</v>
      </c>
      <c r="T62" s="35">
        <f t="shared" si="7"/>
        <v>-0.11896663111177586</v>
      </c>
      <c r="U62" s="35">
        <f t="shared" si="7"/>
        <v>-0.11512899785010566</v>
      </c>
      <c r="V62" s="35">
        <f t="shared" si="7"/>
        <v>-0.11129136458843547</v>
      </c>
      <c r="W62" s="35">
        <f t="shared" si="7"/>
        <v>-0.10745373132676528</v>
      </c>
      <c r="X62" s="35">
        <f t="shared" si="7"/>
        <v>-0.10361609806509509</v>
      </c>
      <c r="Y62" s="35">
        <f t="shared" si="7"/>
        <v>-9.9778464803424893E-2</v>
      </c>
      <c r="Z62" s="35">
        <f t="shared" si="7"/>
        <v>-9.5940831541754701E-2</v>
      </c>
      <c r="AA62" s="35">
        <f t="shared" si="7"/>
        <v>-9.2103198280084508E-2</v>
      </c>
      <c r="AB62" s="35">
        <f t="shared" si="7"/>
        <v>-8.8265565018414316E-2</v>
      </c>
      <c r="AC62" s="35">
        <f t="shared" si="7"/>
        <v>-8.4427931756744123E-2</v>
      </c>
      <c r="AD62" s="35">
        <f t="shared" si="7"/>
        <v>-8.0590298495073931E-2</v>
      </c>
      <c r="AE62" s="35">
        <f t="shared" si="7"/>
        <v>-7.6752665233403738E-2</v>
      </c>
      <c r="AF62" s="35">
        <f t="shared" si="7"/>
        <v>-7.2915031971733546E-2</v>
      </c>
      <c r="AG62" s="35">
        <f t="shared" si="7"/>
        <v>-6.9077398710063354E-2</v>
      </c>
      <c r="AH62" s="35">
        <f t="shared" si="7"/>
        <v>-6.5239765448393161E-2</v>
      </c>
      <c r="AI62" s="35">
        <f t="shared" si="7"/>
        <v>-6.1402132186722969E-2</v>
      </c>
      <c r="AJ62" s="35">
        <f t="shared" si="7"/>
        <v>-5.7564498925052776E-2</v>
      </c>
      <c r="AK62" s="35">
        <f t="shared" si="7"/>
        <v>-5.3726865663382584E-2</v>
      </c>
      <c r="AL62" s="35">
        <f t="shared" si="7"/>
        <v>-4.9889232401712391E-2</v>
      </c>
      <c r="AM62" s="35">
        <f t="shared" si="7"/>
        <v>-4.6051599140042199E-2</v>
      </c>
      <c r="AN62" s="35">
        <f t="shared" si="7"/>
        <v>-4.2213965878372006E-2</v>
      </c>
      <c r="AO62" s="35">
        <f t="shared" si="7"/>
        <v>-3.8376332616701814E-2</v>
      </c>
      <c r="AP62" s="35">
        <f t="shared" si="7"/>
        <v>-3.4538699355031621E-2</v>
      </c>
      <c r="AQ62" s="35">
        <f t="shared" si="7"/>
        <v>-3.0701066093361432E-2</v>
      </c>
      <c r="AR62" s="35">
        <f t="shared" si="7"/>
        <v>-2.6863432831691243E-2</v>
      </c>
      <c r="AS62" s="35">
        <f t="shared" si="7"/>
        <v>-2.3025799570021054E-2</v>
      </c>
      <c r="AT62" s="35">
        <f t="shared" si="7"/>
        <v>-1.9188166308350865E-2</v>
      </c>
      <c r="AU62" s="35">
        <f t="shared" si="7"/>
        <v>-1.5350533046680676E-2</v>
      </c>
      <c r="AV62" s="35">
        <f t="shared" si="7"/>
        <v>-1.1512899785010487E-2</v>
      </c>
      <c r="AW62" s="35">
        <f t="shared" si="7"/>
        <v>-7.6752665233402973E-3</v>
      </c>
      <c r="AX62" s="35">
        <f t="shared" si="7"/>
        <v>-3.8376332616701075E-3</v>
      </c>
      <c r="AY62" s="35">
        <f t="shared" si="7"/>
        <v>8.2399365108898337E-17</v>
      </c>
      <c r="AZ62" s="35">
        <f t="shared" si="7"/>
        <v>8.2399365108898337E-17</v>
      </c>
      <c r="BA62" s="35">
        <f t="shared" si="7"/>
        <v>8.2399365108898337E-17</v>
      </c>
      <c r="BB62" s="35">
        <f t="shared" si="7"/>
        <v>8.2399365108898337E-17</v>
      </c>
      <c r="BC62" s="35">
        <f t="shared" si="7"/>
        <v>8.2399365108898337E-17</v>
      </c>
      <c r="BD62" s="35">
        <f t="shared" si="7"/>
        <v>8.2399365108898337E-17</v>
      </c>
    </row>
    <row r="63" spans="1:56" ht="16.5" collapsed="1" x14ac:dyDescent="0.3">
      <c r="A63" s="113"/>
      <c r="B63" s="9" t="s">
        <v>8</v>
      </c>
      <c r="C63" s="11" t="s">
        <v>66</v>
      </c>
      <c r="D63" s="9" t="s">
        <v>39</v>
      </c>
      <c r="E63" s="35">
        <f>AVERAGE(E61:E62)*'Fixed data'!$C$3</f>
        <v>0</v>
      </c>
      <c r="F63" s="35">
        <f>AVERAGE(F61:F62)*'Fixed data'!$C$3</f>
        <v>-3.4538699355031711E-3</v>
      </c>
      <c r="G63" s="35">
        <f>AVERAGE(G61:G62)*'Fixed data'!$C$3</f>
        <v>-6.8309872057729379E-3</v>
      </c>
      <c r="H63" s="35">
        <f>AVERAGE(H61:H62)*'Fixed data'!$C$3</f>
        <v>-6.6774818753061304E-3</v>
      </c>
      <c r="I63" s="35">
        <f>AVERAGE(I61:I62)*'Fixed data'!$C$3</f>
        <v>-6.5239765448393229E-3</v>
      </c>
      <c r="J63" s="35">
        <f>AVERAGE(J61:J62)*'Fixed data'!$C$3</f>
        <v>-6.3704712143725153E-3</v>
      </c>
      <c r="K63" s="35">
        <f>AVERAGE(K61:K62)*'Fixed data'!$C$3</f>
        <v>-6.2169658839057078E-3</v>
      </c>
      <c r="L63" s="35">
        <f>AVERAGE(L61:L62)*'Fixed data'!$C$3</f>
        <v>-6.0634605534388994E-3</v>
      </c>
      <c r="M63" s="35">
        <f>AVERAGE(M61:M62)*'Fixed data'!$C$3</f>
        <v>-5.9099552229720919E-3</v>
      </c>
      <c r="N63" s="35">
        <f>AVERAGE(N61:N62)*'Fixed data'!$C$3</f>
        <v>-5.7564498925052844E-3</v>
      </c>
      <c r="O63" s="35">
        <f>AVERAGE(O61:O62)*'Fixed data'!$C$3</f>
        <v>-5.6029445620384769E-3</v>
      </c>
      <c r="P63" s="35">
        <f>AVERAGE(P61:P62)*'Fixed data'!$C$3</f>
        <v>-5.4494392315716693E-3</v>
      </c>
      <c r="Q63" s="35">
        <f>AVERAGE(Q61:Q62)*'Fixed data'!$C$3</f>
        <v>-5.2959339011048609E-3</v>
      </c>
      <c r="R63" s="35">
        <f>AVERAGE(R61:R62)*'Fixed data'!$C$3</f>
        <v>-5.1424285706380534E-3</v>
      </c>
      <c r="S63" s="35">
        <f>AVERAGE(S61:S62)*'Fixed data'!$C$3</f>
        <v>-4.9889232401712459E-3</v>
      </c>
      <c r="T63" s="35">
        <f>AVERAGE(T61:T62)*'Fixed data'!$C$3</f>
        <v>-4.8354179097044384E-3</v>
      </c>
      <c r="U63" s="35">
        <f>AVERAGE(U61:U62)*'Fixed data'!$C$3</f>
        <v>-4.6819125792376308E-3</v>
      </c>
      <c r="V63" s="35">
        <f>AVERAGE(V61:V62)*'Fixed data'!$C$3</f>
        <v>-4.5284072487708224E-3</v>
      </c>
      <c r="W63" s="35">
        <f>AVERAGE(W61:W62)*'Fixed data'!$C$3</f>
        <v>-4.3749019183040149E-3</v>
      </c>
      <c r="X63" s="35">
        <f>AVERAGE(X61:X62)*'Fixed data'!$C$3</f>
        <v>-4.2213965878372074E-3</v>
      </c>
      <c r="Y63" s="35">
        <f>AVERAGE(Y61:Y62)*'Fixed data'!$C$3</f>
        <v>-4.0678912573703999E-3</v>
      </c>
      <c r="Z63" s="35">
        <f>AVERAGE(Z61:Z62)*'Fixed data'!$C$3</f>
        <v>-3.9143859269035923E-3</v>
      </c>
      <c r="AA63" s="35">
        <f>AVERAGE(AA61:AA62)*'Fixed data'!$C$3</f>
        <v>-3.7608805964367844E-3</v>
      </c>
      <c r="AB63" s="35">
        <f>AVERAGE(AB61:AB62)*'Fixed data'!$C$3</f>
        <v>-3.6073752659699764E-3</v>
      </c>
      <c r="AC63" s="35">
        <f>AVERAGE(AC61:AC62)*'Fixed data'!$C$3</f>
        <v>-3.4538699355031689E-3</v>
      </c>
      <c r="AD63" s="35">
        <f>AVERAGE(AD61:AD62)*'Fixed data'!$C$3</f>
        <v>-3.3003646050363614E-3</v>
      </c>
      <c r="AE63" s="35">
        <f>AVERAGE(AE61:AE62)*'Fixed data'!$C$3</f>
        <v>-3.1468592745695534E-3</v>
      </c>
      <c r="AF63" s="35">
        <f>AVERAGE(AF61:AF62)*'Fixed data'!$C$3</f>
        <v>-2.9933539441027459E-3</v>
      </c>
      <c r="AG63" s="35">
        <f>AVERAGE(AG61:AG62)*'Fixed data'!$C$3</f>
        <v>-2.8398486136359379E-3</v>
      </c>
      <c r="AH63" s="35">
        <f>AVERAGE(AH61:AH62)*'Fixed data'!$C$3</f>
        <v>-2.6863432831691304E-3</v>
      </c>
      <c r="AI63" s="35">
        <f>AVERAGE(AI61:AI62)*'Fixed data'!$C$3</f>
        <v>-2.5328379527023224E-3</v>
      </c>
      <c r="AJ63" s="35">
        <f>AVERAGE(AJ61:AJ62)*'Fixed data'!$C$3</f>
        <v>-2.3793326222355149E-3</v>
      </c>
      <c r="AK63" s="35">
        <f>AVERAGE(AK61:AK62)*'Fixed data'!$C$3</f>
        <v>-2.2258272917687074E-3</v>
      </c>
      <c r="AL63" s="35">
        <f>AVERAGE(AL61:AL62)*'Fixed data'!$C$3</f>
        <v>-2.0723219613018994E-3</v>
      </c>
      <c r="AM63" s="35">
        <f>AVERAGE(AM61:AM62)*'Fixed data'!$C$3</f>
        <v>-1.9188166308350919E-3</v>
      </c>
      <c r="AN63" s="35">
        <f>AVERAGE(AN61:AN62)*'Fixed data'!$C$3</f>
        <v>-1.7653113003682842E-3</v>
      </c>
      <c r="AO63" s="35">
        <f>AVERAGE(AO61:AO62)*'Fixed data'!$C$3</f>
        <v>-1.6118059699014764E-3</v>
      </c>
      <c r="AP63" s="35">
        <f>AVERAGE(AP61:AP62)*'Fixed data'!$C$3</f>
        <v>-1.4583006394346687E-3</v>
      </c>
      <c r="AQ63" s="35">
        <f>AVERAGE(AQ61:AQ62)*'Fixed data'!$C$3</f>
        <v>-1.3047953089678609E-3</v>
      </c>
      <c r="AR63" s="35">
        <f>AVERAGE(AR61:AR62)*'Fixed data'!$C$3</f>
        <v>-1.1512899785010536E-3</v>
      </c>
      <c r="AS63" s="35">
        <f>AVERAGE(AS61:AS62)*'Fixed data'!$C$3</f>
        <v>-9.9778464803424588E-4</v>
      </c>
      <c r="AT63" s="35">
        <f>AVERAGE(AT61:AT62)*'Fixed data'!$C$3</f>
        <v>-8.4427931756743846E-4</v>
      </c>
      <c r="AU63" s="35">
        <f>AVERAGE(AU61:AU62)*'Fixed data'!$C$3</f>
        <v>-6.9077398710063072E-4</v>
      </c>
      <c r="AV63" s="35">
        <f>AVERAGE(AV61:AV62)*'Fixed data'!$C$3</f>
        <v>-5.372686566338233E-4</v>
      </c>
      <c r="AW63" s="35">
        <f>AVERAGE(AW61:AW62)*'Fixed data'!$C$3</f>
        <v>-3.8376332616701572E-4</v>
      </c>
      <c r="AX63" s="35">
        <f>AVERAGE(AX61:AX62)*'Fixed data'!$C$3</f>
        <v>-2.3025799570020809E-4</v>
      </c>
      <c r="AY63" s="35">
        <f>AVERAGE(AY61:AY62)*'Fixed data'!$C$3</f>
        <v>-7.6752665233400497E-5</v>
      </c>
      <c r="AZ63" s="35">
        <f>AVERAGE(AZ61:AZ62)*'Fixed data'!$C$3</f>
        <v>3.2959746043559337E-18</v>
      </c>
      <c r="BA63" s="35">
        <f>AVERAGE(BA61:BA62)*'Fixed data'!$C$3</f>
        <v>3.2959746043559337E-18</v>
      </c>
      <c r="BB63" s="35">
        <f>AVERAGE(BB61:BB62)*'Fixed data'!$C$3</f>
        <v>3.2959746043559337E-18</v>
      </c>
      <c r="BC63" s="35">
        <f>AVERAGE(BC61:BC62)*'Fixed data'!$C$3</f>
        <v>3.2959746043559337E-18</v>
      </c>
      <c r="BD63" s="35">
        <f>AVERAGE(BD61:BD62)*'Fixed data'!$C$3</f>
        <v>3.2959746043559337E-18</v>
      </c>
    </row>
    <row r="64" spans="1:56" ht="15.75" thickBot="1" x14ac:dyDescent="0.35">
      <c r="A64" s="112"/>
      <c r="B64" s="12" t="s">
        <v>92</v>
      </c>
      <c r="C64" s="12" t="s">
        <v>44</v>
      </c>
      <c r="D64" s="12" t="s">
        <v>39</v>
      </c>
      <c r="E64" s="53">
        <f t="shared" ref="E64:BD64" si="8">E29+E60+E63</f>
        <v>0</v>
      </c>
      <c r="F64" s="53">
        <f t="shared" si="8"/>
        <v>-7.7465368553428282E-2</v>
      </c>
      <c r="G64" s="53">
        <f t="shared" si="8"/>
        <v>-1.0668620467443128E-2</v>
      </c>
      <c r="H64" s="53">
        <f t="shared" si="8"/>
        <v>-1.0515115136976321E-2</v>
      </c>
      <c r="I64" s="53">
        <f t="shared" si="8"/>
        <v>-1.0361609806509513E-2</v>
      </c>
      <c r="J64" s="53">
        <f t="shared" si="8"/>
        <v>-1.0208104476042704E-2</v>
      </c>
      <c r="K64" s="53">
        <f t="shared" si="8"/>
        <v>-1.0054599145575898E-2</v>
      </c>
      <c r="L64" s="53">
        <f t="shared" si="8"/>
        <v>-9.9010938151090893E-3</v>
      </c>
      <c r="M64" s="53">
        <f t="shared" si="8"/>
        <v>-9.7475884846422826E-3</v>
      </c>
      <c r="N64" s="53">
        <f t="shared" si="8"/>
        <v>-9.5940831541754742E-3</v>
      </c>
      <c r="O64" s="53">
        <f t="shared" si="8"/>
        <v>-9.4405778237086659E-3</v>
      </c>
      <c r="P64" s="53">
        <f t="shared" si="8"/>
        <v>-9.2870724932418592E-3</v>
      </c>
      <c r="Q64" s="53">
        <f t="shared" si="8"/>
        <v>-9.1335671627750508E-3</v>
      </c>
      <c r="R64" s="53">
        <f t="shared" si="8"/>
        <v>-8.9800618323082441E-3</v>
      </c>
      <c r="S64" s="53">
        <f t="shared" si="8"/>
        <v>-8.8265565018414358E-3</v>
      </c>
      <c r="T64" s="53">
        <f t="shared" si="8"/>
        <v>-8.6730511713746274E-3</v>
      </c>
      <c r="U64" s="53">
        <f t="shared" si="8"/>
        <v>-8.5195458409078207E-3</v>
      </c>
      <c r="V64" s="53">
        <f t="shared" si="8"/>
        <v>-8.3660405104410123E-3</v>
      </c>
      <c r="W64" s="53">
        <f t="shared" si="8"/>
        <v>-8.2125351799742057E-3</v>
      </c>
      <c r="X64" s="53">
        <f t="shared" si="8"/>
        <v>-8.0590298495073973E-3</v>
      </c>
      <c r="Y64" s="53">
        <f t="shared" si="8"/>
        <v>-7.9055245190405889E-3</v>
      </c>
      <c r="Z64" s="53">
        <f t="shared" si="8"/>
        <v>-7.7520191885737822E-3</v>
      </c>
      <c r="AA64" s="53">
        <f t="shared" si="8"/>
        <v>-7.5985138581069738E-3</v>
      </c>
      <c r="AB64" s="53">
        <f t="shared" si="8"/>
        <v>-7.4450085276401663E-3</v>
      </c>
      <c r="AC64" s="53">
        <f t="shared" si="8"/>
        <v>-7.2915031971733588E-3</v>
      </c>
      <c r="AD64" s="53">
        <f t="shared" si="8"/>
        <v>-7.1379978667065512E-3</v>
      </c>
      <c r="AE64" s="53">
        <f t="shared" si="8"/>
        <v>-6.9844925362397437E-3</v>
      </c>
      <c r="AF64" s="53">
        <f t="shared" si="8"/>
        <v>-6.8309872057729353E-3</v>
      </c>
      <c r="AG64" s="53">
        <f t="shared" si="8"/>
        <v>-6.6774818753061278E-3</v>
      </c>
      <c r="AH64" s="53">
        <f t="shared" si="8"/>
        <v>-6.5239765448393203E-3</v>
      </c>
      <c r="AI64" s="53">
        <f t="shared" si="8"/>
        <v>-6.3704712143725119E-3</v>
      </c>
      <c r="AJ64" s="53">
        <f t="shared" si="8"/>
        <v>-6.2169658839057052E-3</v>
      </c>
      <c r="AK64" s="53">
        <f t="shared" si="8"/>
        <v>-6.0634605534388968E-3</v>
      </c>
      <c r="AL64" s="53">
        <f t="shared" si="8"/>
        <v>-5.9099552229720893E-3</v>
      </c>
      <c r="AM64" s="53">
        <f t="shared" si="8"/>
        <v>-5.7564498925052818E-3</v>
      </c>
      <c r="AN64" s="53">
        <f t="shared" si="8"/>
        <v>-5.6029445620384742E-3</v>
      </c>
      <c r="AO64" s="53">
        <f t="shared" si="8"/>
        <v>-5.4494392315716667E-3</v>
      </c>
      <c r="AP64" s="53">
        <f t="shared" si="8"/>
        <v>-5.2959339011048583E-3</v>
      </c>
      <c r="AQ64" s="53">
        <f t="shared" si="8"/>
        <v>-5.1424285706380508E-3</v>
      </c>
      <c r="AR64" s="53">
        <f t="shared" si="8"/>
        <v>-4.9889232401712433E-3</v>
      </c>
      <c r="AS64" s="53">
        <f t="shared" si="8"/>
        <v>-4.8354179097044358E-3</v>
      </c>
      <c r="AT64" s="53">
        <f t="shared" si="8"/>
        <v>-4.6819125792376282E-3</v>
      </c>
      <c r="AU64" s="53">
        <f t="shared" si="8"/>
        <v>-4.5284072487708207E-3</v>
      </c>
      <c r="AV64" s="53">
        <f t="shared" si="8"/>
        <v>-4.3749019183040132E-3</v>
      </c>
      <c r="AW64" s="53">
        <f t="shared" si="8"/>
        <v>-4.2213965878372057E-3</v>
      </c>
      <c r="AX64" s="53">
        <f t="shared" si="8"/>
        <v>-4.0678912573703981E-3</v>
      </c>
      <c r="AY64" s="53">
        <f t="shared" si="8"/>
        <v>-3.9143859269035906E-3</v>
      </c>
      <c r="AZ64" s="53">
        <f t="shared" si="8"/>
        <v>3.2959746043559337E-18</v>
      </c>
      <c r="BA64" s="53">
        <f t="shared" si="8"/>
        <v>3.2959746043559337E-18</v>
      </c>
      <c r="BB64" s="53">
        <f t="shared" si="8"/>
        <v>3.2959746043559337E-18</v>
      </c>
      <c r="BC64" s="53">
        <f t="shared" si="8"/>
        <v>3.2959746043559337E-18</v>
      </c>
      <c r="BD64" s="53">
        <f t="shared" si="8"/>
        <v>3.2959746043559337E-18</v>
      </c>
    </row>
    <row r="65" spans="1:56" ht="12.75" customHeight="1" x14ac:dyDescent="0.3">
      <c r="A65" s="194" t="s">
        <v>227</v>
      </c>
      <c r="B65" s="9" t="s">
        <v>35</v>
      </c>
      <c r="D65" s="4" t="s">
        <v>39</v>
      </c>
      <c r="E65" s="35">
        <f>'Fixed data'!$G$6*E86/1000000</f>
        <v>0</v>
      </c>
      <c r="F65" s="35">
        <f>'Fixed data'!$G$6*F86/1000000</f>
        <v>0</v>
      </c>
      <c r="G65" s="35">
        <f>'Fixed data'!$G$6*G86/1000000</f>
        <v>0</v>
      </c>
      <c r="H65" s="35">
        <f>'Fixed data'!$G$6*H86/1000000</f>
        <v>0</v>
      </c>
      <c r="I65" s="35">
        <f>'Fixed data'!$G$6*I86/1000000</f>
        <v>0</v>
      </c>
      <c r="J65" s="35">
        <f>'Fixed data'!$G$6*J86/1000000</f>
        <v>0</v>
      </c>
      <c r="K65" s="35">
        <f>'Fixed data'!$G$6*K86/1000000</f>
        <v>0</v>
      </c>
      <c r="L65" s="35">
        <f>'Fixed data'!$G$6*L86/1000000</f>
        <v>0</v>
      </c>
      <c r="M65" s="35">
        <f>'Fixed data'!$G$6*M86/1000000</f>
        <v>0</v>
      </c>
      <c r="N65" s="35">
        <f>'Fixed data'!$G$6*N86/1000000</f>
        <v>0</v>
      </c>
      <c r="O65" s="35">
        <f>'Fixed data'!$G$6*O86/1000000</f>
        <v>0</v>
      </c>
      <c r="P65" s="35">
        <f>'Fixed data'!$G$6*P86/1000000</f>
        <v>0</v>
      </c>
      <c r="Q65" s="35">
        <f>'Fixed data'!$G$6*Q86/1000000</f>
        <v>0</v>
      </c>
      <c r="R65" s="35">
        <f>'Fixed data'!$G$6*R86/1000000</f>
        <v>0</v>
      </c>
      <c r="S65" s="35">
        <f>'Fixed data'!$G$6*S86/1000000</f>
        <v>0</v>
      </c>
      <c r="T65" s="35">
        <f>'Fixed data'!$G$6*T86/1000000</f>
        <v>0</v>
      </c>
      <c r="U65" s="35">
        <f>'Fixed data'!$G$6*U86/1000000</f>
        <v>0</v>
      </c>
      <c r="V65" s="35">
        <f>'Fixed data'!$G$6*V86/1000000</f>
        <v>0</v>
      </c>
      <c r="W65" s="35">
        <f>'Fixed data'!$G$6*W86/1000000</f>
        <v>0</v>
      </c>
      <c r="X65" s="35">
        <f>'Fixed data'!$G$6*X86/1000000</f>
        <v>0</v>
      </c>
      <c r="Y65" s="35">
        <f>'Fixed data'!$G$6*Y86/1000000</f>
        <v>0</v>
      </c>
      <c r="Z65" s="35">
        <f>'Fixed data'!$G$6*Z86/1000000</f>
        <v>0</v>
      </c>
      <c r="AA65" s="35">
        <f>'Fixed data'!$G$6*AA86/1000000</f>
        <v>0</v>
      </c>
      <c r="AB65" s="35">
        <f>'Fixed data'!$G$6*AB86/1000000</f>
        <v>0</v>
      </c>
      <c r="AC65" s="35">
        <f>'Fixed data'!$G$6*AC86/1000000</f>
        <v>0</v>
      </c>
      <c r="AD65" s="35">
        <f>'Fixed data'!$G$6*AD86/1000000</f>
        <v>0</v>
      </c>
      <c r="AE65" s="35">
        <f>'Fixed data'!$G$6*AE86/1000000</f>
        <v>0</v>
      </c>
      <c r="AF65" s="35">
        <f>'Fixed data'!$G$6*AF86/1000000</f>
        <v>0</v>
      </c>
      <c r="AG65" s="35">
        <f>'Fixed data'!$G$6*AG86/1000000</f>
        <v>0</v>
      </c>
      <c r="AH65" s="35">
        <f>'Fixed data'!$G$6*AH86/1000000</f>
        <v>0</v>
      </c>
      <c r="AI65" s="35">
        <f>'Fixed data'!$G$6*AI86/1000000</f>
        <v>0</v>
      </c>
      <c r="AJ65" s="35">
        <f>'Fixed data'!$G$6*AJ86/1000000</f>
        <v>0</v>
      </c>
      <c r="AK65" s="35">
        <f>'Fixed data'!$G$6*AK86/1000000</f>
        <v>0</v>
      </c>
      <c r="AL65" s="35">
        <f>'Fixed data'!$G$6*AL86/1000000</f>
        <v>0</v>
      </c>
      <c r="AM65" s="35">
        <f>'Fixed data'!$G$6*AM86/1000000</f>
        <v>0</v>
      </c>
      <c r="AN65" s="35">
        <f>'Fixed data'!$G$6*AN86/1000000</f>
        <v>0</v>
      </c>
      <c r="AO65" s="35">
        <f>'Fixed data'!$G$6*AO86/1000000</f>
        <v>0</v>
      </c>
      <c r="AP65" s="35">
        <f>'Fixed data'!$G$6*AP86/1000000</f>
        <v>0</v>
      </c>
      <c r="AQ65" s="35">
        <f>'Fixed data'!$G$6*AQ86/1000000</f>
        <v>0</v>
      </c>
      <c r="AR65" s="35">
        <f>'Fixed data'!$G$6*AR86/1000000</f>
        <v>0</v>
      </c>
      <c r="AS65" s="35">
        <f>'Fixed data'!$G$6*AS86/1000000</f>
        <v>0</v>
      </c>
      <c r="AT65" s="35">
        <f>'Fixed data'!$G$6*AT86/1000000</f>
        <v>0</v>
      </c>
      <c r="AU65" s="35">
        <f>'Fixed data'!$G$6*AU86/1000000</f>
        <v>0</v>
      </c>
      <c r="AV65" s="35">
        <f>'Fixed data'!$G$6*AV86/1000000</f>
        <v>0</v>
      </c>
      <c r="AW65" s="35">
        <f>'Fixed data'!$G$6*AW86/1000000</f>
        <v>0</v>
      </c>
      <c r="AX65" s="35">
        <f>'Fixed data'!$G$6*AX86/1000000</f>
        <v>0</v>
      </c>
      <c r="AY65" s="35">
        <f>'Fixed data'!$G$6*AY86/1000000</f>
        <v>0</v>
      </c>
      <c r="AZ65" s="35">
        <f>'Fixed data'!$G$6*AZ86/1000000</f>
        <v>0</v>
      </c>
      <c r="BA65" s="35">
        <f>'Fixed data'!$G$6*BA86/1000000</f>
        <v>0</v>
      </c>
      <c r="BB65" s="35">
        <f>'Fixed data'!$G$6*BB86/1000000</f>
        <v>0</v>
      </c>
      <c r="BC65" s="35">
        <f>'Fixed data'!$G$6*BC86/1000000</f>
        <v>0</v>
      </c>
      <c r="BD65" s="35">
        <f>'Fixed data'!$G$6*BD86/1000000</f>
        <v>0</v>
      </c>
    </row>
    <row r="66" spans="1:56" ht="15" customHeight="1" x14ac:dyDescent="0.3">
      <c r="A66" s="195"/>
      <c r="B66" s="9" t="s">
        <v>199</v>
      </c>
      <c r="D66" s="4" t="s">
        <v>39</v>
      </c>
      <c r="E66" s="35">
        <f>E87*'Fixed data'!H$5/1000000</f>
        <v>0</v>
      </c>
      <c r="F66" s="35">
        <f>F87*'Fixed data'!I$5/1000000</f>
        <v>0</v>
      </c>
      <c r="G66" s="35">
        <f>G87*'Fixed data'!J$5/1000000</f>
        <v>0</v>
      </c>
      <c r="H66" s="35">
        <f>H87*'Fixed data'!K$5/1000000</f>
        <v>0</v>
      </c>
      <c r="I66" s="35">
        <f>I87*'Fixed data'!L$5/1000000</f>
        <v>0</v>
      </c>
      <c r="J66" s="35">
        <f>J87*'Fixed data'!M$5/1000000</f>
        <v>0</v>
      </c>
      <c r="K66" s="35">
        <f>K87*'Fixed data'!N$5/1000000</f>
        <v>0</v>
      </c>
      <c r="L66" s="35">
        <f>L87*'Fixed data'!O$5/1000000</f>
        <v>0</v>
      </c>
      <c r="M66" s="35">
        <f>M87*'Fixed data'!P$5/1000000</f>
        <v>0</v>
      </c>
      <c r="N66" s="35">
        <f>N87*'Fixed data'!Q$5/1000000</f>
        <v>0</v>
      </c>
      <c r="O66" s="35">
        <f>O87*'Fixed data'!R$5/1000000</f>
        <v>0</v>
      </c>
      <c r="P66" s="35">
        <f>P87*'Fixed data'!S$5/1000000</f>
        <v>0</v>
      </c>
      <c r="Q66" s="35">
        <f>Q87*'Fixed data'!T$5/1000000</f>
        <v>0</v>
      </c>
      <c r="R66" s="35">
        <f>R87*'Fixed data'!U$5/1000000</f>
        <v>0</v>
      </c>
      <c r="S66" s="35">
        <f>S87*'Fixed data'!V$5/1000000</f>
        <v>0</v>
      </c>
      <c r="T66" s="35">
        <f>T87*'Fixed data'!W$5/1000000</f>
        <v>0</v>
      </c>
      <c r="U66" s="35">
        <f>U87*'Fixed data'!X$5/1000000</f>
        <v>0</v>
      </c>
      <c r="V66" s="35">
        <f>V87*'Fixed data'!Y$5/1000000</f>
        <v>0</v>
      </c>
      <c r="W66" s="35">
        <f>W87*'Fixed data'!Z$5/1000000</f>
        <v>0</v>
      </c>
      <c r="X66" s="35">
        <f>X87*'Fixed data'!AA$5/1000000</f>
        <v>0</v>
      </c>
      <c r="Y66" s="35">
        <f>Y87*'Fixed data'!AB$5/1000000</f>
        <v>0</v>
      </c>
      <c r="Z66" s="35">
        <f>Z87*'Fixed data'!AC$5/1000000</f>
        <v>0</v>
      </c>
      <c r="AA66" s="35">
        <f>AA87*'Fixed data'!AD$5/1000000</f>
        <v>0</v>
      </c>
      <c r="AB66" s="35">
        <f>AB87*'Fixed data'!AE$5/1000000</f>
        <v>0</v>
      </c>
      <c r="AC66" s="35">
        <f>AC87*'Fixed data'!AF$5/1000000</f>
        <v>0</v>
      </c>
      <c r="AD66" s="35">
        <f>AD87*'Fixed data'!AG$5/1000000</f>
        <v>0</v>
      </c>
      <c r="AE66" s="35">
        <f>AE87*'Fixed data'!AH$5/1000000</f>
        <v>0</v>
      </c>
      <c r="AF66" s="35">
        <f>AF87*'Fixed data'!AI$5/1000000</f>
        <v>0</v>
      </c>
      <c r="AG66" s="35">
        <f>AG87*'Fixed data'!AJ$5/1000000</f>
        <v>0</v>
      </c>
      <c r="AH66" s="35">
        <f>AH87*'Fixed data'!AK$5/1000000</f>
        <v>0</v>
      </c>
      <c r="AI66" s="35">
        <f>AI87*'Fixed data'!AL$5/1000000</f>
        <v>0</v>
      </c>
      <c r="AJ66" s="35">
        <f>AJ87*'Fixed data'!AM$5/1000000</f>
        <v>0</v>
      </c>
      <c r="AK66" s="35">
        <f>AK87*'Fixed data'!AN$5/1000000</f>
        <v>0</v>
      </c>
      <c r="AL66" s="35">
        <f>AL87*'Fixed data'!AO$5/1000000</f>
        <v>0</v>
      </c>
      <c r="AM66" s="35">
        <f>AM87*'Fixed data'!AP$5/1000000</f>
        <v>0</v>
      </c>
      <c r="AN66" s="35">
        <f>AN87*'Fixed data'!AQ$5/1000000</f>
        <v>0</v>
      </c>
      <c r="AO66" s="35">
        <f>AO87*'Fixed data'!AR$5/1000000</f>
        <v>0</v>
      </c>
      <c r="AP66" s="35">
        <f>AP87*'Fixed data'!AS$5/1000000</f>
        <v>0</v>
      </c>
      <c r="AQ66" s="35">
        <f>AQ87*'Fixed data'!AT$5/1000000</f>
        <v>0</v>
      </c>
      <c r="AR66" s="35">
        <f>AR87*'Fixed data'!AU$5/1000000</f>
        <v>0</v>
      </c>
      <c r="AS66" s="35">
        <f>AS87*'Fixed data'!AV$5/1000000</f>
        <v>0</v>
      </c>
      <c r="AT66" s="35">
        <f>AT87*'Fixed data'!AW$5/1000000</f>
        <v>0</v>
      </c>
      <c r="AU66" s="35">
        <f>AU87*'Fixed data'!AX$5/1000000</f>
        <v>0</v>
      </c>
      <c r="AV66" s="35">
        <f>AV87*'Fixed data'!AY$5/1000000</f>
        <v>0</v>
      </c>
      <c r="AW66" s="35">
        <f>AW87*'Fixed data'!AZ$5/1000000</f>
        <v>0</v>
      </c>
      <c r="AX66" s="35">
        <f>AX87*'Fixed data'!BA$5/1000000</f>
        <v>0</v>
      </c>
      <c r="AY66" s="35">
        <f>AY87*'Fixed data'!BB$5/1000000</f>
        <v>0</v>
      </c>
      <c r="AZ66" s="35">
        <f>AZ87*'Fixed data'!BC$5/1000000</f>
        <v>0</v>
      </c>
      <c r="BA66" s="35">
        <f>BA87*'Fixed data'!BD$5/1000000</f>
        <v>0</v>
      </c>
      <c r="BB66" s="35">
        <f>BB87*'Fixed data'!BE$5/1000000</f>
        <v>0</v>
      </c>
      <c r="BC66" s="35">
        <f>BC87*'Fixed data'!BF$5/1000000</f>
        <v>0</v>
      </c>
      <c r="BD66" s="35">
        <f>BD87*'Fixed data'!BG$5/1000000</f>
        <v>0</v>
      </c>
    </row>
    <row r="67" spans="1:56" ht="15" customHeight="1" x14ac:dyDescent="0.3">
      <c r="A67" s="195"/>
      <c r="B67" s="9" t="s">
        <v>295</v>
      </c>
      <c r="C67" s="11"/>
      <c r="D67" s="11" t="s">
        <v>39</v>
      </c>
      <c r="E67" s="81">
        <f>'Fixed data'!$G$7*E$88/1000000</f>
        <v>0</v>
      </c>
      <c r="F67" s="81">
        <f>'Fixed data'!$G$7*F$88/1000000</f>
        <v>0</v>
      </c>
      <c r="G67" s="81">
        <f>'Fixed data'!$G$7*G$88/1000000</f>
        <v>0</v>
      </c>
      <c r="H67" s="81">
        <f>'Fixed data'!$G$7*H$88/1000000</f>
        <v>0</v>
      </c>
      <c r="I67" s="81">
        <f>'Fixed data'!$G$7*I$88/1000000</f>
        <v>0</v>
      </c>
      <c r="J67" s="81">
        <f>'Fixed data'!$G$7*J$88/1000000</f>
        <v>0</v>
      </c>
      <c r="K67" s="81">
        <f>'Fixed data'!$G$7*K$88/1000000</f>
        <v>0</v>
      </c>
      <c r="L67" s="81">
        <f>'Fixed data'!$G$7*L$88/1000000</f>
        <v>0</v>
      </c>
      <c r="M67" s="81">
        <f>'Fixed data'!$G$7*M$88/1000000</f>
        <v>0</v>
      </c>
      <c r="N67" s="81">
        <f>'Fixed data'!$G$7*N$88/1000000</f>
        <v>0</v>
      </c>
      <c r="O67" s="81">
        <f>'Fixed data'!$G$7*O$88/1000000</f>
        <v>0</v>
      </c>
      <c r="P67" s="81">
        <f>'Fixed data'!$G$7*P$88/1000000</f>
        <v>0</v>
      </c>
      <c r="Q67" s="81">
        <f>'Fixed data'!$G$7*Q$88/1000000</f>
        <v>0</v>
      </c>
      <c r="R67" s="81">
        <f>'Fixed data'!$G$7*R$88/1000000</f>
        <v>0</v>
      </c>
      <c r="S67" s="81">
        <f>'Fixed data'!$G$7*S$88/1000000</f>
        <v>0</v>
      </c>
      <c r="T67" s="81">
        <f>'Fixed data'!$G$7*T$88/1000000</f>
        <v>0</v>
      </c>
      <c r="U67" s="81">
        <f>'Fixed data'!$G$7*U$88/1000000</f>
        <v>0</v>
      </c>
      <c r="V67" s="81">
        <f>'Fixed data'!$G$7*V$88/1000000</f>
        <v>0</v>
      </c>
      <c r="W67" s="81">
        <f>'Fixed data'!$G$7*W$88/1000000</f>
        <v>0</v>
      </c>
      <c r="X67" s="81">
        <f>'Fixed data'!$G$7*X$88/1000000</f>
        <v>0</v>
      </c>
      <c r="Y67" s="81">
        <f>'Fixed data'!$G$7*Y$88/1000000</f>
        <v>0</v>
      </c>
      <c r="Z67" s="81">
        <f>'Fixed data'!$G$7*Z$88/1000000</f>
        <v>0</v>
      </c>
      <c r="AA67" s="81">
        <f>'Fixed data'!$G$7*AA$88/1000000</f>
        <v>0</v>
      </c>
      <c r="AB67" s="81">
        <f>'Fixed data'!$G$7*AB$88/1000000</f>
        <v>0</v>
      </c>
      <c r="AC67" s="81">
        <f>'Fixed data'!$G$7*AC$88/1000000</f>
        <v>0</v>
      </c>
      <c r="AD67" s="81">
        <f>'Fixed data'!$G$7*AD$88/1000000</f>
        <v>0</v>
      </c>
      <c r="AE67" s="81">
        <f>'Fixed data'!$G$7*AE$88/1000000</f>
        <v>0</v>
      </c>
      <c r="AF67" s="81">
        <f>'Fixed data'!$G$7*AF$88/1000000</f>
        <v>0</v>
      </c>
      <c r="AG67" s="81">
        <f>'Fixed data'!$G$7*AG$88/1000000</f>
        <v>0</v>
      </c>
      <c r="AH67" s="81">
        <f>'Fixed data'!$G$7*AH$88/1000000</f>
        <v>0</v>
      </c>
      <c r="AI67" s="81">
        <f>'Fixed data'!$G$7*AI$88/1000000</f>
        <v>0</v>
      </c>
      <c r="AJ67" s="81">
        <f>'Fixed data'!$G$7*AJ$88/1000000</f>
        <v>0</v>
      </c>
      <c r="AK67" s="81">
        <f>'Fixed data'!$G$7*AK$88/1000000</f>
        <v>0</v>
      </c>
      <c r="AL67" s="81">
        <f>'Fixed data'!$G$7*AL$88/1000000</f>
        <v>0</v>
      </c>
      <c r="AM67" s="81">
        <f>'Fixed data'!$G$7*AM$88/1000000</f>
        <v>0</v>
      </c>
      <c r="AN67" s="81">
        <f>'Fixed data'!$G$7*AN$88/1000000</f>
        <v>0</v>
      </c>
      <c r="AO67" s="81">
        <f>'Fixed data'!$G$7*AO$88/1000000</f>
        <v>0</v>
      </c>
      <c r="AP67" s="81">
        <f>'Fixed data'!$G$7*AP$88/1000000</f>
        <v>0</v>
      </c>
      <c r="AQ67" s="81">
        <f>'Fixed data'!$G$7*AQ$88/1000000</f>
        <v>0</v>
      </c>
      <c r="AR67" s="81">
        <f>'Fixed data'!$G$7*AR$88/1000000</f>
        <v>0</v>
      </c>
      <c r="AS67" s="81">
        <f>'Fixed data'!$G$7*AS$88/1000000</f>
        <v>0</v>
      </c>
      <c r="AT67" s="81">
        <f>'Fixed data'!$G$7*AT$88/1000000</f>
        <v>0</v>
      </c>
      <c r="AU67" s="81">
        <f>'Fixed data'!$G$7*AU$88/1000000</f>
        <v>0</v>
      </c>
      <c r="AV67" s="81">
        <f>'Fixed data'!$G$7*AV$88/1000000</f>
        <v>0</v>
      </c>
      <c r="AW67" s="81">
        <f>'Fixed data'!$G$7*AW$88/1000000</f>
        <v>0</v>
      </c>
      <c r="AX67" s="81">
        <f>'Fixed data'!$G$7*AX$88/1000000</f>
        <v>0</v>
      </c>
      <c r="AY67" s="81">
        <f>'Fixed data'!$G$7*AY$88/1000000</f>
        <v>0</v>
      </c>
      <c r="AZ67" s="81">
        <f>'Fixed data'!$G$7*AZ$88/1000000</f>
        <v>0</v>
      </c>
      <c r="BA67" s="81">
        <f>'Fixed data'!$G$7*BA$88/1000000</f>
        <v>0</v>
      </c>
      <c r="BB67" s="81">
        <f>'Fixed data'!$G$7*BB$88/1000000</f>
        <v>0</v>
      </c>
      <c r="BC67" s="81">
        <f>'Fixed data'!$G$7*BC$88/1000000</f>
        <v>0</v>
      </c>
      <c r="BD67" s="81">
        <f>'Fixed data'!$G$7*BD$88/1000000</f>
        <v>0</v>
      </c>
    </row>
    <row r="68" spans="1:56" ht="15" customHeight="1" x14ac:dyDescent="0.3">
      <c r="A68" s="195"/>
      <c r="B68" s="9" t="s">
        <v>296</v>
      </c>
      <c r="C68" s="9"/>
      <c r="D68" s="9" t="s">
        <v>39</v>
      </c>
      <c r="E68" s="81">
        <f>'Fixed data'!$G$8*E89/1000000</f>
        <v>0</v>
      </c>
      <c r="F68" s="81">
        <f>'Fixed data'!$G$8*F89/1000000</f>
        <v>0</v>
      </c>
      <c r="G68" s="81">
        <f>'Fixed data'!$G$8*G89/1000000</f>
        <v>0</v>
      </c>
      <c r="H68" s="81">
        <f>'Fixed data'!$G$8*H89/1000000</f>
        <v>0</v>
      </c>
      <c r="I68" s="81">
        <f>'Fixed data'!$G$8*I89/1000000</f>
        <v>0</v>
      </c>
      <c r="J68" s="81">
        <f>'Fixed data'!$G$8*J89/1000000</f>
        <v>0</v>
      </c>
      <c r="K68" s="81">
        <f>'Fixed data'!$G$8*K89/1000000</f>
        <v>0</v>
      </c>
      <c r="L68" s="81">
        <f>'Fixed data'!$G$8*L89/1000000</f>
        <v>0</v>
      </c>
      <c r="M68" s="81">
        <f>'Fixed data'!$G$8*M89/1000000</f>
        <v>0</v>
      </c>
      <c r="N68" s="81">
        <f>'Fixed data'!$G$8*N89/1000000</f>
        <v>0</v>
      </c>
      <c r="O68" s="81">
        <f>'Fixed data'!$G$8*O89/1000000</f>
        <v>0</v>
      </c>
      <c r="P68" s="81">
        <f>'Fixed data'!$G$8*P89/1000000</f>
        <v>0</v>
      </c>
      <c r="Q68" s="81">
        <f>'Fixed data'!$G$8*Q89/1000000</f>
        <v>0</v>
      </c>
      <c r="R68" s="81">
        <f>'Fixed data'!$G$8*R89/1000000</f>
        <v>0</v>
      </c>
      <c r="S68" s="81">
        <f>'Fixed data'!$G$8*S89/1000000</f>
        <v>0</v>
      </c>
      <c r="T68" s="81">
        <f>'Fixed data'!$G$8*T89/1000000</f>
        <v>0</v>
      </c>
      <c r="U68" s="81">
        <f>'Fixed data'!$G$8*U89/1000000</f>
        <v>0</v>
      </c>
      <c r="V68" s="81">
        <f>'Fixed data'!$G$8*V89/1000000</f>
        <v>0</v>
      </c>
      <c r="W68" s="81">
        <f>'Fixed data'!$G$8*W89/1000000</f>
        <v>0</v>
      </c>
      <c r="X68" s="81">
        <f>'Fixed data'!$G$8*X89/1000000</f>
        <v>0</v>
      </c>
      <c r="Y68" s="81">
        <f>'Fixed data'!$G$8*Y89/1000000</f>
        <v>0</v>
      </c>
      <c r="Z68" s="81">
        <f>'Fixed data'!$G$8*Z89/1000000</f>
        <v>0</v>
      </c>
      <c r="AA68" s="81">
        <f>'Fixed data'!$G$8*AA89/1000000</f>
        <v>0</v>
      </c>
      <c r="AB68" s="81">
        <f>'Fixed data'!$G$8*AB89/1000000</f>
        <v>0</v>
      </c>
      <c r="AC68" s="81">
        <f>'Fixed data'!$G$8*AC89/1000000</f>
        <v>0</v>
      </c>
      <c r="AD68" s="81">
        <f>'Fixed data'!$G$8*AD89/1000000</f>
        <v>0</v>
      </c>
      <c r="AE68" s="81">
        <f>'Fixed data'!$G$8*AE89/1000000</f>
        <v>0</v>
      </c>
      <c r="AF68" s="81">
        <f>'Fixed data'!$G$8*AF89/1000000</f>
        <v>0</v>
      </c>
      <c r="AG68" s="81">
        <f>'Fixed data'!$G$8*AG89/1000000</f>
        <v>0</v>
      </c>
      <c r="AH68" s="81">
        <f>'Fixed data'!$G$8*AH89/1000000</f>
        <v>0</v>
      </c>
      <c r="AI68" s="81">
        <f>'Fixed data'!$G$8*AI89/1000000</f>
        <v>0</v>
      </c>
      <c r="AJ68" s="81">
        <f>'Fixed data'!$G$8*AJ89/1000000</f>
        <v>0</v>
      </c>
      <c r="AK68" s="81">
        <f>'Fixed data'!$G$8*AK89/1000000</f>
        <v>0</v>
      </c>
      <c r="AL68" s="81">
        <f>'Fixed data'!$G$8*AL89/1000000</f>
        <v>0</v>
      </c>
      <c r="AM68" s="81">
        <f>'Fixed data'!$G$8*AM89/1000000</f>
        <v>0</v>
      </c>
      <c r="AN68" s="81">
        <f>'Fixed data'!$G$8*AN89/1000000</f>
        <v>0</v>
      </c>
      <c r="AO68" s="81">
        <f>'Fixed data'!$G$8*AO89/1000000</f>
        <v>0</v>
      </c>
      <c r="AP68" s="81">
        <f>'Fixed data'!$G$8*AP89/1000000</f>
        <v>0</v>
      </c>
      <c r="AQ68" s="81">
        <f>'Fixed data'!$G$8*AQ89/1000000</f>
        <v>0</v>
      </c>
      <c r="AR68" s="81">
        <f>'Fixed data'!$G$8*AR89/1000000</f>
        <v>0</v>
      </c>
      <c r="AS68" s="81">
        <f>'Fixed data'!$G$8*AS89/1000000</f>
        <v>0</v>
      </c>
      <c r="AT68" s="81">
        <f>'Fixed data'!$G$8*AT89/1000000</f>
        <v>0</v>
      </c>
      <c r="AU68" s="81">
        <f>'Fixed data'!$G$8*AU89/1000000</f>
        <v>0</v>
      </c>
      <c r="AV68" s="81">
        <f>'Fixed data'!$G$8*AV89/1000000</f>
        <v>0</v>
      </c>
      <c r="AW68" s="81">
        <f>'Fixed data'!$G$8*AW89/1000000</f>
        <v>0</v>
      </c>
      <c r="AX68" s="81">
        <f>'Fixed data'!$G$8*AX89/1000000</f>
        <v>0</v>
      </c>
      <c r="AY68" s="81">
        <f>'Fixed data'!$G$8*AY89/1000000</f>
        <v>0</v>
      </c>
      <c r="AZ68" s="81">
        <f>'Fixed data'!$G$8*AZ89/1000000</f>
        <v>0</v>
      </c>
      <c r="BA68" s="81">
        <f>'Fixed data'!$G$8*BA89/1000000</f>
        <v>0</v>
      </c>
      <c r="BB68" s="81">
        <f>'Fixed data'!$G$8*BB89/1000000</f>
        <v>0</v>
      </c>
      <c r="BC68" s="81">
        <f>'Fixed data'!$G$8*BC89/1000000</f>
        <v>0</v>
      </c>
      <c r="BD68" s="81">
        <f>'Fixed data'!$G$8*BD89/1000000</f>
        <v>0</v>
      </c>
    </row>
    <row r="69" spans="1:56" ht="15" customHeight="1" x14ac:dyDescent="0.3">
      <c r="A69" s="195"/>
      <c r="B69" s="4" t="s">
        <v>200</v>
      </c>
      <c r="D69" s="9" t="s">
        <v>39</v>
      </c>
      <c r="E69" s="35">
        <f>E90*'Fixed data'!H$5/1000000</f>
        <v>0</v>
      </c>
      <c r="F69" s="35">
        <f>F90*'Fixed data'!I$5/1000000</f>
        <v>0</v>
      </c>
      <c r="G69" s="35">
        <f>G90*'Fixed data'!J$5/1000000</f>
        <v>0</v>
      </c>
      <c r="H69" s="35">
        <f>H90*'Fixed data'!K$5/1000000</f>
        <v>0</v>
      </c>
      <c r="I69" s="35">
        <f>I90*'Fixed data'!L$5/1000000</f>
        <v>0</v>
      </c>
      <c r="J69" s="35">
        <f>J90*'Fixed data'!M$5/1000000</f>
        <v>0</v>
      </c>
      <c r="K69" s="35">
        <f>K90*'Fixed data'!N$5/1000000</f>
        <v>0</v>
      </c>
      <c r="L69" s="35">
        <f>L90*'Fixed data'!O$5/1000000</f>
        <v>0</v>
      </c>
      <c r="M69" s="35">
        <f>M90*'Fixed data'!P$5/1000000</f>
        <v>0</v>
      </c>
      <c r="N69" s="35">
        <f>N90*'Fixed data'!Q$5/1000000</f>
        <v>0</v>
      </c>
      <c r="O69" s="35">
        <f>O90*'Fixed data'!R$5/1000000</f>
        <v>0</v>
      </c>
      <c r="P69" s="35">
        <f>P90*'Fixed data'!S$5/1000000</f>
        <v>0</v>
      </c>
      <c r="Q69" s="35">
        <f>Q90*'Fixed data'!T$5/1000000</f>
        <v>0</v>
      </c>
      <c r="R69" s="35">
        <f>R90*'Fixed data'!U$5/1000000</f>
        <v>0</v>
      </c>
      <c r="S69" s="35">
        <f>S90*'Fixed data'!V$5/1000000</f>
        <v>0</v>
      </c>
      <c r="T69" s="35">
        <f>T90*'Fixed data'!W$5/1000000</f>
        <v>0</v>
      </c>
      <c r="U69" s="35">
        <f>U90*'Fixed data'!X$5/1000000</f>
        <v>0</v>
      </c>
      <c r="V69" s="35">
        <f>V90*'Fixed data'!Y$5/1000000</f>
        <v>0</v>
      </c>
      <c r="W69" s="35">
        <f>W90*'Fixed data'!Z$5/1000000</f>
        <v>0</v>
      </c>
      <c r="X69" s="35">
        <f>X90*'Fixed data'!AA$5/1000000</f>
        <v>0</v>
      </c>
      <c r="Y69" s="35">
        <f>Y90*'Fixed data'!AB$5/1000000</f>
        <v>0</v>
      </c>
      <c r="Z69" s="35">
        <f>Z90*'Fixed data'!AC$5/1000000</f>
        <v>0</v>
      </c>
      <c r="AA69" s="35">
        <f>AA90*'Fixed data'!AD$5/1000000</f>
        <v>0</v>
      </c>
      <c r="AB69" s="35">
        <f>AB90*'Fixed data'!AE$5/1000000</f>
        <v>0</v>
      </c>
      <c r="AC69" s="35">
        <f>AC90*'Fixed data'!AF$5/1000000</f>
        <v>0</v>
      </c>
      <c r="AD69" s="35">
        <f>AD90*'Fixed data'!AG$5/1000000</f>
        <v>0</v>
      </c>
      <c r="AE69" s="35">
        <f>AE90*'Fixed data'!AH$5/1000000</f>
        <v>0</v>
      </c>
      <c r="AF69" s="35">
        <f>AF90*'Fixed data'!AI$5/1000000</f>
        <v>0</v>
      </c>
      <c r="AG69" s="35">
        <f>AG90*'Fixed data'!AJ$5/1000000</f>
        <v>0</v>
      </c>
      <c r="AH69" s="35">
        <f>AH90*'Fixed data'!AK$5/1000000</f>
        <v>0</v>
      </c>
      <c r="AI69" s="35">
        <f>AI90*'Fixed data'!AL$5/1000000</f>
        <v>0</v>
      </c>
      <c r="AJ69" s="35">
        <f>AJ90*'Fixed data'!AM$5/1000000</f>
        <v>0</v>
      </c>
      <c r="AK69" s="35">
        <f>AK90*'Fixed data'!AN$5/1000000</f>
        <v>0</v>
      </c>
      <c r="AL69" s="35">
        <f>AL90*'Fixed data'!AO$5/1000000</f>
        <v>0</v>
      </c>
      <c r="AM69" s="35">
        <f>AM90*'Fixed data'!AP$5/1000000</f>
        <v>0</v>
      </c>
      <c r="AN69" s="35">
        <f>AN90*'Fixed data'!AQ$5/1000000</f>
        <v>0</v>
      </c>
      <c r="AO69" s="35">
        <f>AO90*'Fixed data'!AR$5/1000000</f>
        <v>0</v>
      </c>
      <c r="AP69" s="35">
        <f>AP90*'Fixed data'!AS$5/1000000</f>
        <v>0</v>
      </c>
      <c r="AQ69" s="35">
        <f>AQ90*'Fixed data'!AT$5/1000000</f>
        <v>0</v>
      </c>
      <c r="AR69" s="35">
        <f>AR90*'Fixed data'!AU$5/1000000</f>
        <v>0</v>
      </c>
      <c r="AS69" s="35">
        <f>AS90*'Fixed data'!AV$5/1000000</f>
        <v>0</v>
      </c>
      <c r="AT69" s="35">
        <f>AT90*'Fixed data'!AW$5/1000000</f>
        <v>0</v>
      </c>
      <c r="AU69" s="35">
        <f>AU90*'Fixed data'!AX$5/1000000</f>
        <v>0</v>
      </c>
      <c r="AV69" s="35">
        <f>AV90*'Fixed data'!AY$5/1000000</f>
        <v>0</v>
      </c>
      <c r="AW69" s="35">
        <f>AW90*'Fixed data'!AZ$5/1000000</f>
        <v>0</v>
      </c>
      <c r="AX69" s="35">
        <f>AX90*'Fixed data'!BA$5/1000000</f>
        <v>0</v>
      </c>
      <c r="AY69" s="35">
        <f>AY90*'Fixed data'!BB$5/1000000</f>
        <v>0</v>
      </c>
      <c r="AZ69" s="35">
        <f>AZ90*'Fixed data'!BC$5/1000000</f>
        <v>0</v>
      </c>
      <c r="BA69" s="35">
        <f>BA90*'Fixed data'!BD$5/1000000</f>
        <v>0</v>
      </c>
      <c r="BB69" s="35">
        <f>BB90*'Fixed data'!BE$5/1000000</f>
        <v>0</v>
      </c>
      <c r="BC69" s="35">
        <f>BC90*'Fixed data'!BF$5/1000000</f>
        <v>0</v>
      </c>
      <c r="BD69" s="35">
        <f>BD90*'Fixed data'!BG$5/1000000</f>
        <v>0</v>
      </c>
    </row>
    <row r="70" spans="1:56" ht="15" customHeight="1" x14ac:dyDescent="0.3">
      <c r="A70" s="195"/>
      <c r="B70" s="9" t="s">
        <v>68</v>
      </c>
      <c r="C70" s="9"/>
      <c r="D70" s="4" t="s">
        <v>39</v>
      </c>
      <c r="E70" s="35">
        <f>E91*'Fixed data'!$G$9</f>
        <v>0</v>
      </c>
      <c r="F70" s="35">
        <f>F91*'Fixed data'!$G$9</f>
        <v>0</v>
      </c>
      <c r="G70" s="35">
        <f>G91*'Fixed data'!$G$9</f>
        <v>0</v>
      </c>
      <c r="H70" s="35">
        <f>H91*'Fixed data'!$G$9</f>
        <v>0</v>
      </c>
      <c r="I70" s="35">
        <f>I91*'Fixed data'!$G$9</f>
        <v>0</v>
      </c>
      <c r="J70" s="35">
        <f>J91*'Fixed data'!$G$9</f>
        <v>0</v>
      </c>
      <c r="K70" s="35">
        <f>K91*'Fixed data'!$G$9</f>
        <v>0</v>
      </c>
      <c r="L70" s="35">
        <f>L91*'Fixed data'!$G$9</f>
        <v>0</v>
      </c>
      <c r="M70" s="35">
        <f>M91*'Fixed data'!$G$9</f>
        <v>0</v>
      </c>
      <c r="N70" s="35">
        <f>N91*'Fixed data'!$G$9</f>
        <v>0</v>
      </c>
      <c r="O70" s="35">
        <f>O91*'Fixed data'!$G$9</f>
        <v>0</v>
      </c>
      <c r="P70" s="35">
        <f>P91*'Fixed data'!$G$9</f>
        <v>0</v>
      </c>
      <c r="Q70" s="35">
        <f>Q91*'Fixed data'!$G$9</f>
        <v>0</v>
      </c>
      <c r="R70" s="35">
        <f>R91*'Fixed data'!$G$9</f>
        <v>0</v>
      </c>
      <c r="S70" s="35">
        <f>S91*'Fixed data'!$G$9</f>
        <v>0</v>
      </c>
      <c r="T70" s="35">
        <f>T91*'Fixed data'!$G$9</f>
        <v>0</v>
      </c>
      <c r="U70" s="35">
        <f>U91*'Fixed data'!$G$9</f>
        <v>0</v>
      </c>
      <c r="V70" s="35">
        <f>V91*'Fixed data'!$G$9</f>
        <v>0</v>
      </c>
      <c r="W70" s="35">
        <f>W91*'Fixed data'!$G$9</f>
        <v>0</v>
      </c>
      <c r="X70" s="35">
        <f>X91*'Fixed data'!$G$9</f>
        <v>0</v>
      </c>
      <c r="Y70" s="35">
        <f>Y91*'Fixed data'!$G$9</f>
        <v>0</v>
      </c>
      <c r="Z70" s="35">
        <f>Z91*'Fixed data'!$G$9</f>
        <v>0</v>
      </c>
      <c r="AA70" s="35">
        <f>AA91*'Fixed data'!$G$9</f>
        <v>0</v>
      </c>
      <c r="AB70" s="35">
        <f>AB91*'Fixed data'!$G$9</f>
        <v>0</v>
      </c>
      <c r="AC70" s="35">
        <f>AC91*'Fixed data'!$G$9</f>
        <v>0</v>
      </c>
      <c r="AD70" s="35">
        <f>AD91*'Fixed data'!$G$9</f>
        <v>0</v>
      </c>
      <c r="AE70" s="35">
        <f>AE91*'Fixed data'!$G$9</f>
        <v>0</v>
      </c>
      <c r="AF70" s="35">
        <f>AF91*'Fixed data'!$G$9</f>
        <v>0</v>
      </c>
      <c r="AG70" s="35">
        <f>AG91*'Fixed data'!$G$9</f>
        <v>0</v>
      </c>
      <c r="AH70" s="35">
        <f>AH91*'Fixed data'!$G$9</f>
        <v>0</v>
      </c>
      <c r="AI70" s="35">
        <f>AI91*'Fixed data'!$G$9</f>
        <v>0</v>
      </c>
      <c r="AJ70" s="35">
        <f>AJ91*'Fixed data'!$G$9</f>
        <v>0</v>
      </c>
      <c r="AK70" s="35">
        <f>AK91*'Fixed data'!$G$9</f>
        <v>0</v>
      </c>
      <c r="AL70" s="35">
        <f>AL91*'Fixed data'!$G$9</f>
        <v>0</v>
      </c>
      <c r="AM70" s="35">
        <f>AM91*'Fixed data'!$G$9</f>
        <v>0</v>
      </c>
      <c r="AN70" s="35">
        <f>AN91*'Fixed data'!$G$9</f>
        <v>0</v>
      </c>
      <c r="AO70" s="35">
        <f>AO91*'Fixed data'!$G$9</f>
        <v>0</v>
      </c>
      <c r="AP70" s="35">
        <f>AP91*'Fixed data'!$G$9</f>
        <v>0</v>
      </c>
      <c r="AQ70" s="35">
        <f>AQ91*'Fixed data'!$G$9</f>
        <v>0</v>
      </c>
      <c r="AR70" s="35">
        <f>AR91*'Fixed data'!$G$9</f>
        <v>0</v>
      </c>
      <c r="AS70" s="35">
        <f>AS91*'Fixed data'!$G$9</f>
        <v>0</v>
      </c>
      <c r="AT70" s="35">
        <f>AT91*'Fixed data'!$G$9</f>
        <v>0</v>
      </c>
      <c r="AU70" s="35">
        <f>AU91*'Fixed data'!$G$9</f>
        <v>0</v>
      </c>
      <c r="AV70" s="35">
        <f>AV91*'Fixed data'!$G$9</f>
        <v>0</v>
      </c>
      <c r="AW70" s="35">
        <f>AW91*'Fixed data'!$G$9</f>
        <v>0</v>
      </c>
      <c r="AX70" s="35">
        <f>AX91*'Fixed data'!$G$9</f>
        <v>0</v>
      </c>
      <c r="AY70" s="35">
        <f>AY91*'Fixed data'!$G$9</f>
        <v>0</v>
      </c>
      <c r="AZ70" s="35">
        <f>AZ91*'Fixed data'!$G$9</f>
        <v>0</v>
      </c>
      <c r="BA70" s="35">
        <f>BA91*'Fixed data'!$G$9</f>
        <v>0</v>
      </c>
      <c r="BB70" s="35">
        <f>BB91*'Fixed data'!$G$9</f>
        <v>0</v>
      </c>
      <c r="BC70" s="35">
        <f>BC91*'Fixed data'!$G$9</f>
        <v>0</v>
      </c>
      <c r="BD70" s="35">
        <f>BD91*'Fixed data'!$G$9</f>
        <v>0</v>
      </c>
    </row>
    <row r="71" spans="1:56" ht="15" customHeight="1" x14ac:dyDescent="0.3">
      <c r="A71" s="195"/>
      <c r="B71" s="9" t="s">
        <v>69</v>
      </c>
      <c r="C71" s="9"/>
      <c r="D71" s="4" t="s">
        <v>39</v>
      </c>
      <c r="E71" s="35">
        <f>E92*'Fixed data'!$G$10</f>
        <v>0</v>
      </c>
      <c r="F71" s="35">
        <f>F92*'Fixed data'!$G$10</f>
        <v>0</v>
      </c>
      <c r="G71" s="35">
        <f>G92*'Fixed data'!$G$10</f>
        <v>0</v>
      </c>
      <c r="H71" s="35">
        <f>H92*'Fixed data'!$G$10</f>
        <v>0</v>
      </c>
      <c r="I71" s="35">
        <f>I92*'Fixed data'!$G$10</f>
        <v>0</v>
      </c>
      <c r="J71" s="35">
        <f>J92*'Fixed data'!$G$10</f>
        <v>0</v>
      </c>
      <c r="K71" s="35">
        <f>K92*'Fixed data'!$G$10</f>
        <v>0</v>
      </c>
      <c r="L71" s="35">
        <f>L92*'Fixed data'!$G$10</f>
        <v>0</v>
      </c>
      <c r="M71" s="35">
        <f>M92*'Fixed data'!$G$10</f>
        <v>0</v>
      </c>
      <c r="N71" s="35">
        <f>N92*'Fixed data'!$G$10</f>
        <v>0</v>
      </c>
      <c r="O71" s="35">
        <f>O92*'Fixed data'!$G$10</f>
        <v>0</v>
      </c>
      <c r="P71" s="35">
        <f>P92*'Fixed data'!$G$10</f>
        <v>0</v>
      </c>
      <c r="Q71" s="35">
        <f>Q92*'Fixed data'!$G$10</f>
        <v>0</v>
      </c>
      <c r="R71" s="35">
        <f>R92*'Fixed data'!$G$10</f>
        <v>0</v>
      </c>
      <c r="S71" s="35">
        <f>S92*'Fixed data'!$G$10</f>
        <v>0</v>
      </c>
      <c r="T71" s="35">
        <f>T92*'Fixed data'!$G$10</f>
        <v>0</v>
      </c>
      <c r="U71" s="35">
        <f>U92*'Fixed data'!$G$10</f>
        <v>0</v>
      </c>
      <c r="V71" s="35">
        <f>V92*'Fixed data'!$G$10</f>
        <v>0</v>
      </c>
      <c r="W71" s="35">
        <f>W92*'Fixed data'!$G$10</f>
        <v>0</v>
      </c>
      <c r="X71" s="35">
        <f>X92*'Fixed data'!$G$10</f>
        <v>0</v>
      </c>
      <c r="Y71" s="35">
        <f>Y92*'Fixed data'!$G$10</f>
        <v>0</v>
      </c>
      <c r="Z71" s="35">
        <f>Z92*'Fixed data'!$G$10</f>
        <v>0</v>
      </c>
      <c r="AA71" s="35">
        <f>AA92*'Fixed data'!$G$10</f>
        <v>0</v>
      </c>
      <c r="AB71" s="35">
        <f>AB92*'Fixed data'!$G$10</f>
        <v>0</v>
      </c>
      <c r="AC71" s="35">
        <f>AC92*'Fixed data'!$G$10</f>
        <v>0</v>
      </c>
      <c r="AD71" s="35">
        <f>AD92*'Fixed data'!$G$10</f>
        <v>0</v>
      </c>
      <c r="AE71" s="35">
        <f>AE92*'Fixed data'!$G$10</f>
        <v>0</v>
      </c>
      <c r="AF71" s="35">
        <f>AF92*'Fixed data'!$G$10</f>
        <v>0</v>
      </c>
      <c r="AG71" s="35">
        <f>AG92*'Fixed data'!$G$10</f>
        <v>0</v>
      </c>
      <c r="AH71" s="35">
        <f>AH92*'Fixed data'!$G$10</f>
        <v>0</v>
      </c>
      <c r="AI71" s="35">
        <f>AI92*'Fixed data'!$G$10</f>
        <v>0</v>
      </c>
      <c r="AJ71" s="35">
        <f>AJ92*'Fixed data'!$G$10</f>
        <v>0</v>
      </c>
      <c r="AK71" s="35">
        <f>AK92*'Fixed data'!$G$10</f>
        <v>0</v>
      </c>
      <c r="AL71" s="35">
        <f>AL92*'Fixed data'!$G$10</f>
        <v>0</v>
      </c>
      <c r="AM71" s="35">
        <f>AM92*'Fixed data'!$G$10</f>
        <v>0</v>
      </c>
      <c r="AN71" s="35">
        <f>AN92*'Fixed data'!$G$10</f>
        <v>0</v>
      </c>
      <c r="AO71" s="35">
        <f>AO92*'Fixed data'!$G$10</f>
        <v>0</v>
      </c>
      <c r="AP71" s="35">
        <f>AP92*'Fixed data'!$G$10</f>
        <v>0</v>
      </c>
      <c r="AQ71" s="35">
        <f>AQ92*'Fixed data'!$G$10</f>
        <v>0</v>
      </c>
      <c r="AR71" s="35">
        <f>AR92*'Fixed data'!$G$10</f>
        <v>0</v>
      </c>
      <c r="AS71" s="35">
        <f>AS92*'Fixed data'!$G$10</f>
        <v>0</v>
      </c>
      <c r="AT71" s="35">
        <f>AT92*'Fixed data'!$G$10</f>
        <v>0</v>
      </c>
      <c r="AU71" s="35">
        <f>AU92*'Fixed data'!$G$10</f>
        <v>0</v>
      </c>
      <c r="AV71" s="35">
        <f>AV92*'Fixed data'!$G$10</f>
        <v>0</v>
      </c>
      <c r="AW71" s="35">
        <f>AW92*'Fixed data'!$G$10</f>
        <v>0</v>
      </c>
      <c r="AX71" s="35">
        <f>AX92*'Fixed data'!$G$10</f>
        <v>0</v>
      </c>
      <c r="AY71" s="35">
        <f>AY92*'Fixed data'!$G$10</f>
        <v>0</v>
      </c>
      <c r="AZ71" s="35">
        <f>AZ92*'Fixed data'!$G$10</f>
        <v>0</v>
      </c>
      <c r="BA71" s="35">
        <f>BA92*'Fixed data'!$G$10</f>
        <v>0</v>
      </c>
      <c r="BB71" s="35">
        <f>BB92*'Fixed data'!$G$10</f>
        <v>0</v>
      </c>
      <c r="BC71" s="35">
        <f>BC92*'Fixed data'!$G$10</f>
        <v>0</v>
      </c>
      <c r="BD71" s="35">
        <f>BD92*'Fixed data'!$G$10</f>
        <v>0</v>
      </c>
    </row>
    <row r="72" spans="1:56" ht="15" customHeight="1" x14ac:dyDescent="0.3">
      <c r="A72" s="195"/>
      <c r="B72" s="4" t="s">
        <v>81</v>
      </c>
      <c r="D72" s="9" t="s">
        <v>39</v>
      </c>
      <c r="E72" s="35">
        <f>'Fixed data'!$G$11*E93/1000000</f>
        <v>0</v>
      </c>
      <c r="F72" s="35">
        <f>'Fixed data'!$G$11*F93/1000000</f>
        <v>0</v>
      </c>
      <c r="G72" s="35">
        <f>'Fixed data'!$G$11*G93/1000000</f>
        <v>0</v>
      </c>
      <c r="H72" s="35">
        <f>'Fixed data'!$G$11*H93/1000000</f>
        <v>0</v>
      </c>
      <c r="I72" s="35">
        <f>'Fixed data'!$G$11*I93/1000000</f>
        <v>0</v>
      </c>
      <c r="J72" s="35">
        <f>'Fixed data'!$G$11*J93/1000000</f>
        <v>0</v>
      </c>
      <c r="K72" s="35">
        <f>'Fixed data'!$G$11*K93/1000000</f>
        <v>0</v>
      </c>
      <c r="L72" s="35">
        <f>'Fixed data'!$G$11*L93/1000000</f>
        <v>0</v>
      </c>
      <c r="M72" s="35">
        <f>'Fixed data'!$G$11*M93/1000000</f>
        <v>0</v>
      </c>
      <c r="N72" s="35">
        <f>'Fixed data'!$G$11*N93/1000000</f>
        <v>0</v>
      </c>
      <c r="O72" s="35">
        <f>'Fixed data'!$G$11*O93/1000000</f>
        <v>0</v>
      </c>
      <c r="P72" s="35">
        <f>'Fixed data'!$G$11*P93/1000000</f>
        <v>0</v>
      </c>
      <c r="Q72" s="35">
        <f>'Fixed data'!$G$11*Q93/1000000</f>
        <v>0</v>
      </c>
      <c r="R72" s="35">
        <f>'Fixed data'!$G$11*R93/1000000</f>
        <v>0</v>
      </c>
      <c r="S72" s="35">
        <f>'Fixed data'!$G$11*S93/1000000</f>
        <v>0</v>
      </c>
      <c r="T72" s="35">
        <f>'Fixed data'!$G$11*T93/1000000</f>
        <v>0</v>
      </c>
      <c r="U72" s="35">
        <f>'Fixed data'!$G$11*U93/1000000</f>
        <v>0</v>
      </c>
      <c r="V72" s="35">
        <f>'Fixed data'!$G$11*V93/1000000</f>
        <v>0</v>
      </c>
      <c r="W72" s="35">
        <f>'Fixed data'!$G$11*W93/1000000</f>
        <v>0</v>
      </c>
      <c r="X72" s="35">
        <f>'Fixed data'!$G$11*X93/1000000</f>
        <v>0</v>
      </c>
      <c r="Y72" s="35">
        <f>'Fixed data'!$G$11*Y93/1000000</f>
        <v>0</v>
      </c>
      <c r="Z72" s="35">
        <f>'Fixed data'!$G$11*Z93/1000000</f>
        <v>0</v>
      </c>
      <c r="AA72" s="35">
        <f>'Fixed data'!$G$11*AA93/1000000</f>
        <v>0</v>
      </c>
      <c r="AB72" s="35">
        <f>'Fixed data'!$G$11*AB93/1000000</f>
        <v>0</v>
      </c>
      <c r="AC72" s="35">
        <f>'Fixed data'!$G$11*AC93/1000000</f>
        <v>0</v>
      </c>
      <c r="AD72" s="35">
        <f>'Fixed data'!$G$11*AD93/1000000</f>
        <v>0</v>
      </c>
      <c r="AE72" s="35">
        <f>'Fixed data'!$G$11*AE93/1000000</f>
        <v>0</v>
      </c>
      <c r="AF72" s="35">
        <f>'Fixed data'!$G$11*AF93/1000000</f>
        <v>0</v>
      </c>
      <c r="AG72" s="35">
        <f>'Fixed data'!$G$11*AG93/1000000</f>
        <v>0</v>
      </c>
      <c r="AH72" s="35">
        <f>'Fixed data'!$G$11*AH93/1000000</f>
        <v>0</v>
      </c>
      <c r="AI72" s="35">
        <f>'Fixed data'!$G$11*AI93/1000000</f>
        <v>0</v>
      </c>
      <c r="AJ72" s="35">
        <f>'Fixed data'!$G$11*AJ93/1000000</f>
        <v>0</v>
      </c>
      <c r="AK72" s="35">
        <f>'Fixed data'!$G$11*AK93/1000000</f>
        <v>0</v>
      </c>
      <c r="AL72" s="35">
        <f>'Fixed data'!$G$11*AL93/1000000</f>
        <v>0</v>
      </c>
      <c r="AM72" s="35">
        <f>'Fixed data'!$G$11*AM93/1000000</f>
        <v>0</v>
      </c>
      <c r="AN72" s="35">
        <f>'Fixed data'!$G$11*AN93/1000000</f>
        <v>0</v>
      </c>
      <c r="AO72" s="35">
        <f>'Fixed data'!$G$11*AO93/1000000</f>
        <v>0</v>
      </c>
      <c r="AP72" s="35">
        <f>'Fixed data'!$G$11*AP93/1000000</f>
        <v>0</v>
      </c>
      <c r="AQ72" s="35">
        <f>'Fixed data'!$G$11*AQ93/1000000</f>
        <v>0</v>
      </c>
      <c r="AR72" s="35">
        <f>'Fixed data'!$G$11*AR93/1000000</f>
        <v>0</v>
      </c>
      <c r="AS72" s="35">
        <f>'Fixed data'!$G$11*AS93/1000000</f>
        <v>0</v>
      </c>
      <c r="AT72" s="35">
        <f>'Fixed data'!$G$11*AT93/1000000</f>
        <v>0</v>
      </c>
      <c r="AU72" s="35">
        <f>'Fixed data'!$G$11*AU93/1000000</f>
        <v>0</v>
      </c>
      <c r="AV72" s="35">
        <f>'Fixed data'!$G$11*AV93/1000000</f>
        <v>0</v>
      </c>
      <c r="AW72" s="35">
        <f>'Fixed data'!$G$11*AW93/1000000</f>
        <v>0</v>
      </c>
      <c r="AX72" s="35">
        <f>'Fixed data'!$G$11*AX93/1000000</f>
        <v>0</v>
      </c>
      <c r="AY72" s="35">
        <f>'Fixed data'!$G$11*AY93/1000000</f>
        <v>0</v>
      </c>
      <c r="AZ72" s="35">
        <f>'Fixed data'!$G$11*AZ93/1000000</f>
        <v>0</v>
      </c>
      <c r="BA72" s="35">
        <f>'Fixed data'!$G$11*BA93/1000000</f>
        <v>0</v>
      </c>
      <c r="BB72" s="35">
        <f>'Fixed data'!$G$11*BB93/1000000</f>
        <v>0</v>
      </c>
      <c r="BC72" s="35">
        <f>'Fixed data'!$G$11*BC93/1000000</f>
        <v>0</v>
      </c>
      <c r="BD72" s="35">
        <f>'Fixed data'!$G$11*BD93/1000000</f>
        <v>0</v>
      </c>
    </row>
    <row r="73" spans="1:56" ht="15" customHeight="1" x14ac:dyDescent="0.3">
      <c r="A73" s="195"/>
      <c r="B73" s="9" t="s">
        <v>36</v>
      </c>
      <c r="C73" s="9"/>
      <c r="D73" s="9" t="s">
        <v>39</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5" customHeight="1" x14ac:dyDescent="0.3">
      <c r="A74" s="195"/>
      <c r="B74" s="9" t="s">
        <v>37</v>
      </c>
      <c r="C74" s="9"/>
      <c r="D74" s="9" t="s">
        <v>39</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5" customHeight="1" x14ac:dyDescent="0.3">
      <c r="A75" s="195"/>
      <c r="B75" s="9" t="s">
        <v>208</v>
      </c>
      <c r="C75" s="9"/>
      <c r="D75" s="9" t="s">
        <v>39</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5.75" customHeight="1" thickBot="1" x14ac:dyDescent="0.35">
      <c r="A76" s="196"/>
      <c r="B76" s="13" t="s">
        <v>98</v>
      </c>
      <c r="C76" s="13"/>
      <c r="D76" s="13" t="s">
        <v>39</v>
      </c>
      <c r="E76" s="53">
        <f>SUM(E65:E75)</f>
        <v>0</v>
      </c>
      <c r="F76" s="53">
        <f t="shared" ref="F76:BD76" si="9">SUM(F65:F75)</f>
        <v>0</v>
      </c>
      <c r="G76" s="53">
        <f t="shared" si="9"/>
        <v>0</v>
      </c>
      <c r="H76" s="53">
        <f t="shared" si="9"/>
        <v>0</v>
      </c>
      <c r="I76" s="53">
        <f t="shared" si="9"/>
        <v>0</v>
      </c>
      <c r="J76" s="53">
        <f t="shared" si="9"/>
        <v>0</v>
      </c>
      <c r="K76" s="53">
        <f t="shared" si="9"/>
        <v>0</v>
      </c>
      <c r="L76" s="53">
        <f t="shared" si="9"/>
        <v>0</v>
      </c>
      <c r="M76" s="53">
        <f t="shared" si="9"/>
        <v>0</v>
      </c>
      <c r="N76" s="53">
        <f t="shared" si="9"/>
        <v>0</v>
      </c>
      <c r="O76" s="53">
        <f t="shared" si="9"/>
        <v>0</v>
      </c>
      <c r="P76" s="53">
        <f t="shared" si="9"/>
        <v>0</v>
      </c>
      <c r="Q76" s="53">
        <f t="shared" si="9"/>
        <v>0</v>
      </c>
      <c r="R76" s="53">
        <f t="shared" si="9"/>
        <v>0</v>
      </c>
      <c r="S76" s="53">
        <f t="shared" si="9"/>
        <v>0</v>
      </c>
      <c r="T76" s="53">
        <f t="shared" si="9"/>
        <v>0</v>
      </c>
      <c r="U76" s="53">
        <f t="shared" si="9"/>
        <v>0</v>
      </c>
      <c r="V76" s="53">
        <f t="shared" si="9"/>
        <v>0</v>
      </c>
      <c r="W76" s="53">
        <f t="shared" si="9"/>
        <v>0</v>
      </c>
      <c r="X76" s="53">
        <f t="shared" si="9"/>
        <v>0</v>
      </c>
      <c r="Y76" s="53">
        <f t="shared" si="9"/>
        <v>0</v>
      </c>
      <c r="Z76" s="53">
        <f t="shared" si="9"/>
        <v>0</v>
      </c>
      <c r="AA76" s="53">
        <f t="shared" si="9"/>
        <v>0</v>
      </c>
      <c r="AB76" s="53">
        <f t="shared" si="9"/>
        <v>0</v>
      </c>
      <c r="AC76" s="53">
        <f t="shared" si="9"/>
        <v>0</v>
      </c>
      <c r="AD76" s="53">
        <f t="shared" si="9"/>
        <v>0</v>
      </c>
      <c r="AE76" s="53">
        <f t="shared" si="9"/>
        <v>0</v>
      </c>
      <c r="AF76" s="53">
        <f t="shared" si="9"/>
        <v>0</v>
      </c>
      <c r="AG76" s="53">
        <f t="shared" si="9"/>
        <v>0</v>
      </c>
      <c r="AH76" s="53">
        <f t="shared" si="9"/>
        <v>0</v>
      </c>
      <c r="AI76" s="53">
        <f t="shared" si="9"/>
        <v>0</v>
      </c>
      <c r="AJ76" s="53">
        <f t="shared" si="9"/>
        <v>0</v>
      </c>
      <c r="AK76" s="53">
        <f t="shared" si="9"/>
        <v>0</v>
      </c>
      <c r="AL76" s="53">
        <f t="shared" si="9"/>
        <v>0</v>
      </c>
      <c r="AM76" s="53">
        <f t="shared" si="9"/>
        <v>0</v>
      </c>
      <c r="AN76" s="53">
        <f t="shared" si="9"/>
        <v>0</v>
      </c>
      <c r="AO76" s="53">
        <f t="shared" si="9"/>
        <v>0</v>
      </c>
      <c r="AP76" s="53">
        <f t="shared" si="9"/>
        <v>0</v>
      </c>
      <c r="AQ76" s="53">
        <f t="shared" si="9"/>
        <v>0</v>
      </c>
      <c r="AR76" s="53">
        <f t="shared" si="9"/>
        <v>0</v>
      </c>
      <c r="AS76" s="53">
        <f t="shared" si="9"/>
        <v>0</v>
      </c>
      <c r="AT76" s="53">
        <f t="shared" si="9"/>
        <v>0</v>
      </c>
      <c r="AU76" s="53">
        <f t="shared" si="9"/>
        <v>0</v>
      </c>
      <c r="AV76" s="53">
        <f t="shared" si="9"/>
        <v>0</v>
      </c>
      <c r="AW76" s="53">
        <f t="shared" si="9"/>
        <v>0</v>
      </c>
      <c r="AX76" s="53">
        <f t="shared" si="9"/>
        <v>0</v>
      </c>
      <c r="AY76" s="53">
        <f t="shared" si="9"/>
        <v>0</v>
      </c>
      <c r="AZ76" s="53">
        <f t="shared" si="9"/>
        <v>0</v>
      </c>
      <c r="BA76" s="53">
        <f t="shared" si="9"/>
        <v>0</v>
      </c>
      <c r="BB76" s="53">
        <f t="shared" si="9"/>
        <v>0</v>
      </c>
      <c r="BC76" s="53">
        <f t="shared" si="9"/>
        <v>0</v>
      </c>
      <c r="BD76" s="53">
        <f t="shared" si="9"/>
        <v>0</v>
      </c>
    </row>
    <row r="77" spans="1:56" x14ac:dyDescent="0.3">
      <c r="A77" s="74"/>
      <c r="B77" s="14" t="s">
        <v>16</v>
      </c>
      <c r="C77" s="14"/>
      <c r="D77" s="14" t="s">
        <v>39</v>
      </c>
      <c r="E77" s="54">
        <f>IF('Fixed data'!$G$19=FALSE,E64+E76,E64)</f>
        <v>0</v>
      </c>
      <c r="F77" s="54">
        <f>IF('Fixed data'!$G$19=FALSE,F64+F76,F64)</f>
        <v>-7.7465368553428282E-2</v>
      </c>
      <c r="G77" s="54">
        <f>IF('Fixed data'!$G$19=FALSE,G64+G76,G64)</f>
        <v>-1.0668620467443128E-2</v>
      </c>
      <c r="H77" s="54">
        <f>IF('Fixed data'!$G$19=FALSE,H64+H76,H64)</f>
        <v>-1.0515115136976321E-2</v>
      </c>
      <c r="I77" s="54">
        <f>IF('Fixed data'!$G$19=FALSE,I64+I76,I64)</f>
        <v>-1.0361609806509513E-2</v>
      </c>
      <c r="J77" s="54">
        <f>IF('Fixed data'!$G$19=FALSE,J64+J76,J64)</f>
        <v>-1.0208104476042704E-2</v>
      </c>
      <c r="K77" s="54">
        <f>IF('Fixed data'!$G$19=FALSE,K64+K76,K64)</f>
        <v>-1.0054599145575898E-2</v>
      </c>
      <c r="L77" s="54">
        <f>IF('Fixed data'!$G$19=FALSE,L64+L76,L64)</f>
        <v>-9.9010938151090893E-3</v>
      </c>
      <c r="M77" s="54">
        <f>IF('Fixed data'!$G$19=FALSE,M64+M76,M64)</f>
        <v>-9.7475884846422826E-3</v>
      </c>
      <c r="N77" s="54">
        <f>IF('Fixed data'!$G$19=FALSE,N64+N76,N64)</f>
        <v>-9.5940831541754742E-3</v>
      </c>
      <c r="O77" s="54">
        <f>IF('Fixed data'!$G$19=FALSE,O64+O76,O64)</f>
        <v>-9.4405778237086659E-3</v>
      </c>
      <c r="P77" s="54">
        <f>IF('Fixed data'!$G$19=FALSE,P64+P76,P64)</f>
        <v>-9.2870724932418592E-3</v>
      </c>
      <c r="Q77" s="54">
        <f>IF('Fixed data'!$G$19=FALSE,Q64+Q76,Q64)</f>
        <v>-9.1335671627750508E-3</v>
      </c>
      <c r="R77" s="54">
        <f>IF('Fixed data'!$G$19=FALSE,R64+R76,R64)</f>
        <v>-8.9800618323082441E-3</v>
      </c>
      <c r="S77" s="54">
        <f>IF('Fixed data'!$G$19=FALSE,S64+S76,S64)</f>
        <v>-8.8265565018414358E-3</v>
      </c>
      <c r="T77" s="54">
        <f>IF('Fixed data'!$G$19=FALSE,T64+T76,T64)</f>
        <v>-8.6730511713746274E-3</v>
      </c>
      <c r="U77" s="54">
        <f>IF('Fixed data'!$G$19=FALSE,U64+U76,U64)</f>
        <v>-8.5195458409078207E-3</v>
      </c>
      <c r="V77" s="54">
        <f>IF('Fixed data'!$G$19=FALSE,V64+V76,V64)</f>
        <v>-8.3660405104410123E-3</v>
      </c>
      <c r="W77" s="54">
        <f>IF('Fixed data'!$G$19=FALSE,W64+W76,W64)</f>
        <v>-8.2125351799742057E-3</v>
      </c>
      <c r="X77" s="54">
        <f>IF('Fixed data'!$G$19=FALSE,X64+X76,X64)</f>
        <v>-8.0590298495073973E-3</v>
      </c>
      <c r="Y77" s="54">
        <f>IF('Fixed data'!$G$19=FALSE,Y64+Y76,Y64)</f>
        <v>-7.9055245190405889E-3</v>
      </c>
      <c r="Z77" s="54">
        <f>IF('Fixed data'!$G$19=FALSE,Z64+Z76,Z64)</f>
        <v>-7.7520191885737822E-3</v>
      </c>
      <c r="AA77" s="54">
        <f>IF('Fixed data'!$G$19=FALSE,AA64+AA76,AA64)</f>
        <v>-7.5985138581069738E-3</v>
      </c>
      <c r="AB77" s="54">
        <f>IF('Fixed data'!$G$19=FALSE,AB64+AB76,AB64)</f>
        <v>-7.4450085276401663E-3</v>
      </c>
      <c r="AC77" s="54">
        <f>IF('Fixed data'!$G$19=FALSE,AC64+AC76,AC64)</f>
        <v>-7.2915031971733588E-3</v>
      </c>
      <c r="AD77" s="54">
        <f>IF('Fixed data'!$G$19=FALSE,AD64+AD76,AD64)</f>
        <v>-7.1379978667065512E-3</v>
      </c>
      <c r="AE77" s="54">
        <f>IF('Fixed data'!$G$19=FALSE,AE64+AE76,AE64)</f>
        <v>-6.9844925362397437E-3</v>
      </c>
      <c r="AF77" s="54">
        <f>IF('Fixed data'!$G$19=FALSE,AF64+AF76,AF64)</f>
        <v>-6.8309872057729353E-3</v>
      </c>
      <c r="AG77" s="54">
        <f>IF('Fixed data'!$G$19=FALSE,AG64+AG76,AG64)</f>
        <v>-6.6774818753061278E-3</v>
      </c>
      <c r="AH77" s="54">
        <f>IF('Fixed data'!$G$19=FALSE,AH64+AH76,AH64)</f>
        <v>-6.5239765448393203E-3</v>
      </c>
      <c r="AI77" s="54">
        <f>IF('Fixed data'!$G$19=FALSE,AI64+AI76,AI64)</f>
        <v>-6.3704712143725119E-3</v>
      </c>
      <c r="AJ77" s="54">
        <f>IF('Fixed data'!$G$19=FALSE,AJ64+AJ76,AJ64)</f>
        <v>-6.2169658839057052E-3</v>
      </c>
      <c r="AK77" s="54">
        <f>IF('Fixed data'!$G$19=FALSE,AK64+AK76,AK64)</f>
        <v>-6.0634605534388968E-3</v>
      </c>
      <c r="AL77" s="54">
        <f>IF('Fixed data'!$G$19=FALSE,AL64+AL76,AL64)</f>
        <v>-5.9099552229720893E-3</v>
      </c>
      <c r="AM77" s="54">
        <f>IF('Fixed data'!$G$19=FALSE,AM64+AM76,AM64)</f>
        <v>-5.7564498925052818E-3</v>
      </c>
      <c r="AN77" s="54">
        <f>IF('Fixed data'!$G$19=FALSE,AN64+AN76,AN64)</f>
        <v>-5.6029445620384742E-3</v>
      </c>
      <c r="AO77" s="54">
        <f>IF('Fixed data'!$G$19=FALSE,AO64+AO76,AO64)</f>
        <v>-5.4494392315716667E-3</v>
      </c>
      <c r="AP77" s="54">
        <f>IF('Fixed data'!$G$19=FALSE,AP64+AP76,AP64)</f>
        <v>-5.2959339011048583E-3</v>
      </c>
      <c r="AQ77" s="54">
        <f>IF('Fixed data'!$G$19=FALSE,AQ64+AQ76,AQ64)</f>
        <v>-5.1424285706380508E-3</v>
      </c>
      <c r="AR77" s="54">
        <f>IF('Fixed data'!$G$19=FALSE,AR64+AR76,AR64)</f>
        <v>-4.9889232401712433E-3</v>
      </c>
      <c r="AS77" s="54">
        <f>IF('Fixed data'!$G$19=FALSE,AS64+AS76,AS64)</f>
        <v>-4.8354179097044358E-3</v>
      </c>
      <c r="AT77" s="54">
        <f>IF('Fixed data'!$G$19=FALSE,AT64+AT76,AT64)</f>
        <v>-4.6819125792376282E-3</v>
      </c>
      <c r="AU77" s="54">
        <f>IF('Fixed data'!$G$19=FALSE,AU64+AU76,AU64)</f>
        <v>-4.5284072487708207E-3</v>
      </c>
      <c r="AV77" s="54">
        <f>IF('Fixed data'!$G$19=FALSE,AV64+AV76,AV64)</f>
        <v>-4.3749019183040132E-3</v>
      </c>
      <c r="AW77" s="54">
        <f>IF('Fixed data'!$G$19=FALSE,AW64+AW76,AW64)</f>
        <v>-4.2213965878372057E-3</v>
      </c>
      <c r="AX77" s="54">
        <f>IF('Fixed data'!$G$19=FALSE,AX64+AX76,AX64)</f>
        <v>-4.0678912573703981E-3</v>
      </c>
      <c r="AY77" s="54">
        <f>IF('Fixed data'!$G$19=FALSE,AY64+AY76,AY64)</f>
        <v>-3.9143859269035906E-3</v>
      </c>
      <c r="AZ77" s="54">
        <f>IF('Fixed data'!$G$19=FALSE,AZ64+AZ76,AZ64)</f>
        <v>3.2959746043559337E-18</v>
      </c>
      <c r="BA77" s="54">
        <f>IF('Fixed data'!$G$19=FALSE,BA64+BA76,BA64)</f>
        <v>3.2959746043559337E-18</v>
      </c>
      <c r="BB77" s="54">
        <f>IF('Fixed data'!$G$19=FALSE,BB64+BB76,BB64)</f>
        <v>3.2959746043559337E-18</v>
      </c>
      <c r="BC77" s="54">
        <f>IF('Fixed data'!$G$19=FALSE,BC64+BC76,BC64)</f>
        <v>3.2959746043559337E-18</v>
      </c>
      <c r="BD77" s="54">
        <f>IF('Fixed data'!$G$19=FALSE,BD64+BD76,BD64)</f>
        <v>3.2959746043559337E-18</v>
      </c>
    </row>
    <row r="78" spans="1:56" ht="15.75" outlineLevel="1" x14ac:dyDescent="0.3">
      <c r="A78" s="74"/>
      <c r="B78" s="4" t="s">
        <v>62</v>
      </c>
      <c r="C78" s="19" t="s">
        <v>63</v>
      </c>
      <c r="D78" s="9"/>
      <c r="E78" s="55">
        <f>1/(1+'Fixed data'!$C$4)^E11</f>
        <v>0.96618357487922713</v>
      </c>
      <c r="F78" s="55">
        <f>1/(1+'Fixed data'!$C$4)^F11</f>
        <v>0.93351070036640305</v>
      </c>
      <c r="G78" s="55">
        <f>1/(1+'Fixed data'!$C$4)^G11</f>
        <v>0.90194270566802237</v>
      </c>
      <c r="H78" s="55">
        <f>1/(1+'Fixed data'!$C$4)^H11</f>
        <v>0.87144222769857238</v>
      </c>
      <c r="I78" s="55">
        <f>1/(1+'Fixed data'!$C$4)^I11</f>
        <v>0.84197316685852419</v>
      </c>
      <c r="J78" s="55">
        <f>1/(1+'Fixed data'!$C$4)^J11</f>
        <v>0.81350064430775282</v>
      </c>
      <c r="K78" s="55">
        <f>1/(1+'Fixed data'!$C$4)^K11</f>
        <v>0.78599096068381913</v>
      </c>
      <c r="L78" s="55">
        <f>1/(1+'Fixed data'!$C$4)^L11</f>
        <v>0.75941155621625056</v>
      </c>
      <c r="M78" s="55">
        <f>1/(1+'Fixed data'!$C$4)^M11</f>
        <v>0.73373097218961414</v>
      </c>
      <c r="N78" s="55">
        <f>1/(1+'Fixed data'!$C$4)^N11</f>
        <v>0.70891881370977217</v>
      </c>
      <c r="O78" s="55">
        <f>1/(1+'Fixed data'!$C$4)^O11</f>
        <v>0.68494571372924851</v>
      </c>
      <c r="P78" s="55">
        <f>1/(1+'Fixed data'!$C$4)^P11</f>
        <v>0.66178329828912896</v>
      </c>
      <c r="Q78" s="55">
        <f>1/(1+'Fixed data'!$C$4)^Q11</f>
        <v>0.63940415293635666</v>
      </c>
      <c r="R78" s="55">
        <f>1/(1+'Fixed data'!$C$4)^R11</f>
        <v>0.61778179027667302</v>
      </c>
      <c r="S78" s="55">
        <f>1/(1+'Fixed data'!$C$4)^S11</f>
        <v>0.59689061862480497</v>
      </c>
      <c r="T78" s="55">
        <f>1/(1+'Fixed data'!$C$4)^T11</f>
        <v>0.57670591171478747</v>
      </c>
      <c r="U78" s="55">
        <f>1/(1+'Fixed data'!$C$4)^U11</f>
        <v>0.55720377943457733</v>
      </c>
      <c r="V78" s="55">
        <f>1/(1+'Fixed data'!$C$4)^V11</f>
        <v>0.53836113955031628</v>
      </c>
      <c r="W78" s="55">
        <f>1/(1+'Fixed data'!$C$4)^W11</f>
        <v>0.52015569038677911</v>
      </c>
      <c r="X78" s="55">
        <f>1/(1+'Fixed data'!$C$4)^X11</f>
        <v>0.50256588443167061</v>
      </c>
      <c r="Y78" s="55">
        <f>1/(1+'Fixed data'!$C$4)^Y11</f>
        <v>0.48557090283253213</v>
      </c>
      <c r="Z78" s="55">
        <f>1/(1+'Fixed data'!$C$4)^Z11</f>
        <v>0.46915063075606966</v>
      </c>
      <c r="AA78" s="55">
        <f>1/(1+'Fixed data'!$C$4)^AA11</f>
        <v>0.45328563358074364</v>
      </c>
      <c r="AB78" s="55">
        <f>1/(1+'Fixed data'!$C$4)^AB11</f>
        <v>0.43795713389443841</v>
      </c>
      <c r="AC78" s="55">
        <f>1/(1+'Fixed data'!$C$4)^AC11</f>
        <v>0.42314698926998884</v>
      </c>
      <c r="AD78" s="55">
        <f>1/(1+'Fixed data'!$C$4)^AD11</f>
        <v>0.40883767079225974</v>
      </c>
      <c r="AE78" s="55">
        <f>1/(1+'Fixed data'!$C$4)^AE11</f>
        <v>0.39501224231136206</v>
      </c>
      <c r="AF78" s="55">
        <f>1/(1+'Fixed data'!$C$4)^AF11</f>
        <v>0.38165434039745127</v>
      </c>
      <c r="AG78" s="55">
        <f>1/(1+'Fixed data'!$C$4)^AG11</f>
        <v>0.36874815497338298</v>
      </c>
      <c r="AH78" s="55">
        <f>1/(1+'Fixed data'!$C$4)^AH11</f>
        <v>0.35627841060230236</v>
      </c>
      <c r="AI78" s="55">
        <f>1/(1+'Fixed data'!$C$5)^AI11</f>
        <v>0.39998714516107459</v>
      </c>
      <c r="AJ78" s="55">
        <f>1/(1+'Fixed data'!$C$5)^AJ11</f>
        <v>0.38833703413696569</v>
      </c>
      <c r="AK78" s="55">
        <f>1/(1+'Fixed data'!$C$5)^AK11</f>
        <v>0.37702624673491814</v>
      </c>
      <c r="AL78" s="55">
        <f>1/(1+'Fixed data'!$C$5)^AL11</f>
        <v>0.36604489974263904</v>
      </c>
      <c r="AM78" s="55">
        <f>1/(1+'Fixed data'!$C$5)^AM11</f>
        <v>0.35538339780838735</v>
      </c>
      <c r="AN78" s="55">
        <f>1/(1+'Fixed data'!$C$5)^AN11</f>
        <v>0.34503242505668674</v>
      </c>
      <c r="AO78" s="55">
        <f>1/(1+'Fixed data'!$C$5)^AO11</f>
        <v>0.33498293694823961</v>
      </c>
      <c r="AP78" s="55">
        <f>1/(1+'Fixed data'!$C$5)^AP11</f>
        <v>0.3252261523769317</v>
      </c>
      <c r="AQ78" s="55">
        <f>1/(1+'Fixed data'!$C$5)^AQ11</f>
        <v>0.31575354599702099</v>
      </c>
      <c r="AR78" s="55">
        <f>1/(1+'Fixed data'!$C$5)^AR11</f>
        <v>0.30655684077380685</v>
      </c>
      <c r="AS78" s="55">
        <f>1/(1+'Fixed data'!$C$5)^AS11</f>
        <v>0.29762800075126877</v>
      </c>
      <c r="AT78" s="55">
        <f>1/(1+'Fixed data'!$C$5)^AT11</f>
        <v>0.28895922403035801</v>
      </c>
      <c r="AU78" s="55">
        <f>1/(1+'Fixed data'!$C$5)^AU11</f>
        <v>0.28054293595180391</v>
      </c>
      <c r="AV78" s="55">
        <f>1/(1+'Fixed data'!$C$5)^AV11</f>
        <v>0.27237178247747956</v>
      </c>
      <c r="AW78" s="55">
        <f>1/(1+'Fixed data'!$C$5)^AW11</f>
        <v>0.26443862376454325</v>
      </c>
      <c r="AX78" s="55">
        <f>1/(1+'Fixed data'!$C$5)^AX11</f>
        <v>0.25673652792674101</v>
      </c>
      <c r="AY78" s="55">
        <f>1/(1+'Fixed data'!$C$5)^AY11</f>
        <v>0.24925876497741845</v>
      </c>
      <c r="AZ78" s="55">
        <f>1/(1+'Fixed data'!$C$5)^AZ11</f>
        <v>0.24199880094894996</v>
      </c>
      <c r="BA78" s="55">
        <f>1/(1+'Fixed data'!$C$5)^BA11</f>
        <v>0.2349502921834466</v>
      </c>
      <c r="BB78" s="55">
        <f>1/(1+'Fixed data'!$C$5)^BB11</f>
        <v>0.22810707978975397</v>
      </c>
      <c r="BC78" s="55">
        <f>1/(1+'Fixed data'!$C$5)^BC11</f>
        <v>0.22146318426189707</v>
      </c>
      <c r="BD78" s="55">
        <f>1/(1+'Fixed data'!$C$5)^BD11</f>
        <v>0.215012800254269</v>
      </c>
    </row>
    <row r="79" spans="1:56" ht="15.75" outlineLevel="1" x14ac:dyDescent="0.3">
      <c r="A79" s="74"/>
      <c r="B79" s="51" t="s">
        <v>74</v>
      </c>
      <c r="C79" s="52" t="s">
        <v>75</v>
      </c>
      <c r="D79" s="39"/>
      <c r="E79" s="55">
        <f>1/(1+'Fixed data'!$C$6)^E11</f>
        <v>0.98522167487684742</v>
      </c>
      <c r="F79" s="55">
        <f>1/(1+'Fixed data'!$C$6)^F11</f>
        <v>0.9706617486471405</v>
      </c>
      <c r="G79" s="55">
        <f>1/(1+'Fixed data'!$C$6)^G11</f>
        <v>0.95631699374102519</v>
      </c>
      <c r="H79" s="55">
        <f>1/(1+'Fixed data'!$C$6)^H11</f>
        <v>0.94218423028672449</v>
      </c>
      <c r="I79" s="55">
        <f>1/(1+'Fixed data'!$C$6)^I11</f>
        <v>0.92826032540563996</v>
      </c>
      <c r="J79" s="55">
        <f>1/(1+'Fixed data'!$C$6)^J11</f>
        <v>0.91454219251787205</v>
      </c>
      <c r="K79" s="55">
        <f>1/(1+'Fixed data'!$C$6)^K11</f>
        <v>0.90102679065800217</v>
      </c>
      <c r="L79" s="55">
        <f>1/(1+'Fixed data'!$C$6)^L11</f>
        <v>0.88771112380098749</v>
      </c>
      <c r="M79" s="55">
        <f>1/(1+'Fixed data'!$C$6)^M11</f>
        <v>0.87459224019801729</v>
      </c>
      <c r="N79" s="55">
        <f>1/(1+'Fixed data'!$C$6)^N11</f>
        <v>0.86166723172218462</v>
      </c>
      <c r="O79" s="55">
        <f>1/(1+'Fixed data'!$C$6)^O11</f>
        <v>0.8489332332238273</v>
      </c>
      <c r="P79" s="55">
        <f>1/(1+'Fixed data'!$C$6)^P11</f>
        <v>0.83638742189539661</v>
      </c>
      <c r="Q79" s="55">
        <f>1/(1+'Fixed data'!$C$6)^Q11</f>
        <v>0.82402701664571099</v>
      </c>
      <c r="R79" s="55">
        <f>1/(1+'Fixed data'!$C$6)^R11</f>
        <v>0.81184927748345925</v>
      </c>
      <c r="S79" s="55">
        <f>1/(1+'Fixed data'!$C$6)^S11</f>
        <v>0.79985150490981216</v>
      </c>
      <c r="T79" s="55">
        <f>1/(1+'Fixed data'!$C$6)^T11</f>
        <v>0.78803103932001206</v>
      </c>
      <c r="U79" s="55">
        <f>1/(1+'Fixed data'!$C$6)^U11</f>
        <v>0.77638526041380518</v>
      </c>
      <c r="V79" s="55">
        <f>1/(1+'Fixed data'!$C$6)^V11</f>
        <v>0.76491158661458636</v>
      </c>
      <c r="W79" s="55">
        <f>1/(1+'Fixed data'!$C$6)^W11</f>
        <v>0.7536074744971295</v>
      </c>
      <c r="X79" s="55">
        <f>1/(1+'Fixed data'!$C$6)^X11</f>
        <v>0.74247041822377313</v>
      </c>
      <c r="Y79" s="55">
        <f>1/(1+'Fixed data'!$C$6)^Y11</f>
        <v>0.73149794898893916</v>
      </c>
      <c r="Z79" s="55">
        <f>1/(1+'Fixed data'!$C$6)^Z11</f>
        <v>0.72068763447186135</v>
      </c>
      <c r="AA79" s="55">
        <f>1/(1+'Fixed data'!$C$6)^AA11</f>
        <v>0.71003707829740037</v>
      </c>
      <c r="AB79" s="55">
        <f>1/(1+'Fixed data'!$C$6)^AB11</f>
        <v>0.69954391950482808</v>
      </c>
      <c r="AC79" s="55">
        <f>1/(1+'Fixed data'!$C$6)^AC11</f>
        <v>0.68920583202446117</v>
      </c>
      <c r="AD79" s="55">
        <f>1/(1+'Fixed data'!$C$6)^AD11</f>
        <v>0.67902052416203085</v>
      </c>
      <c r="AE79" s="55">
        <f>1/(1+'Fixed data'!$C$6)^AE11</f>
        <v>0.66898573809067086</v>
      </c>
      <c r="AF79" s="55">
        <f>1/(1+'Fixed data'!$C$6)^AF11</f>
        <v>0.65909924935041486</v>
      </c>
      <c r="AG79" s="55">
        <f>1/(1+'Fixed data'!$C$6)^AG11</f>
        <v>0.64935886635508844</v>
      </c>
      <c r="AH79" s="55">
        <f>1/(1+'Fixed data'!$C$6)^AH11</f>
        <v>0.63976242990649135</v>
      </c>
      <c r="AI79" s="55">
        <f>1/(1+'Fixed data'!$C$6)^AI11</f>
        <v>0.63030781271575509</v>
      </c>
      <c r="AJ79" s="55">
        <f>1/(1+'Fixed data'!$C$6)^AJ11</f>
        <v>0.62099291893177844</v>
      </c>
      <c r="AK79" s="55">
        <f>1/(1+'Fixed data'!$C$6)^AK11</f>
        <v>0.61181568367662909</v>
      </c>
      <c r="AL79" s="55">
        <f>1/(1+'Fixed data'!$C$6)^AL11</f>
        <v>0.60277407258781202</v>
      </c>
      <c r="AM79" s="55">
        <f>1/(1+'Fixed data'!$C$6)^AM11</f>
        <v>0.59386608136730257</v>
      </c>
      <c r="AN79" s="55">
        <f>1/(1+'Fixed data'!$C$6)^AN11</f>
        <v>0.58508973533724395</v>
      </c>
      <c r="AO79" s="55">
        <f>1/(1+'Fixed data'!$C$6)^AO11</f>
        <v>0.57644308900221086</v>
      </c>
      <c r="AP79" s="55">
        <f>1/(1+'Fixed data'!$C$6)^AP11</f>
        <v>0.56792422561794187</v>
      </c>
      <c r="AQ79" s="55">
        <f>1/(1+'Fixed data'!$C$6)^AQ11</f>
        <v>0.55953125676644533</v>
      </c>
      <c r="AR79" s="55">
        <f>1/(1+'Fixed data'!$C$6)^AR11</f>
        <v>0.55126232193738456</v>
      </c>
      <c r="AS79" s="55">
        <f>1/(1+'Fixed data'!$C$6)^AS11</f>
        <v>0.54311558811564986</v>
      </c>
      <c r="AT79" s="55">
        <f>1/(1+'Fixed data'!$C$6)^AT11</f>
        <v>0.53508924937502456</v>
      </c>
      <c r="AU79" s="55">
        <f>1/(1+'Fixed data'!$C$6)^AU11</f>
        <v>0.52718152647785677</v>
      </c>
      <c r="AV79" s="55">
        <f>1/(1+'Fixed data'!$C$6)^AV11</f>
        <v>0.51939066648064725</v>
      </c>
      <c r="AW79" s="55">
        <f>1/(1+'Fixed data'!$C$6)^AW11</f>
        <v>0.51171494234546522</v>
      </c>
      <c r="AX79" s="55">
        <f>1/(1+'Fixed data'!$C$6)^AX11</f>
        <v>0.50415265255710873</v>
      </c>
      <c r="AY79" s="55">
        <f>1/(1+'Fixed data'!$C$6)^AY11</f>
        <v>0.49670212074591996</v>
      </c>
      <c r="AZ79" s="55">
        <f>1/(1+'Fixed data'!$C$6)^AZ11</f>
        <v>0.4893616953161774</v>
      </c>
      <c r="BA79" s="55">
        <f>1/(1+'Fixed data'!$C$6)^BA11</f>
        <v>0.48212974907997785</v>
      </c>
      <c r="BB79" s="55">
        <f>1/(1+'Fixed data'!$C$6)^BB11</f>
        <v>0.47500467889652986</v>
      </c>
      <c r="BC79" s="55">
        <f>1/(1+'Fixed data'!$C$6)^BC11</f>
        <v>0.46798490531677822</v>
      </c>
      <c r="BD79" s="55">
        <f>1/(1+'Fixed data'!$C$6)^BD11</f>
        <v>0.46106887223327919</v>
      </c>
    </row>
    <row r="80" spans="1:56" x14ac:dyDescent="0.3">
      <c r="A80" s="74"/>
      <c r="B80" s="11" t="s">
        <v>17</v>
      </c>
      <c r="C80" s="14"/>
      <c r="D80" s="9" t="s">
        <v>39</v>
      </c>
      <c r="E80" s="55">
        <f>IF('Fixed data'!$G$19=TRUE,(E77-SUM(E70:E71))*E78+SUM(E70:E71)*E79,E77*E78)</f>
        <v>0</v>
      </c>
      <c r="F80" s="55">
        <f t="shared" ref="F80:BD80" si="10">F77*F78</f>
        <v>-7.2314750452452364E-2</v>
      </c>
      <c r="G80" s="55">
        <f t="shared" si="10"/>
        <v>-9.6224844101508965E-3</v>
      </c>
      <c r="H80" s="55">
        <f t="shared" si="10"/>
        <v>-9.1633153594736245E-3</v>
      </c>
      <c r="I80" s="55">
        <f t="shared" si="10"/>
        <v>-8.7241974225391542E-3</v>
      </c>
      <c r="J80" s="55">
        <f t="shared" si="10"/>
        <v>-8.3042995684215956E-3</v>
      </c>
      <c r="K80" s="55">
        <f t="shared" si="10"/>
        <v>-7.9028240417219064E-3</v>
      </c>
      <c r="L80" s="55">
        <f t="shared" si="10"/>
        <v>-7.5190050623750865E-3</v>
      </c>
      <c r="M80" s="55">
        <f t="shared" si="10"/>
        <v>-7.15210757534087E-3</v>
      </c>
      <c r="N80" s="55">
        <f t="shared" si="10"/>
        <v>-6.801426048290986E-3</v>
      </c>
      <c r="O80" s="55">
        <f t="shared" si="10"/>
        <v>-6.466283315476648E-3</v>
      </c>
      <c r="P80" s="55">
        <f t="shared" si="10"/>
        <v>-6.1460294660278421E-3</v>
      </c>
      <c r="Q80" s="55">
        <f t="shared" si="10"/>
        <v>-5.8400407750015034E-3</v>
      </c>
      <c r="R80" s="55">
        <f t="shared" si="10"/>
        <v>-5.5477186755586074E-3</v>
      </c>
      <c r="S80" s="55">
        <f t="shared" si="10"/>
        <v>-5.2684887707109291E-3</v>
      </c>
      <c r="T80" s="55">
        <f t="shared" si="10"/>
        <v>-5.0017998831366102E-3</v>
      </c>
      <c r="U80" s="55">
        <f t="shared" si="10"/>
        <v>-4.7471231416199716E-3</v>
      </c>
      <c r="V80" s="55">
        <f t="shared" si="10"/>
        <v>-4.503951102725133E-3</v>
      </c>
      <c r="W80" s="55">
        <f t="shared" si="10"/>
        <v>-4.2717969063651943E-3</v>
      </c>
      <c r="X80" s="55">
        <f t="shared" si="10"/>
        <v>-4.0501934639789183E-3</v>
      </c>
      <c r="Y80" s="55">
        <f t="shared" si="10"/>
        <v>-3.8386926780752582E-3</v>
      </c>
      <c r="Z80" s="55">
        <f t="shared" si="10"/>
        <v>-3.6368646919525452E-3</v>
      </c>
      <c r="AA80" s="55">
        <f t="shared" si="10"/>
        <v>-3.4442971684440805E-3</v>
      </c>
      <c r="AB80" s="55">
        <f t="shared" si="10"/>
        <v>-3.2605945965849402E-3</v>
      </c>
      <c r="AC80" s="55">
        <f t="shared" si="10"/>
        <v>-3.0853776251364047E-3</v>
      </c>
      <c r="AD80" s="55">
        <f t="shared" si="10"/>
        <v>-2.9182824219444255E-3</v>
      </c>
      <c r="AE80" s="55">
        <f t="shared" si="10"/>
        <v>-2.7589600581470336E-3</v>
      </c>
      <c r="AF80" s="55">
        <f t="shared" si="10"/>
        <v>-2.6070759162826985E-3</v>
      </c>
      <c r="AG80" s="55">
        <f t="shared" si="10"/>
        <v>-2.46230912138734E-3</v>
      </c>
      <c r="AH80" s="55">
        <f t="shared" si="10"/>
        <v>-2.3243519942020533E-3</v>
      </c>
      <c r="AI80" s="55">
        <f t="shared" si="10"/>
        <v>-2.548106594367665E-3</v>
      </c>
      <c r="AJ80" s="55">
        <f t="shared" si="10"/>
        <v>-2.4142780926866411E-3</v>
      </c>
      <c r="AK80" s="55">
        <f t="shared" si="10"/>
        <v>-2.286083774688297E-3</v>
      </c>
      <c r="AL80" s="55">
        <f t="shared" si="10"/>
        <v>-2.1633089670763045E-3</v>
      </c>
      <c r="AM80" s="55">
        <f t="shared" si="10"/>
        <v>-2.045746722112253E-3</v>
      </c>
      <c r="AN80" s="55">
        <f t="shared" si="10"/>
        <v>-1.9331975496983103E-3</v>
      </c>
      <c r="AO80" s="55">
        <f t="shared" si="10"/>
        <v>-1.8254691585128349E-3</v>
      </c>
      <c r="AP80" s="55">
        <f t="shared" si="10"/>
        <v>-1.722376205898887E-3</v>
      </c>
      <c r="AQ80" s="55">
        <f t="shared" si="10"/>
        <v>-1.6237400562153566E-3</v>
      </c>
      <c r="AR80" s="55">
        <f t="shared" si="10"/>
        <v>-1.5293885473699205E-3</v>
      </c>
      <c r="AS80" s="55">
        <f t="shared" si="10"/>
        <v>-1.4391557652622103E-3</v>
      </c>
      <c r="AT80" s="55">
        <f t="shared" si="10"/>
        <v>-1.3528818258744771E-3</v>
      </c>
      <c r="AU80" s="55">
        <f t="shared" si="10"/>
        <v>-1.270412664755597E-3</v>
      </c>
      <c r="AV80" s="55">
        <f t="shared" si="10"/>
        <v>-1.1915998336526088E-3</v>
      </c>
      <c r="AW80" s="55">
        <f t="shared" si="10"/>
        <v>-1.1163003040520095E-3</v>
      </c>
      <c r="AX80" s="55">
        <f t="shared" si="10"/>
        <v>-1.0443762774008209E-3</v>
      </c>
      <c r="AY80" s="55">
        <f t="shared" si="10"/>
        <v>-9.756950017849763E-4</v>
      </c>
      <c r="AZ80" s="55">
        <f t="shared" si="10"/>
        <v>7.9762190221232566E-19</v>
      </c>
      <c r="BA80" s="55">
        <f t="shared" si="10"/>
        <v>7.7439019632264643E-19</v>
      </c>
      <c r="BB80" s="55">
        <f t="shared" si="10"/>
        <v>7.5183514206082173E-19</v>
      </c>
      <c r="BC80" s="55">
        <f t="shared" si="10"/>
        <v>7.299370311270114E-19</v>
      </c>
      <c r="BD80" s="55">
        <f t="shared" si="10"/>
        <v>7.0867672924952563E-19</v>
      </c>
    </row>
    <row r="81" spans="1:56" x14ac:dyDescent="0.3">
      <c r="A81" s="74"/>
      <c r="B81" s="15" t="s">
        <v>18</v>
      </c>
      <c r="C81" s="15"/>
      <c r="D81" s="14" t="s">
        <v>39</v>
      </c>
      <c r="E81" s="56">
        <f>+E80</f>
        <v>0</v>
      </c>
      <c r="F81" s="56">
        <f t="shared" ref="F81:BD81" si="11">+E81+F80</f>
        <v>-7.2314750452452364E-2</v>
      </c>
      <c r="G81" s="56">
        <f t="shared" si="11"/>
        <v>-8.1937234862603264E-2</v>
      </c>
      <c r="H81" s="56">
        <f t="shared" si="11"/>
        <v>-9.1100550222076887E-2</v>
      </c>
      <c r="I81" s="56">
        <f t="shared" si="11"/>
        <v>-9.9824747644616046E-2</v>
      </c>
      <c r="J81" s="56">
        <f t="shared" si="11"/>
        <v>-0.10812904721303765</v>
      </c>
      <c r="K81" s="56">
        <f t="shared" si="11"/>
        <v>-0.11603187125475956</v>
      </c>
      <c r="L81" s="56">
        <f t="shared" si="11"/>
        <v>-0.12355087631713464</v>
      </c>
      <c r="M81" s="56">
        <f t="shared" si="11"/>
        <v>-0.1307029838924755</v>
      </c>
      <c r="N81" s="56">
        <f t="shared" si="11"/>
        <v>-0.13750440994076649</v>
      </c>
      <c r="O81" s="56">
        <f t="shared" si="11"/>
        <v>-0.14397069325624312</v>
      </c>
      <c r="P81" s="56">
        <f t="shared" si="11"/>
        <v>-0.15011672272227097</v>
      </c>
      <c r="Q81" s="56">
        <f t="shared" si="11"/>
        <v>-0.15595676349727247</v>
      </c>
      <c r="R81" s="56">
        <f t="shared" si="11"/>
        <v>-0.16150448217283109</v>
      </c>
      <c r="S81" s="56">
        <f t="shared" si="11"/>
        <v>-0.16677297094354201</v>
      </c>
      <c r="T81" s="56">
        <f t="shared" si="11"/>
        <v>-0.17177477082667864</v>
      </c>
      <c r="U81" s="56">
        <f t="shared" si="11"/>
        <v>-0.17652189396829859</v>
      </c>
      <c r="V81" s="56">
        <f t="shared" si="11"/>
        <v>-0.18102584507102373</v>
      </c>
      <c r="W81" s="56">
        <f t="shared" si="11"/>
        <v>-0.18529764197738893</v>
      </c>
      <c r="X81" s="56">
        <f t="shared" si="11"/>
        <v>-0.18934783544136785</v>
      </c>
      <c r="Y81" s="56">
        <f t="shared" si="11"/>
        <v>-0.19318652811944312</v>
      </c>
      <c r="Z81" s="56">
        <f t="shared" si="11"/>
        <v>-0.19682339281139566</v>
      </c>
      <c r="AA81" s="56">
        <f t="shared" si="11"/>
        <v>-0.20026768997983974</v>
      </c>
      <c r="AB81" s="56">
        <f t="shared" si="11"/>
        <v>-0.20352828457642469</v>
      </c>
      <c r="AC81" s="56">
        <f t="shared" si="11"/>
        <v>-0.2066136622015611</v>
      </c>
      <c r="AD81" s="56">
        <f t="shared" si="11"/>
        <v>-0.20953194462350552</v>
      </c>
      <c r="AE81" s="56">
        <f t="shared" si="11"/>
        <v>-0.21229090468165257</v>
      </c>
      <c r="AF81" s="56">
        <f t="shared" si="11"/>
        <v>-0.21489798059793527</v>
      </c>
      <c r="AG81" s="56">
        <f t="shared" si="11"/>
        <v>-0.21736028971932261</v>
      </c>
      <c r="AH81" s="56">
        <f t="shared" si="11"/>
        <v>-0.21968464171352467</v>
      </c>
      <c r="AI81" s="56">
        <f t="shared" si="11"/>
        <v>-0.22223274830789233</v>
      </c>
      <c r="AJ81" s="56">
        <f t="shared" si="11"/>
        <v>-0.22464702640057896</v>
      </c>
      <c r="AK81" s="56">
        <f t="shared" si="11"/>
        <v>-0.22693311017526727</v>
      </c>
      <c r="AL81" s="56">
        <f t="shared" si="11"/>
        <v>-0.22909641914234358</v>
      </c>
      <c r="AM81" s="56">
        <f t="shared" si="11"/>
        <v>-0.23114216586445582</v>
      </c>
      <c r="AN81" s="56">
        <f t="shared" si="11"/>
        <v>-0.23307536341415414</v>
      </c>
      <c r="AO81" s="56">
        <f t="shared" si="11"/>
        <v>-0.23490083257266697</v>
      </c>
      <c r="AP81" s="56">
        <f t="shared" si="11"/>
        <v>-0.23662320877856585</v>
      </c>
      <c r="AQ81" s="56">
        <f t="shared" si="11"/>
        <v>-0.2382469488347812</v>
      </c>
      <c r="AR81" s="56">
        <f t="shared" si="11"/>
        <v>-0.23977633738215112</v>
      </c>
      <c r="AS81" s="56">
        <f t="shared" si="11"/>
        <v>-0.24121549314741333</v>
      </c>
      <c r="AT81" s="56">
        <f t="shared" si="11"/>
        <v>-0.24256837497328781</v>
      </c>
      <c r="AU81" s="56">
        <f t="shared" si="11"/>
        <v>-0.24383878763804342</v>
      </c>
      <c r="AV81" s="56">
        <f t="shared" si="11"/>
        <v>-0.24503038747169603</v>
      </c>
      <c r="AW81" s="56">
        <f t="shared" si="11"/>
        <v>-0.24614668777574805</v>
      </c>
      <c r="AX81" s="56">
        <f t="shared" si="11"/>
        <v>-0.24719106405314886</v>
      </c>
      <c r="AY81" s="56">
        <f t="shared" si="11"/>
        <v>-0.24816675905493385</v>
      </c>
      <c r="AZ81" s="56">
        <f t="shared" si="11"/>
        <v>-0.24816675905493385</v>
      </c>
      <c r="BA81" s="56">
        <f t="shared" si="11"/>
        <v>-0.24816675905493385</v>
      </c>
      <c r="BB81" s="56">
        <f t="shared" si="11"/>
        <v>-0.24816675905493385</v>
      </c>
      <c r="BC81" s="56">
        <f t="shared" si="11"/>
        <v>-0.24816675905493385</v>
      </c>
      <c r="BD81" s="56">
        <f t="shared" si="11"/>
        <v>-0.24816675905493385</v>
      </c>
    </row>
    <row r="82" spans="1:56" x14ac:dyDescent="0.3">
      <c r="A82" s="74"/>
      <c r="B82" s="14"/>
    </row>
    <row r="83" spans="1:56" x14ac:dyDescent="0.3">
      <c r="A83" s="74"/>
    </row>
    <row r="84" spans="1:56" x14ac:dyDescent="0.3">
      <c r="A84" s="114"/>
      <c r="B84" s="121" t="s">
        <v>214</v>
      </c>
      <c r="C84" s="115"/>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row>
    <row r="85" spans="1:56" x14ac:dyDescent="0.3">
      <c r="A85" s="117"/>
      <c r="B85" s="118" t="s">
        <v>315</v>
      </c>
      <c r="C85" s="119"/>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row>
    <row r="86" spans="1:56" ht="12.75" customHeight="1" x14ac:dyDescent="0.3">
      <c r="A86" s="197" t="s">
        <v>297</v>
      </c>
      <c r="B86" s="4" t="s">
        <v>209</v>
      </c>
      <c r="D86" s="4" t="s">
        <v>85</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row>
    <row r="87" spans="1:56" x14ac:dyDescent="0.3">
      <c r="A87" s="197"/>
      <c r="B87" s="4" t="s">
        <v>210</v>
      </c>
      <c r="D87" s="4" t="s">
        <v>87</v>
      </c>
      <c r="E87" s="44"/>
      <c r="F87" s="44"/>
      <c r="G87" s="44"/>
      <c r="H87" s="44"/>
      <c r="I87" s="44"/>
      <c r="J87" s="44"/>
      <c r="K87" s="44"/>
      <c r="L87" s="44"/>
      <c r="M87" s="44"/>
      <c r="N87" s="44"/>
      <c r="O87" s="44"/>
      <c r="P87" s="44"/>
      <c r="Q87" s="44"/>
      <c r="R87" s="44"/>
      <c r="S87" s="44"/>
      <c r="T87" s="44"/>
      <c r="U87" s="44"/>
      <c r="V87" s="44"/>
      <c r="W87" s="44"/>
      <c r="X87" s="44"/>
      <c r="Y87" s="44"/>
      <c r="Z87" s="44"/>
      <c r="AA87" s="44"/>
      <c r="AB87" s="44"/>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row>
    <row r="88" spans="1:56" ht="12.75" customHeight="1" x14ac:dyDescent="0.3">
      <c r="A88" s="197"/>
      <c r="B88" s="4" t="s">
        <v>211</v>
      </c>
      <c r="D88" s="4" t="s">
        <v>206</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x14ac:dyDescent="0.3">
      <c r="A89" s="197"/>
      <c r="B89" s="4" t="s">
        <v>212</v>
      </c>
      <c r="D89" s="4" t="s">
        <v>86</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6.5" x14ac:dyDescent="0.3">
      <c r="A90" s="197"/>
      <c r="B90" s="4" t="s">
        <v>325</v>
      </c>
      <c r="D90" s="4" t="s">
        <v>87</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ht="16.5" x14ac:dyDescent="0.3">
      <c r="A91" s="197"/>
      <c r="B91" s="4" t="s">
        <v>326</v>
      </c>
      <c r="D91" s="4" t="s">
        <v>41</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6.5" x14ac:dyDescent="0.3">
      <c r="A92" s="197"/>
      <c r="B92" s="4" t="s">
        <v>327</v>
      </c>
      <c r="D92" s="4" t="s">
        <v>41</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x14ac:dyDescent="0.3">
      <c r="A93" s="197"/>
      <c r="B93" s="4" t="s">
        <v>213</v>
      </c>
      <c r="D93" s="4" t="s">
        <v>88</v>
      </c>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row>
    <row r="94" spans="1:56" x14ac:dyDescent="0.3">
      <c r="C94" s="37"/>
    </row>
    <row r="95" spans="1:56" ht="16.5" x14ac:dyDescent="0.3">
      <c r="A95" s="85"/>
      <c r="C95" s="37"/>
    </row>
    <row r="96" spans="1:56" ht="16.5" x14ac:dyDescent="0.3">
      <c r="A96" s="85">
        <v>1</v>
      </c>
      <c r="B96" s="4" t="s">
        <v>328</v>
      </c>
    </row>
    <row r="97" spans="1:3" x14ac:dyDescent="0.3">
      <c r="B97" s="69" t="s">
        <v>152</v>
      </c>
    </row>
    <row r="98" spans="1:3" x14ac:dyDescent="0.3">
      <c r="B98" s="4" t="s">
        <v>312</v>
      </c>
    </row>
    <row r="99" spans="1:3" x14ac:dyDescent="0.3">
      <c r="B99" s="4" t="s">
        <v>329</v>
      </c>
    </row>
    <row r="100" spans="1:3" ht="16.5" x14ac:dyDescent="0.3">
      <c r="A100" s="85">
        <v>2</v>
      </c>
      <c r="B100" s="69" t="s">
        <v>151</v>
      </c>
    </row>
    <row r="105" spans="1:3" x14ac:dyDescent="0.3">
      <c r="C105" s="37"/>
    </row>
    <row r="170" spans="2:2" x14ac:dyDescent="0.3">
      <c r="B170" s="4" t="s">
        <v>195</v>
      </c>
    </row>
    <row r="171" spans="2:2" x14ac:dyDescent="0.3">
      <c r="B171" s="4" t="s">
        <v>194</v>
      </c>
    </row>
    <row r="172" spans="2:2" x14ac:dyDescent="0.3">
      <c r="B172" s="4" t="s">
        <v>313</v>
      </c>
    </row>
    <row r="173" spans="2:2" x14ac:dyDescent="0.3">
      <c r="B173" s="4" t="s">
        <v>155</v>
      </c>
    </row>
    <row r="174" spans="2:2" x14ac:dyDescent="0.3">
      <c r="B174" s="4" t="s">
        <v>156</v>
      </c>
    </row>
    <row r="175" spans="2:2" x14ac:dyDescent="0.3">
      <c r="B175" s="4" t="s">
        <v>157</v>
      </c>
    </row>
    <row r="176" spans="2:2" x14ac:dyDescent="0.3">
      <c r="B176" s="4" t="s">
        <v>158</v>
      </c>
    </row>
    <row r="177" spans="2:2" x14ac:dyDescent="0.3">
      <c r="B177" s="4" t="s">
        <v>159</v>
      </c>
    </row>
    <row r="178" spans="2:2" x14ac:dyDescent="0.3">
      <c r="B178" s="4" t="s">
        <v>160</v>
      </c>
    </row>
    <row r="179" spans="2:2" x14ac:dyDescent="0.3">
      <c r="B179" s="4" t="s">
        <v>161</v>
      </c>
    </row>
    <row r="180" spans="2:2" x14ac:dyDescent="0.3">
      <c r="B180" s="4" t="s">
        <v>162</v>
      </c>
    </row>
    <row r="181" spans="2:2" x14ac:dyDescent="0.3">
      <c r="B181" s="4" t="s">
        <v>163</v>
      </c>
    </row>
    <row r="182" spans="2:2" x14ac:dyDescent="0.3">
      <c r="B182" s="4" t="s">
        <v>196</v>
      </c>
    </row>
    <row r="183" spans="2:2" x14ac:dyDescent="0.3">
      <c r="B183" s="4" t="s">
        <v>164</v>
      </c>
    </row>
    <row r="184" spans="2:2" x14ac:dyDescent="0.3">
      <c r="B184" s="4" t="s">
        <v>165</v>
      </c>
    </row>
    <row r="185" spans="2:2" x14ac:dyDescent="0.3">
      <c r="B185" s="4" t="s">
        <v>166</v>
      </c>
    </row>
    <row r="186" spans="2:2" x14ac:dyDescent="0.3">
      <c r="B186" s="4" t="s">
        <v>167</v>
      </c>
    </row>
    <row r="187" spans="2:2" x14ac:dyDescent="0.3">
      <c r="B187" s="4" t="s">
        <v>168</v>
      </c>
    </row>
    <row r="188" spans="2:2" x14ac:dyDescent="0.3">
      <c r="B188" s="4" t="s">
        <v>169</v>
      </c>
    </row>
    <row r="189" spans="2:2" x14ac:dyDescent="0.3">
      <c r="B189" s="4" t="s">
        <v>170</v>
      </c>
    </row>
    <row r="190" spans="2:2" x14ac:dyDescent="0.3">
      <c r="B190" s="4" t="s">
        <v>171</v>
      </c>
    </row>
    <row r="191" spans="2:2" x14ac:dyDescent="0.3">
      <c r="B191" s="4" t="s">
        <v>172</v>
      </c>
    </row>
    <row r="192" spans="2:2" x14ac:dyDescent="0.3">
      <c r="B192" s="4" t="s">
        <v>197</v>
      </c>
    </row>
    <row r="193" spans="2:2" x14ac:dyDescent="0.3">
      <c r="B193" s="4" t="s">
        <v>198</v>
      </c>
    </row>
    <row r="194" spans="2:2" x14ac:dyDescent="0.3">
      <c r="B194" s="4" t="s">
        <v>173</v>
      </c>
    </row>
    <row r="195" spans="2:2" x14ac:dyDescent="0.3">
      <c r="B195" s="4" t="s">
        <v>174</v>
      </c>
    </row>
    <row r="196" spans="2:2" x14ac:dyDescent="0.3">
      <c r="B196" s="4" t="s">
        <v>175</v>
      </c>
    </row>
    <row r="197" spans="2:2" x14ac:dyDescent="0.3">
      <c r="B197" s="4" t="s">
        <v>176</v>
      </c>
    </row>
    <row r="198" spans="2:2" x14ac:dyDescent="0.3">
      <c r="B198" s="4" t="s">
        <v>177</v>
      </c>
    </row>
    <row r="199" spans="2:2" x14ac:dyDescent="0.3">
      <c r="B199" s="4" t="s">
        <v>178</v>
      </c>
    </row>
    <row r="200" spans="2:2" x14ac:dyDescent="0.3">
      <c r="B200" s="4" t="s">
        <v>179</v>
      </c>
    </row>
    <row r="201" spans="2:2" x14ac:dyDescent="0.3">
      <c r="B201" s="4" t="s">
        <v>180</v>
      </c>
    </row>
    <row r="202" spans="2:2" x14ac:dyDescent="0.3">
      <c r="B202" s="4" t="s">
        <v>181</v>
      </c>
    </row>
    <row r="203" spans="2:2" x14ac:dyDescent="0.3">
      <c r="B203" s="4" t="s">
        <v>182</v>
      </c>
    </row>
    <row r="204" spans="2:2" x14ac:dyDescent="0.3">
      <c r="B204" s="4" t="s">
        <v>183</v>
      </c>
    </row>
    <row r="205" spans="2:2" x14ac:dyDescent="0.3">
      <c r="B205" s="4" t="s">
        <v>184</v>
      </c>
    </row>
    <row r="206" spans="2:2" x14ac:dyDescent="0.3">
      <c r="B206" s="4" t="s">
        <v>185</v>
      </c>
    </row>
    <row r="207" spans="2:2" x14ac:dyDescent="0.3">
      <c r="B207" s="4" t="s">
        <v>186</v>
      </c>
    </row>
    <row r="208" spans="2:2" x14ac:dyDescent="0.3">
      <c r="B208" s="4" t="s">
        <v>187</v>
      </c>
    </row>
    <row r="209" spans="2:2" x14ac:dyDescent="0.3">
      <c r="B209" s="4" t="s">
        <v>188</v>
      </c>
    </row>
    <row r="210" spans="2:2" x14ac:dyDescent="0.3">
      <c r="B210" s="4" t="s">
        <v>189</v>
      </c>
    </row>
    <row r="211" spans="2:2" x14ac:dyDescent="0.3">
      <c r="B211" s="4" t="s">
        <v>190</v>
      </c>
    </row>
    <row r="212" spans="2:2" x14ac:dyDescent="0.3">
      <c r="B212" s="4" t="s">
        <v>191</v>
      </c>
    </row>
    <row r="213" spans="2:2" x14ac:dyDescent="0.3">
      <c r="B213" s="4" t="s">
        <v>192</v>
      </c>
    </row>
    <row r="214" spans="2:2" x14ac:dyDescent="0.3">
      <c r="B214" s="4" t="s">
        <v>193</v>
      </c>
    </row>
  </sheetData>
  <mergeCells count="4">
    <mergeCell ref="A13:A18"/>
    <mergeCell ref="A19:A25"/>
    <mergeCell ref="A65:A76"/>
    <mergeCell ref="A86:A93"/>
  </mergeCells>
  <dataValidations count="2">
    <dataValidation type="list" allowBlank="1" showInputMessage="1" showErrorMessage="1" sqref="B14:B24" xr:uid="{00000000-0002-0000-0500-000000000000}">
      <formula1>$B$170:$B$216</formula1>
    </dataValidation>
    <dataValidation type="list" allowBlank="1" showInputMessage="1" showErrorMessage="1" sqref="B13" xr:uid="{00000000-0002-0000-0500-000001000000}">
      <formula1>$B$170:$B$214</formula1>
    </dataValidation>
  </dataValidations>
  <hyperlinks>
    <hyperlink ref="B97" r:id="rId1" xr:uid="{00000000-0004-0000-0500-000000000000}"/>
    <hyperlink ref="B100" r:id="rId2" xr:uid="{00000000-0004-0000-0500-000001000000}"/>
  </hyperlinks>
  <pageMargins left="0.70866141732283472" right="0.70866141732283472" top="0.74803149606299213" bottom="0.74803149606299213" header="0.31496062992125984" footer="0.31496062992125984"/>
  <pageSetup paperSize="8" scale="63" orientation="landscape"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E214"/>
  <sheetViews>
    <sheetView view="pageBreakPreview" zoomScale="85" zoomScaleNormal="80" zoomScaleSheetLayoutView="85" workbookViewId="0">
      <pane xSplit="2" ySplit="12" topLeftCell="C13" activePane="bottomRight" state="frozen"/>
      <selection activeCell="B5" sqref="B5:F5"/>
      <selection pane="topRight" activeCell="B5" sqref="B5:F5"/>
      <selection pane="bottomLeft" activeCell="B5" sqref="B5:F5"/>
      <selection pane="bottomRight" activeCell="E13" sqref="E13"/>
    </sheetView>
  </sheetViews>
  <sheetFormatPr defaultRowHeight="15" outlineLevelRow="1" x14ac:dyDescent="0.3"/>
  <cols>
    <col min="1" max="1" width="11.28515625" style="4" customWidth="1"/>
    <col min="2" max="2" width="37" style="4" customWidth="1"/>
    <col min="3" max="3" width="31.28515625" style="4" customWidth="1"/>
    <col min="4" max="4" width="7" style="4" bestFit="1" customWidth="1"/>
    <col min="5" max="5" width="9.7109375" style="4" customWidth="1"/>
    <col min="6" max="6" width="11" style="4" customWidth="1"/>
    <col min="7" max="7" width="10.42578125" style="4" customWidth="1"/>
    <col min="8" max="8" width="8.7109375" style="4" customWidth="1"/>
    <col min="9" max="9" width="9.85546875" style="4" customWidth="1"/>
    <col min="10"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x14ac:dyDescent="0.3">
      <c r="A1" s="2"/>
      <c r="B1" s="3" t="s">
        <v>341</v>
      </c>
      <c r="C1" s="3" t="s">
        <v>340</v>
      </c>
      <c r="D1" s="3"/>
      <c r="E1" s="3"/>
      <c r="F1" s="3"/>
      <c r="G1" s="3"/>
      <c r="H1" s="3"/>
      <c r="I1" s="3"/>
      <c r="J1" s="3"/>
      <c r="K1" s="3"/>
      <c r="AQ1" s="22"/>
      <c r="AR1" s="22"/>
      <c r="AS1" s="22"/>
      <c r="AT1" s="22"/>
      <c r="AU1" s="22"/>
      <c r="AV1" s="22"/>
      <c r="AW1" s="22"/>
      <c r="AX1" s="22"/>
      <c r="AY1" s="22"/>
      <c r="AZ1" s="22"/>
      <c r="BA1" s="22"/>
      <c r="BB1" s="22"/>
      <c r="BC1" s="22"/>
      <c r="BD1" s="22"/>
    </row>
    <row r="2" spans="1:56" ht="15.75" thickBot="1" x14ac:dyDescent="0.35">
      <c r="AQ2" s="22"/>
      <c r="AR2" s="22"/>
      <c r="AS2" s="22"/>
      <c r="AT2" s="22"/>
      <c r="AU2" s="22"/>
      <c r="AV2" s="22"/>
      <c r="AW2" s="22"/>
      <c r="AX2" s="22"/>
      <c r="AY2" s="22"/>
      <c r="AZ2" s="22"/>
      <c r="BA2" s="22"/>
      <c r="BB2" s="22"/>
      <c r="BC2" s="22"/>
      <c r="BD2" s="22"/>
    </row>
    <row r="3" spans="1:56" x14ac:dyDescent="0.3">
      <c r="B3" s="46" t="s">
        <v>82</v>
      </c>
      <c r="C3" s="47" t="s">
        <v>94</v>
      </c>
      <c r="D3" s="16"/>
      <c r="E3" s="9"/>
      <c r="F3" s="9"/>
      <c r="G3" s="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79"/>
      <c r="AR3" s="79"/>
      <c r="AS3" s="79"/>
      <c r="AT3" s="79"/>
      <c r="AU3" s="79"/>
      <c r="AV3" s="79"/>
      <c r="AW3" s="79"/>
      <c r="AX3" s="22"/>
      <c r="AY3" s="22"/>
      <c r="AZ3" s="22"/>
      <c r="BA3" s="22"/>
      <c r="BB3" s="22"/>
      <c r="BC3" s="22"/>
      <c r="BD3" s="22"/>
    </row>
    <row r="4" spans="1:56" x14ac:dyDescent="0.3">
      <c r="B4" s="48">
        <v>16</v>
      </c>
      <c r="C4" s="45">
        <f>INDEX($E$81:$BD$81,1,$C$9+$B4-1)</f>
        <v>-0.13065450196232209</v>
      </c>
      <c r="D4" s="9"/>
      <c r="E4" s="9"/>
      <c r="F4" s="86"/>
      <c r="G4" s="9"/>
      <c r="I4" s="41"/>
      <c r="U4" s="17"/>
      <c r="AQ4" s="22"/>
      <c r="AR4" s="22"/>
      <c r="AS4" s="22"/>
      <c r="AT4" s="22"/>
      <c r="AU4" s="22"/>
      <c r="AV4" s="22"/>
      <c r="AW4" s="22"/>
      <c r="AX4" s="22"/>
      <c r="AY4" s="22"/>
      <c r="AZ4" s="22"/>
      <c r="BA4" s="22"/>
      <c r="BB4" s="22"/>
      <c r="BC4" s="22"/>
      <c r="BD4" s="22"/>
    </row>
    <row r="5" spans="1:56" x14ac:dyDescent="0.3">
      <c r="B5" s="48">
        <v>24</v>
      </c>
      <c r="C5" s="45">
        <f>INDEX($E$81:$BD$81,1,$C$9+$B5-1)</f>
        <v>-0.13820700437514621</v>
      </c>
      <c r="D5" s="18"/>
      <c r="E5" s="63"/>
      <c r="F5" s="9"/>
      <c r="G5" s="9"/>
      <c r="AQ5" s="22"/>
      <c r="AR5" s="22"/>
      <c r="AS5" s="22"/>
      <c r="AT5" s="22"/>
      <c r="AU5" s="22"/>
      <c r="AV5" s="22"/>
      <c r="AW5" s="22"/>
      <c r="AX5" s="22"/>
      <c r="AY5" s="22"/>
      <c r="AZ5" s="22"/>
      <c r="BA5" s="22"/>
      <c r="BB5" s="22"/>
      <c r="BC5" s="22"/>
      <c r="BD5" s="22"/>
    </row>
    <row r="6" spans="1:56" x14ac:dyDescent="0.3">
      <c r="B6" s="48">
        <v>32</v>
      </c>
      <c r="C6" s="45">
        <f>INDEX($E$81:$BD$81,1,$C$9+$B6-1)</f>
        <v>-0.13938661958868667</v>
      </c>
      <c r="D6" s="9"/>
      <c r="E6" s="9"/>
      <c r="F6" s="9"/>
      <c r="G6" s="9"/>
      <c r="AQ6" s="22"/>
      <c r="AR6" s="22"/>
      <c r="AS6" s="22"/>
      <c r="AT6" s="22"/>
      <c r="AU6" s="22"/>
      <c r="AV6" s="22"/>
      <c r="AW6" s="22"/>
      <c r="AX6" s="22"/>
      <c r="AY6" s="22"/>
      <c r="AZ6" s="22"/>
      <c r="BA6" s="22"/>
      <c r="BB6" s="22"/>
      <c r="BC6" s="22"/>
      <c r="BD6" s="22"/>
    </row>
    <row r="7" spans="1:56" x14ac:dyDescent="0.3">
      <c r="B7" s="48">
        <v>45</v>
      </c>
      <c r="C7" s="45">
        <f>INDEX($E$81:$BD$81,1,$C$9+$B7-1)</f>
        <v>-0.13301057626797677</v>
      </c>
      <c r="D7" s="9"/>
      <c r="E7" s="9"/>
      <c r="F7" s="9"/>
      <c r="G7" s="9"/>
      <c r="AQ7" s="22"/>
      <c r="AR7" s="22"/>
      <c r="AS7" s="22"/>
      <c r="AT7" s="22"/>
      <c r="AU7" s="22"/>
      <c r="AV7" s="22"/>
      <c r="AW7" s="22"/>
      <c r="AX7" s="22"/>
      <c r="AY7" s="22"/>
      <c r="AZ7" s="22"/>
      <c r="BA7" s="22"/>
      <c r="BB7" s="22"/>
      <c r="BC7" s="22"/>
      <c r="BD7" s="22"/>
    </row>
    <row r="8" spans="1:56" x14ac:dyDescent="0.3">
      <c r="B8" s="49"/>
      <c r="C8" s="45"/>
      <c r="D8" s="9"/>
      <c r="E8" s="9"/>
      <c r="F8" s="9"/>
      <c r="G8" s="9"/>
      <c r="AQ8" s="22"/>
      <c r="AR8" s="22"/>
      <c r="AS8" s="22"/>
      <c r="AT8" s="22"/>
      <c r="AU8" s="22"/>
      <c r="AV8" s="22"/>
      <c r="AW8" s="22"/>
      <c r="AX8" s="22"/>
      <c r="AY8" s="22"/>
      <c r="AZ8" s="22"/>
      <c r="BA8" s="22"/>
      <c r="BB8" s="22"/>
      <c r="BC8" s="22"/>
      <c r="BD8" s="22"/>
    </row>
    <row r="9" spans="1:56" ht="15.75" thickBot="1" x14ac:dyDescent="0.35">
      <c r="B9" s="111" t="s">
        <v>80</v>
      </c>
      <c r="C9" s="134">
        <f>IF(E18&lt;0,1,IF(F18&lt;0,2,IF(G18&lt;0,3,IF(H18&lt;0,4,IF(I18&lt;0,5,IF(J18&lt;0,6,IF(K18&lt;0,7,8)))))))</f>
        <v>2</v>
      </c>
      <c r="D9" s="9"/>
      <c r="E9" s="9"/>
      <c r="F9" s="9"/>
      <c r="G9" s="9"/>
      <c r="AQ9" s="22"/>
      <c r="AR9" s="22"/>
      <c r="AS9" s="22"/>
      <c r="AT9" s="22"/>
      <c r="AU9" s="22"/>
      <c r="AV9" s="22"/>
      <c r="AW9" s="22"/>
      <c r="AX9" s="22"/>
      <c r="AY9" s="22"/>
      <c r="AZ9" s="22"/>
      <c r="BA9" s="22"/>
      <c r="BB9" s="22"/>
      <c r="BC9" s="22"/>
      <c r="BD9" s="22"/>
    </row>
    <row r="10" spans="1:56" x14ac:dyDescent="0.3">
      <c r="E10" s="5" t="s">
        <v>15</v>
      </c>
      <c r="F10" s="6"/>
      <c r="G10" s="6"/>
      <c r="H10" s="6"/>
      <c r="I10" s="6"/>
      <c r="J10" s="6"/>
      <c r="K10" s="6"/>
      <c r="L10" s="7"/>
      <c r="M10" s="5" t="s">
        <v>19</v>
      </c>
      <c r="N10" s="6"/>
      <c r="O10" s="6"/>
      <c r="P10" s="6"/>
      <c r="Q10" s="6"/>
      <c r="R10" s="6"/>
      <c r="S10" s="6"/>
      <c r="T10" s="7"/>
      <c r="U10" s="5" t="s">
        <v>20</v>
      </c>
      <c r="V10" s="6"/>
      <c r="W10" s="6"/>
      <c r="X10" s="6"/>
      <c r="Y10" s="6"/>
      <c r="Z10" s="6"/>
      <c r="AA10" s="6"/>
      <c r="AB10" s="7"/>
      <c r="AC10" s="5" t="s">
        <v>21</v>
      </c>
      <c r="AD10" s="6"/>
      <c r="AE10" s="6"/>
      <c r="AF10" s="6"/>
      <c r="AG10" s="6"/>
      <c r="AH10" s="6"/>
      <c r="AI10" s="6"/>
      <c r="AJ10" s="7"/>
      <c r="AK10" s="5" t="s">
        <v>22</v>
      </c>
      <c r="AL10" s="6"/>
      <c r="AM10" s="6"/>
      <c r="AN10" s="6"/>
      <c r="AO10" s="6"/>
      <c r="AP10" s="6"/>
      <c r="AQ10" s="6"/>
      <c r="AR10" s="7"/>
      <c r="AS10" s="5" t="s">
        <v>23</v>
      </c>
      <c r="AT10" s="6"/>
      <c r="AU10" s="6"/>
      <c r="AV10" s="6"/>
      <c r="AW10" s="7"/>
      <c r="AX10" s="5"/>
      <c r="AY10" s="6"/>
      <c r="AZ10" s="6"/>
      <c r="BA10" s="5" t="s">
        <v>50</v>
      </c>
      <c r="BB10" s="6"/>
      <c r="BC10" s="6"/>
      <c r="BD10" s="7"/>
    </row>
    <row r="11" spans="1:56" x14ac:dyDescent="0.3">
      <c r="E11" s="4">
        <v>1</v>
      </c>
      <c r="F11" s="4">
        <v>2</v>
      </c>
      <c r="G11" s="4">
        <v>3</v>
      </c>
      <c r="H11" s="4">
        <v>4</v>
      </c>
      <c r="I11" s="4">
        <v>5</v>
      </c>
      <c r="J11" s="4">
        <v>6</v>
      </c>
      <c r="K11" s="4">
        <v>7</v>
      </c>
      <c r="L11" s="4">
        <v>8</v>
      </c>
      <c r="M11" s="4">
        <v>9</v>
      </c>
      <c r="N11" s="4">
        <v>10</v>
      </c>
      <c r="O11" s="4">
        <v>11</v>
      </c>
      <c r="P11" s="4">
        <v>12</v>
      </c>
      <c r="Q11" s="4">
        <v>13</v>
      </c>
      <c r="R11" s="4">
        <v>14</v>
      </c>
      <c r="S11" s="4">
        <v>15</v>
      </c>
      <c r="T11" s="4">
        <v>16</v>
      </c>
      <c r="U11" s="4">
        <v>17</v>
      </c>
      <c r="V11" s="4">
        <v>18</v>
      </c>
      <c r="W11" s="4">
        <v>19</v>
      </c>
      <c r="X11" s="4">
        <v>20</v>
      </c>
      <c r="Y11" s="4">
        <v>21</v>
      </c>
      <c r="Z11" s="4">
        <v>22</v>
      </c>
      <c r="AA11" s="4">
        <v>23</v>
      </c>
      <c r="AB11" s="4">
        <v>24</v>
      </c>
      <c r="AC11" s="4">
        <v>25</v>
      </c>
      <c r="AD11" s="4">
        <v>26</v>
      </c>
      <c r="AE11" s="4">
        <v>27</v>
      </c>
      <c r="AF11" s="4">
        <v>28</v>
      </c>
      <c r="AG11" s="4">
        <v>29</v>
      </c>
      <c r="AH11" s="4">
        <v>30</v>
      </c>
      <c r="AI11" s="4">
        <v>31</v>
      </c>
      <c r="AJ11" s="4">
        <v>32</v>
      </c>
      <c r="AK11" s="4">
        <v>33</v>
      </c>
      <c r="AL11" s="4">
        <v>34</v>
      </c>
      <c r="AM11" s="4">
        <v>35</v>
      </c>
      <c r="AN11" s="4">
        <v>36</v>
      </c>
      <c r="AO11" s="4">
        <v>37</v>
      </c>
      <c r="AP11" s="4">
        <v>38</v>
      </c>
      <c r="AQ11" s="4">
        <v>39</v>
      </c>
      <c r="AR11" s="4">
        <v>40</v>
      </c>
      <c r="AS11" s="4">
        <v>41</v>
      </c>
      <c r="AT11" s="4">
        <v>42</v>
      </c>
      <c r="AU11" s="4">
        <v>43</v>
      </c>
      <c r="AV11" s="4">
        <v>44</v>
      </c>
      <c r="AW11" s="4">
        <v>45</v>
      </c>
      <c r="AX11" s="4">
        <v>46</v>
      </c>
      <c r="AY11" s="4">
        <v>47</v>
      </c>
      <c r="AZ11" s="4">
        <v>48</v>
      </c>
      <c r="BA11" s="4">
        <v>49</v>
      </c>
      <c r="BB11" s="4">
        <v>50</v>
      </c>
      <c r="BC11" s="4">
        <v>51</v>
      </c>
      <c r="BD11" s="4">
        <v>52</v>
      </c>
    </row>
    <row r="12" spans="1:56" x14ac:dyDescent="0.3">
      <c r="C12" s="4" t="s">
        <v>45</v>
      </c>
      <c r="D12" s="4" t="s">
        <v>46</v>
      </c>
      <c r="E12" s="9">
        <v>2016</v>
      </c>
      <c r="F12" s="9">
        <v>2017</v>
      </c>
      <c r="G12" s="9">
        <v>2018</v>
      </c>
      <c r="H12" s="9">
        <v>2019</v>
      </c>
      <c r="I12" s="9">
        <v>2020</v>
      </c>
      <c r="J12" s="9">
        <v>2021</v>
      </c>
      <c r="K12" s="9">
        <v>2022</v>
      </c>
      <c r="L12" s="9">
        <v>2023</v>
      </c>
      <c r="M12" s="4">
        <v>2024</v>
      </c>
      <c r="N12" s="4">
        <v>2025</v>
      </c>
      <c r="O12" s="4">
        <v>2026</v>
      </c>
      <c r="P12" s="4">
        <v>2027</v>
      </c>
      <c r="Q12" s="4">
        <v>2028</v>
      </c>
      <c r="R12" s="4">
        <v>2029</v>
      </c>
      <c r="S12" s="4">
        <v>2030</v>
      </c>
      <c r="T12" s="4">
        <v>2031</v>
      </c>
      <c r="U12" s="4">
        <v>2032</v>
      </c>
      <c r="V12" s="4">
        <v>2033</v>
      </c>
      <c r="W12" s="4">
        <v>2034</v>
      </c>
      <c r="X12" s="4">
        <v>2035</v>
      </c>
      <c r="Y12" s="4">
        <v>2036</v>
      </c>
      <c r="Z12" s="4">
        <v>2037</v>
      </c>
      <c r="AA12" s="4">
        <v>2038</v>
      </c>
      <c r="AB12" s="4">
        <v>2039</v>
      </c>
      <c r="AC12" s="4">
        <v>2040</v>
      </c>
      <c r="AD12" s="4">
        <v>2041</v>
      </c>
      <c r="AE12" s="4">
        <v>2042</v>
      </c>
      <c r="AF12" s="4">
        <v>2043</v>
      </c>
      <c r="AG12" s="4">
        <v>2044</v>
      </c>
      <c r="AH12" s="4">
        <v>2045</v>
      </c>
      <c r="AI12" s="4">
        <v>2046</v>
      </c>
      <c r="AJ12" s="4">
        <v>2047</v>
      </c>
      <c r="AK12" s="4">
        <v>2048</v>
      </c>
      <c r="AL12" s="4">
        <v>2049</v>
      </c>
      <c r="AM12" s="4">
        <v>2050</v>
      </c>
      <c r="AN12" s="4">
        <v>2051</v>
      </c>
      <c r="AO12" s="4">
        <v>2052</v>
      </c>
      <c r="AP12" s="4">
        <v>2053</v>
      </c>
      <c r="AQ12" s="4">
        <v>2054</v>
      </c>
      <c r="AR12" s="4">
        <v>2055</v>
      </c>
      <c r="AS12" s="4">
        <v>2056</v>
      </c>
      <c r="AT12" s="4">
        <v>2057</v>
      </c>
      <c r="AU12" s="4">
        <v>2058</v>
      </c>
      <c r="AV12" s="4">
        <v>2059</v>
      </c>
      <c r="AW12" s="4">
        <v>2060</v>
      </c>
      <c r="AX12" s="4">
        <v>2061</v>
      </c>
      <c r="AY12" s="4">
        <v>2062</v>
      </c>
      <c r="AZ12" s="4">
        <v>2063</v>
      </c>
      <c r="BA12" s="4">
        <v>2064</v>
      </c>
      <c r="BB12" s="4">
        <v>2065</v>
      </c>
      <c r="BC12" s="4">
        <v>2066</v>
      </c>
      <c r="BD12" s="4">
        <v>2067</v>
      </c>
    </row>
    <row r="13" spans="1:56" x14ac:dyDescent="0.3">
      <c r="A13" s="189" t="s">
        <v>11</v>
      </c>
      <c r="B13" s="61" t="s">
        <v>158</v>
      </c>
      <c r="C13" s="60"/>
      <c r="D13" s="61" t="s">
        <v>39</v>
      </c>
      <c r="E13" s="62">
        <f>-('Workings template'!B10*'Workings template'!B19)/1000000</f>
        <v>0</v>
      </c>
      <c r="F13" s="62">
        <f>-('Workings template'!C10*'Workings template'!C19)/1000000</f>
        <v>-6.9254737687199199E-3</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1"/>
      <c r="AY13" s="61"/>
      <c r="AZ13" s="61"/>
      <c r="BA13" s="61"/>
      <c r="BB13" s="61"/>
      <c r="BC13" s="61"/>
      <c r="BD13" s="61"/>
    </row>
    <row r="14" spans="1:56" x14ac:dyDescent="0.3">
      <c r="A14" s="190"/>
      <c r="B14" s="61" t="s">
        <v>156</v>
      </c>
      <c r="C14" s="60"/>
      <c r="D14" s="61" t="s">
        <v>39</v>
      </c>
      <c r="E14" s="62">
        <f>-('Workings template'!B10*'Workings template'!B20)/1000000</f>
        <v>0</v>
      </c>
      <c r="F14" s="62">
        <f>-('Workings template'!C10*'Workings template'!C20)/1000000</f>
        <v>-2.4239158190519718E-2</v>
      </c>
      <c r="G14" s="62"/>
      <c r="H14" s="62"/>
      <c r="I14" s="62"/>
      <c r="J14" s="62"/>
      <c r="K14" s="62"/>
      <c r="L14" s="62"/>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62">
        <v>0</v>
      </c>
      <c r="AP14" s="62">
        <v>0</v>
      </c>
      <c r="AQ14" s="62">
        <v>0</v>
      </c>
      <c r="AR14" s="62">
        <v>0</v>
      </c>
      <c r="AS14" s="62">
        <v>0</v>
      </c>
      <c r="AT14" s="62">
        <v>0</v>
      </c>
      <c r="AU14" s="62">
        <v>0</v>
      </c>
      <c r="AV14" s="62">
        <v>0</v>
      </c>
      <c r="AW14" s="62">
        <v>0</v>
      </c>
      <c r="AX14" s="61">
        <v>0</v>
      </c>
      <c r="AY14" s="61"/>
      <c r="AZ14" s="61"/>
      <c r="BA14" s="61"/>
      <c r="BB14" s="61"/>
      <c r="BC14" s="61"/>
      <c r="BD14" s="61"/>
    </row>
    <row r="15" spans="1:56" x14ac:dyDescent="0.3">
      <c r="A15" s="190"/>
      <c r="B15" s="61" t="s">
        <v>313</v>
      </c>
      <c r="C15" s="60"/>
      <c r="D15" s="61" t="s">
        <v>39</v>
      </c>
      <c r="E15" s="62">
        <f>-('Workings template'!B10*'Workings template'!B21)/1000000</f>
        <v>0</v>
      </c>
      <c r="F15" s="62">
        <f>-('Workings template'!C10*'Workings template'!C21)/1000000</f>
        <v>-0.2822130560753367</v>
      </c>
      <c r="G15" s="62"/>
      <c r="H15" s="62"/>
      <c r="I15" s="62"/>
      <c r="J15" s="62"/>
      <c r="K15" s="62"/>
      <c r="L15" s="62"/>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62">
        <v>0</v>
      </c>
      <c r="AP15" s="62">
        <v>0</v>
      </c>
      <c r="AQ15" s="62">
        <v>0</v>
      </c>
      <c r="AR15" s="62">
        <v>0</v>
      </c>
      <c r="AS15" s="62">
        <v>0</v>
      </c>
      <c r="AT15" s="62">
        <v>0</v>
      </c>
      <c r="AU15" s="62">
        <v>0</v>
      </c>
      <c r="AV15" s="62">
        <v>0</v>
      </c>
      <c r="AW15" s="62">
        <v>0</v>
      </c>
      <c r="AX15" s="61">
        <v>0</v>
      </c>
      <c r="AY15" s="61"/>
      <c r="AZ15" s="61"/>
      <c r="BA15" s="61"/>
      <c r="BB15" s="61"/>
      <c r="BC15" s="61"/>
      <c r="BD15" s="61"/>
    </row>
    <row r="16" spans="1:56" x14ac:dyDescent="0.3">
      <c r="A16" s="190"/>
      <c r="B16" s="61" t="s">
        <v>195</v>
      </c>
      <c r="C16" s="60"/>
      <c r="D16" s="61" t="s">
        <v>39</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1"/>
      <c r="AY16" s="61"/>
      <c r="AZ16" s="61"/>
      <c r="BA16" s="61"/>
      <c r="BB16" s="61"/>
      <c r="BC16" s="61"/>
      <c r="BD16" s="61"/>
    </row>
    <row r="17" spans="1:56" x14ac:dyDescent="0.3">
      <c r="A17" s="190"/>
      <c r="B17" s="61" t="s">
        <v>195</v>
      </c>
      <c r="C17" s="60"/>
      <c r="D17" s="61" t="s">
        <v>39</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1"/>
      <c r="AY17" s="61"/>
      <c r="AZ17" s="61"/>
      <c r="BA17" s="61"/>
      <c r="BB17" s="61"/>
      <c r="BC17" s="61"/>
      <c r="BD17" s="61"/>
    </row>
    <row r="18" spans="1:56" ht="15.75" thickBot="1" x14ac:dyDescent="0.35">
      <c r="A18" s="191"/>
      <c r="B18" s="122" t="s">
        <v>194</v>
      </c>
      <c r="C18" s="127"/>
      <c r="D18" s="123" t="s">
        <v>39</v>
      </c>
      <c r="E18" s="59">
        <f>SUM(E13:E17)</f>
        <v>0</v>
      </c>
      <c r="F18" s="59">
        <f t="shared" ref="F18:AW18" si="0">SUM(F13:F17)</f>
        <v>-0.31337768803457633</v>
      </c>
      <c r="G18" s="59">
        <f t="shared" si="0"/>
        <v>0</v>
      </c>
      <c r="H18" s="59">
        <f t="shared" si="0"/>
        <v>0</v>
      </c>
      <c r="I18" s="59">
        <f t="shared" si="0"/>
        <v>0</v>
      </c>
      <c r="J18" s="59">
        <f t="shared" si="0"/>
        <v>0</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c r="X18" s="59">
        <f t="shared" si="0"/>
        <v>0</v>
      </c>
      <c r="Y18" s="59">
        <f t="shared" si="0"/>
        <v>0</v>
      </c>
      <c r="Z18" s="59">
        <f t="shared" si="0"/>
        <v>0</v>
      </c>
      <c r="AA18" s="59">
        <f t="shared" si="0"/>
        <v>0</v>
      </c>
      <c r="AB18" s="59">
        <f t="shared" si="0"/>
        <v>0</v>
      </c>
      <c r="AC18" s="59">
        <f t="shared" si="0"/>
        <v>0</v>
      </c>
      <c r="AD18" s="59">
        <f t="shared" si="0"/>
        <v>0</v>
      </c>
      <c r="AE18" s="59">
        <f t="shared" si="0"/>
        <v>0</v>
      </c>
      <c r="AF18" s="59">
        <f t="shared" si="0"/>
        <v>0</v>
      </c>
      <c r="AG18" s="59">
        <f t="shared" si="0"/>
        <v>0</v>
      </c>
      <c r="AH18" s="59">
        <f t="shared" si="0"/>
        <v>0</v>
      </c>
      <c r="AI18" s="59">
        <f t="shared" si="0"/>
        <v>0</v>
      </c>
      <c r="AJ18" s="59">
        <f t="shared" si="0"/>
        <v>0</v>
      </c>
      <c r="AK18" s="59">
        <f t="shared" si="0"/>
        <v>0</v>
      </c>
      <c r="AL18" s="59">
        <f t="shared" si="0"/>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9">
        <f t="shared" si="0"/>
        <v>0</v>
      </c>
      <c r="AX18" s="61"/>
      <c r="AY18" s="61"/>
      <c r="AZ18" s="61"/>
      <c r="BA18" s="61"/>
      <c r="BB18" s="61"/>
      <c r="BC18" s="61"/>
      <c r="BD18" s="61"/>
    </row>
    <row r="19" spans="1:56" x14ac:dyDescent="0.3">
      <c r="A19" s="192" t="s">
        <v>298</v>
      </c>
      <c r="B19" s="61" t="s">
        <v>158</v>
      </c>
      <c r="C19" s="8"/>
      <c r="D19" s="9" t="s">
        <v>39</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row>
    <row r="20" spans="1:56" x14ac:dyDescent="0.3">
      <c r="A20" s="192"/>
      <c r="B20" s="61" t="s">
        <v>195</v>
      </c>
      <c r="C20" s="8"/>
      <c r="D20" s="9" t="s">
        <v>39</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x14ac:dyDescent="0.3">
      <c r="A21" s="192"/>
      <c r="B21" s="61" t="s">
        <v>195</v>
      </c>
      <c r="C21" s="8"/>
      <c r="D21" s="9" t="s">
        <v>39</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x14ac:dyDescent="0.3">
      <c r="A22" s="192"/>
      <c r="B22" s="61" t="s">
        <v>195</v>
      </c>
      <c r="C22" s="8"/>
      <c r="D22" s="9" t="s">
        <v>39</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x14ac:dyDescent="0.3">
      <c r="A23" s="192"/>
      <c r="B23" s="61" t="s">
        <v>195</v>
      </c>
      <c r="C23" s="8"/>
      <c r="D23" s="9" t="s">
        <v>39</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row>
    <row r="24" spans="1:56" x14ac:dyDescent="0.3">
      <c r="A24" s="192"/>
      <c r="B24" s="61" t="s">
        <v>195</v>
      </c>
      <c r="C24" s="8"/>
      <c r="D24" s="9" t="s">
        <v>39</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row>
    <row r="25" spans="1:56" x14ac:dyDescent="0.3">
      <c r="A25" s="193"/>
      <c r="B25" s="61" t="s">
        <v>314</v>
      </c>
      <c r="C25" s="8"/>
      <c r="D25" s="9" t="s">
        <v>39</v>
      </c>
      <c r="E25" s="67">
        <f>SUM(E19:E24)</f>
        <v>0</v>
      </c>
      <c r="F25" s="67">
        <f t="shared" ref="F25:BD25" si="1">SUM(F19:F24)</f>
        <v>0</v>
      </c>
      <c r="G25" s="67">
        <f t="shared" si="1"/>
        <v>0</v>
      </c>
      <c r="H25" s="67">
        <f t="shared" si="1"/>
        <v>0</v>
      </c>
      <c r="I25" s="67">
        <f t="shared" si="1"/>
        <v>0</v>
      </c>
      <c r="J25" s="67">
        <f t="shared" si="1"/>
        <v>0</v>
      </c>
      <c r="K25" s="67">
        <f t="shared" si="1"/>
        <v>0</v>
      </c>
      <c r="L25" s="67">
        <f t="shared" si="1"/>
        <v>0</v>
      </c>
      <c r="M25" s="67">
        <f t="shared" si="1"/>
        <v>0</v>
      </c>
      <c r="N25" s="67">
        <f t="shared" si="1"/>
        <v>0</v>
      </c>
      <c r="O25" s="67">
        <f t="shared" si="1"/>
        <v>0</v>
      </c>
      <c r="P25" s="67">
        <f t="shared" si="1"/>
        <v>0</v>
      </c>
      <c r="Q25" s="67">
        <f t="shared" si="1"/>
        <v>0</v>
      </c>
      <c r="R25" s="67">
        <f t="shared" si="1"/>
        <v>0</v>
      </c>
      <c r="S25" s="67">
        <f t="shared" si="1"/>
        <v>0</v>
      </c>
      <c r="T25" s="67">
        <f t="shared" si="1"/>
        <v>0</v>
      </c>
      <c r="U25" s="67">
        <f t="shared" si="1"/>
        <v>0</v>
      </c>
      <c r="V25" s="67">
        <f t="shared" si="1"/>
        <v>0</v>
      </c>
      <c r="W25" s="67">
        <f t="shared" si="1"/>
        <v>0</v>
      </c>
      <c r="X25" s="67">
        <f t="shared" si="1"/>
        <v>0</v>
      </c>
      <c r="Y25" s="67">
        <f t="shared" si="1"/>
        <v>0</v>
      </c>
      <c r="Z25" s="67">
        <f t="shared" si="1"/>
        <v>0</v>
      </c>
      <c r="AA25" s="67">
        <f t="shared" si="1"/>
        <v>0</v>
      </c>
      <c r="AB25" s="67">
        <f t="shared" si="1"/>
        <v>0</v>
      </c>
      <c r="AC25" s="67">
        <f t="shared" si="1"/>
        <v>0</v>
      </c>
      <c r="AD25" s="67">
        <f t="shared" si="1"/>
        <v>0</v>
      </c>
      <c r="AE25" s="67">
        <f t="shared" si="1"/>
        <v>0</v>
      </c>
      <c r="AF25" s="67">
        <f t="shared" si="1"/>
        <v>0</v>
      </c>
      <c r="AG25" s="67">
        <f t="shared" si="1"/>
        <v>0</v>
      </c>
      <c r="AH25" s="67">
        <f t="shared" si="1"/>
        <v>0</v>
      </c>
      <c r="AI25" s="67">
        <f t="shared" si="1"/>
        <v>0</v>
      </c>
      <c r="AJ25" s="67">
        <f t="shared" si="1"/>
        <v>0</v>
      </c>
      <c r="AK25" s="67">
        <f t="shared" si="1"/>
        <v>0</v>
      </c>
      <c r="AL25" s="67">
        <f t="shared" si="1"/>
        <v>0</v>
      </c>
      <c r="AM25" s="67">
        <f t="shared" si="1"/>
        <v>0</v>
      </c>
      <c r="AN25" s="67">
        <f t="shared" si="1"/>
        <v>0</v>
      </c>
      <c r="AO25" s="67">
        <f t="shared" si="1"/>
        <v>0</v>
      </c>
      <c r="AP25" s="67">
        <f t="shared" si="1"/>
        <v>0</v>
      </c>
      <c r="AQ25" s="67">
        <f t="shared" si="1"/>
        <v>0</v>
      </c>
      <c r="AR25" s="67">
        <f t="shared" si="1"/>
        <v>0</v>
      </c>
      <c r="AS25" s="67">
        <f t="shared" si="1"/>
        <v>0</v>
      </c>
      <c r="AT25" s="67">
        <f t="shared" si="1"/>
        <v>0</v>
      </c>
      <c r="AU25" s="67">
        <f t="shared" si="1"/>
        <v>0</v>
      </c>
      <c r="AV25" s="67">
        <f t="shared" si="1"/>
        <v>0</v>
      </c>
      <c r="AW25" s="67">
        <f t="shared" si="1"/>
        <v>0</v>
      </c>
      <c r="AX25" s="67">
        <f t="shared" si="1"/>
        <v>0</v>
      </c>
      <c r="AY25" s="67">
        <f t="shared" si="1"/>
        <v>0</v>
      </c>
      <c r="AZ25" s="67">
        <f t="shared" si="1"/>
        <v>0</v>
      </c>
      <c r="BA25" s="67">
        <f t="shared" si="1"/>
        <v>0</v>
      </c>
      <c r="BB25" s="67">
        <f t="shared" si="1"/>
        <v>0</v>
      </c>
      <c r="BC25" s="67">
        <f t="shared" si="1"/>
        <v>0</v>
      </c>
      <c r="BD25" s="67">
        <f t="shared" si="1"/>
        <v>0</v>
      </c>
    </row>
    <row r="26" spans="1:56" ht="15.75" thickBot="1" x14ac:dyDescent="0.35">
      <c r="A26" s="112"/>
      <c r="B26" s="57" t="s">
        <v>93</v>
      </c>
      <c r="C26" s="58" t="s">
        <v>91</v>
      </c>
      <c r="D26" s="57" t="s">
        <v>39</v>
      </c>
      <c r="E26" s="59">
        <f>E18+E25</f>
        <v>0</v>
      </c>
      <c r="F26" s="59">
        <f t="shared" ref="F26:BD26" si="2">F18+F25</f>
        <v>-0.31337768803457633</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59">
        <f t="shared" si="2"/>
        <v>0</v>
      </c>
      <c r="V26" s="59">
        <f t="shared" si="2"/>
        <v>0</v>
      </c>
      <c r="W26" s="59">
        <f t="shared" si="2"/>
        <v>0</v>
      </c>
      <c r="X26" s="59">
        <f t="shared" si="2"/>
        <v>0</v>
      </c>
      <c r="Y26" s="59">
        <f t="shared" si="2"/>
        <v>0</v>
      </c>
      <c r="Z26" s="59">
        <f t="shared" si="2"/>
        <v>0</v>
      </c>
      <c r="AA26" s="59">
        <f t="shared" si="2"/>
        <v>0</v>
      </c>
      <c r="AB26" s="59">
        <f t="shared" si="2"/>
        <v>0</v>
      </c>
      <c r="AC26" s="59">
        <f t="shared" si="2"/>
        <v>0</v>
      </c>
      <c r="AD26" s="59">
        <f t="shared" si="2"/>
        <v>0</v>
      </c>
      <c r="AE26" s="59">
        <f t="shared" si="2"/>
        <v>0</v>
      </c>
      <c r="AF26" s="59">
        <f t="shared" si="2"/>
        <v>0</v>
      </c>
      <c r="AG26" s="59">
        <f t="shared" si="2"/>
        <v>0</v>
      </c>
      <c r="AH26" s="59">
        <f t="shared" si="2"/>
        <v>0</v>
      </c>
      <c r="AI26" s="59">
        <f t="shared" si="2"/>
        <v>0</v>
      </c>
      <c r="AJ26" s="59">
        <f t="shared" si="2"/>
        <v>0</v>
      </c>
      <c r="AK26" s="59">
        <f t="shared" si="2"/>
        <v>0</v>
      </c>
      <c r="AL26" s="59">
        <f t="shared" si="2"/>
        <v>0</v>
      </c>
      <c r="AM26" s="59">
        <f t="shared" si="2"/>
        <v>0</v>
      </c>
      <c r="AN26" s="59">
        <f t="shared" si="2"/>
        <v>0</v>
      </c>
      <c r="AO26" s="59">
        <f t="shared" si="2"/>
        <v>0</v>
      </c>
      <c r="AP26" s="59">
        <f t="shared" si="2"/>
        <v>0</v>
      </c>
      <c r="AQ26" s="59">
        <f t="shared" si="2"/>
        <v>0</v>
      </c>
      <c r="AR26" s="59">
        <f t="shared" si="2"/>
        <v>0</v>
      </c>
      <c r="AS26" s="59">
        <f t="shared" si="2"/>
        <v>0</v>
      </c>
      <c r="AT26" s="59">
        <f t="shared" si="2"/>
        <v>0</v>
      </c>
      <c r="AU26" s="59">
        <f t="shared" si="2"/>
        <v>0</v>
      </c>
      <c r="AV26" s="59">
        <f t="shared" si="2"/>
        <v>0</v>
      </c>
      <c r="AW26" s="59">
        <f t="shared" si="2"/>
        <v>0</v>
      </c>
      <c r="AX26" s="59">
        <f t="shared" si="2"/>
        <v>0</v>
      </c>
      <c r="AY26" s="59">
        <f t="shared" si="2"/>
        <v>0</v>
      </c>
      <c r="AZ26" s="59">
        <f t="shared" si="2"/>
        <v>0</v>
      </c>
      <c r="BA26" s="59">
        <f t="shared" si="2"/>
        <v>0</v>
      </c>
      <c r="BB26" s="59">
        <f t="shared" si="2"/>
        <v>0</v>
      </c>
      <c r="BC26" s="59">
        <f t="shared" si="2"/>
        <v>0</v>
      </c>
      <c r="BD26" s="59">
        <f t="shared" si="2"/>
        <v>0</v>
      </c>
    </row>
    <row r="27" spans="1:56" x14ac:dyDescent="0.3">
      <c r="A27" s="113"/>
      <c r="B27" s="9" t="s">
        <v>13</v>
      </c>
      <c r="C27" s="8" t="s">
        <v>40</v>
      </c>
      <c r="D27" s="9" t="s">
        <v>41</v>
      </c>
      <c r="E27" s="10">
        <v>0.7</v>
      </c>
      <c r="F27" s="10">
        <v>0.7</v>
      </c>
      <c r="G27" s="10">
        <v>0.7</v>
      </c>
      <c r="H27" s="10">
        <v>0.7</v>
      </c>
      <c r="I27" s="10">
        <v>0.7</v>
      </c>
      <c r="J27" s="10">
        <v>0.7</v>
      </c>
      <c r="K27" s="10">
        <v>0.7</v>
      </c>
      <c r="L27" s="10">
        <v>0.7</v>
      </c>
      <c r="M27" s="10">
        <v>0.7</v>
      </c>
      <c r="N27" s="10">
        <v>0.7</v>
      </c>
      <c r="O27" s="10">
        <v>0.7</v>
      </c>
      <c r="P27" s="10">
        <v>0.7</v>
      </c>
      <c r="Q27" s="10">
        <v>0.7</v>
      </c>
      <c r="R27" s="10">
        <v>0.7</v>
      </c>
      <c r="S27" s="10">
        <v>0.7</v>
      </c>
      <c r="T27" s="10">
        <v>0.7</v>
      </c>
      <c r="U27" s="10">
        <v>0.7</v>
      </c>
      <c r="V27" s="10">
        <v>0.7</v>
      </c>
      <c r="W27" s="10">
        <v>0.7</v>
      </c>
      <c r="X27" s="10">
        <v>0.7</v>
      </c>
      <c r="Y27" s="10">
        <v>0.7</v>
      </c>
      <c r="Z27" s="10">
        <v>0.7</v>
      </c>
      <c r="AA27" s="10">
        <v>0.7</v>
      </c>
      <c r="AB27" s="10">
        <v>0.7</v>
      </c>
      <c r="AC27" s="10">
        <v>0.7</v>
      </c>
      <c r="AD27" s="10">
        <v>0.7</v>
      </c>
      <c r="AE27" s="10">
        <v>0.7</v>
      </c>
      <c r="AF27" s="10">
        <v>0.7</v>
      </c>
      <c r="AG27" s="10">
        <v>0.7</v>
      </c>
      <c r="AH27" s="10">
        <v>0.7</v>
      </c>
      <c r="AI27" s="10">
        <v>0.7</v>
      </c>
      <c r="AJ27" s="10">
        <v>0.7</v>
      </c>
      <c r="AK27" s="10">
        <v>0.7</v>
      </c>
      <c r="AL27" s="10">
        <v>0.7</v>
      </c>
      <c r="AM27" s="10">
        <v>0.7</v>
      </c>
      <c r="AN27" s="10">
        <v>0.7</v>
      </c>
      <c r="AO27" s="10">
        <v>0.7</v>
      </c>
      <c r="AP27" s="10">
        <v>0.7</v>
      </c>
      <c r="AQ27" s="10">
        <v>0.7</v>
      </c>
      <c r="AR27" s="10">
        <v>0.7</v>
      </c>
      <c r="AS27" s="10">
        <v>0.7</v>
      </c>
      <c r="AT27" s="10">
        <v>0.7</v>
      </c>
      <c r="AU27" s="10">
        <v>0.7</v>
      </c>
      <c r="AV27" s="10">
        <v>0.7</v>
      </c>
      <c r="AW27" s="10">
        <v>0.7</v>
      </c>
      <c r="AX27" s="11"/>
      <c r="AY27" s="11"/>
      <c r="AZ27" s="11"/>
      <c r="BA27" s="11"/>
      <c r="BB27" s="11"/>
      <c r="BC27" s="11"/>
      <c r="BD27" s="11"/>
    </row>
    <row r="28" spans="1:56" x14ac:dyDescent="0.3">
      <c r="A28" s="113"/>
      <c r="B28" s="9" t="s">
        <v>12</v>
      </c>
      <c r="C28" s="9" t="s">
        <v>42</v>
      </c>
      <c r="D28" s="9" t="s">
        <v>39</v>
      </c>
      <c r="E28" s="35">
        <f>E26*E27</f>
        <v>0</v>
      </c>
      <c r="F28" s="35">
        <f t="shared" ref="F28:AW28" si="3">F26*F27</f>
        <v>-0.21936438162420341</v>
      </c>
      <c r="G28" s="35">
        <f t="shared" si="3"/>
        <v>0</v>
      </c>
      <c r="H28" s="35">
        <f t="shared" si="3"/>
        <v>0</v>
      </c>
      <c r="I28" s="35">
        <f t="shared" si="3"/>
        <v>0</v>
      </c>
      <c r="J28" s="35">
        <f t="shared" si="3"/>
        <v>0</v>
      </c>
      <c r="K28" s="35">
        <f t="shared" si="3"/>
        <v>0</v>
      </c>
      <c r="L28" s="35">
        <f t="shared" si="3"/>
        <v>0</v>
      </c>
      <c r="M28" s="35">
        <f t="shared" si="3"/>
        <v>0</v>
      </c>
      <c r="N28" s="35">
        <f t="shared" si="3"/>
        <v>0</v>
      </c>
      <c r="O28" s="35">
        <f t="shared" si="3"/>
        <v>0</v>
      </c>
      <c r="P28" s="35">
        <f t="shared" si="3"/>
        <v>0</v>
      </c>
      <c r="Q28" s="35">
        <f t="shared" si="3"/>
        <v>0</v>
      </c>
      <c r="R28" s="35">
        <f t="shared" si="3"/>
        <v>0</v>
      </c>
      <c r="S28" s="35">
        <f t="shared" si="3"/>
        <v>0</v>
      </c>
      <c r="T28" s="35">
        <f t="shared" si="3"/>
        <v>0</v>
      </c>
      <c r="U28" s="35">
        <f t="shared" si="3"/>
        <v>0</v>
      </c>
      <c r="V28" s="35">
        <f t="shared" si="3"/>
        <v>0</v>
      </c>
      <c r="W28" s="35">
        <f t="shared" si="3"/>
        <v>0</v>
      </c>
      <c r="X28" s="35">
        <f t="shared" si="3"/>
        <v>0</v>
      </c>
      <c r="Y28" s="35">
        <f t="shared" si="3"/>
        <v>0</v>
      </c>
      <c r="Z28" s="35">
        <f t="shared" si="3"/>
        <v>0</v>
      </c>
      <c r="AA28" s="35">
        <f t="shared" si="3"/>
        <v>0</v>
      </c>
      <c r="AB28" s="35">
        <f t="shared" si="3"/>
        <v>0</v>
      </c>
      <c r="AC28" s="35">
        <f t="shared" si="3"/>
        <v>0</v>
      </c>
      <c r="AD28" s="35">
        <f t="shared" si="3"/>
        <v>0</v>
      </c>
      <c r="AE28" s="35">
        <f t="shared" si="3"/>
        <v>0</v>
      </c>
      <c r="AF28" s="35">
        <f t="shared" si="3"/>
        <v>0</v>
      </c>
      <c r="AG28" s="35">
        <f t="shared" si="3"/>
        <v>0</v>
      </c>
      <c r="AH28" s="35">
        <f t="shared" si="3"/>
        <v>0</v>
      </c>
      <c r="AI28" s="35">
        <f t="shared" si="3"/>
        <v>0</v>
      </c>
      <c r="AJ28" s="35">
        <f t="shared" si="3"/>
        <v>0</v>
      </c>
      <c r="AK28" s="35">
        <f t="shared" si="3"/>
        <v>0</v>
      </c>
      <c r="AL28" s="35">
        <f t="shared" si="3"/>
        <v>0</v>
      </c>
      <c r="AM28" s="35">
        <f t="shared" si="3"/>
        <v>0</v>
      </c>
      <c r="AN28" s="35">
        <f t="shared" si="3"/>
        <v>0</v>
      </c>
      <c r="AO28" s="35">
        <f t="shared" si="3"/>
        <v>0</v>
      </c>
      <c r="AP28" s="35">
        <f t="shared" si="3"/>
        <v>0</v>
      </c>
      <c r="AQ28" s="35">
        <f t="shared" si="3"/>
        <v>0</v>
      </c>
      <c r="AR28" s="35">
        <f t="shared" si="3"/>
        <v>0</v>
      </c>
      <c r="AS28" s="35">
        <f t="shared" si="3"/>
        <v>0</v>
      </c>
      <c r="AT28" s="35">
        <f t="shared" si="3"/>
        <v>0</v>
      </c>
      <c r="AU28" s="35">
        <f t="shared" si="3"/>
        <v>0</v>
      </c>
      <c r="AV28" s="35">
        <f t="shared" si="3"/>
        <v>0</v>
      </c>
      <c r="AW28" s="35">
        <f t="shared" si="3"/>
        <v>0</v>
      </c>
      <c r="AX28" s="35"/>
      <c r="AY28" s="35"/>
      <c r="AZ28" s="35"/>
      <c r="BA28" s="35"/>
      <c r="BB28" s="35"/>
      <c r="BC28" s="35"/>
      <c r="BD28" s="35"/>
    </row>
    <row r="29" spans="1:56" x14ac:dyDescent="0.3">
      <c r="A29" s="113"/>
      <c r="B29" s="9" t="s">
        <v>90</v>
      </c>
      <c r="C29" s="11" t="s">
        <v>43</v>
      </c>
      <c r="D29" s="9" t="s">
        <v>39</v>
      </c>
      <c r="E29" s="35">
        <f>E26-E28</f>
        <v>0</v>
      </c>
      <c r="F29" s="35">
        <f t="shared" ref="F29:AW29" si="4">F26-F28</f>
        <v>-9.4013306410372921E-2</v>
      </c>
      <c r="G29" s="35">
        <f t="shared" si="4"/>
        <v>0</v>
      </c>
      <c r="H29" s="35">
        <f t="shared" si="4"/>
        <v>0</v>
      </c>
      <c r="I29" s="35">
        <f t="shared" si="4"/>
        <v>0</v>
      </c>
      <c r="J29" s="35">
        <f t="shared" si="4"/>
        <v>0</v>
      </c>
      <c r="K29" s="35">
        <f t="shared" si="4"/>
        <v>0</v>
      </c>
      <c r="L29" s="35">
        <f t="shared" si="4"/>
        <v>0</v>
      </c>
      <c r="M29" s="35">
        <f t="shared" si="4"/>
        <v>0</v>
      </c>
      <c r="N29" s="35">
        <f t="shared" si="4"/>
        <v>0</v>
      </c>
      <c r="O29" s="35">
        <f t="shared" si="4"/>
        <v>0</v>
      </c>
      <c r="P29" s="35">
        <f t="shared" si="4"/>
        <v>0</v>
      </c>
      <c r="Q29" s="35">
        <f t="shared" si="4"/>
        <v>0</v>
      </c>
      <c r="R29" s="35">
        <f t="shared" si="4"/>
        <v>0</v>
      </c>
      <c r="S29" s="35">
        <f t="shared" si="4"/>
        <v>0</v>
      </c>
      <c r="T29" s="35">
        <f t="shared" si="4"/>
        <v>0</v>
      </c>
      <c r="U29" s="35">
        <f t="shared" si="4"/>
        <v>0</v>
      </c>
      <c r="V29" s="35">
        <f t="shared" si="4"/>
        <v>0</v>
      </c>
      <c r="W29" s="35">
        <f t="shared" si="4"/>
        <v>0</v>
      </c>
      <c r="X29" s="35">
        <f t="shared" si="4"/>
        <v>0</v>
      </c>
      <c r="Y29" s="35">
        <f t="shared" si="4"/>
        <v>0</v>
      </c>
      <c r="Z29" s="35">
        <f t="shared" si="4"/>
        <v>0</v>
      </c>
      <c r="AA29" s="35">
        <f t="shared" si="4"/>
        <v>0</v>
      </c>
      <c r="AB29" s="35">
        <f t="shared" si="4"/>
        <v>0</v>
      </c>
      <c r="AC29" s="35">
        <f t="shared" si="4"/>
        <v>0</v>
      </c>
      <c r="AD29" s="35">
        <f t="shared" si="4"/>
        <v>0</v>
      </c>
      <c r="AE29" s="35">
        <f t="shared" si="4"/>
        <v>0</v>
      </c>
      <c r="AF29" s="35">
        <f t="shared" si="4"/>
        <v>0</v>
      </c>
      <c r="AG29" s="35">
        <f t="shared" si="4"/>
        <v>0</v>
      </c>
      <c r="AH29" s="35">
        <f t="shared" si="4"/>
        <v>0</v>
      </c>
      <c r="AI29" s="35">
        <f t="shared" si="4"/>
        <v>0</v>
      </c>
      <c r="AJ29" s="35">
        <f t="shared" si="4"/>
        <v>0</v>
      </c>
      <c r="AK29" s="35">
        <f t="shared" si="4"/>
        <v>0</v>
      </c>
      <c r="AL29" s="35">
        <f t="shared" si="4"/>
        <v>0</v>
      </c>
      <c r="AM29" s="35">
        <f t="shared" si="4"/>
        <v>0</v>
      </c>
      <c r="AN29" s="35">
        <f t="shared" si="4"/>
        <v>0</v>
      </c>
      <c r="AO29" s="35">
        <f t="shared" si="4"/>
        <v>0</v>
      </c>
      <c r="AP29" s="35">
        <f t="shared" si="4"/>
        <v>0</v>
      </c>
      <c r="AQ29" s="35">
        <f t="shared" si="4"/>
        <v>0</v>
      </c>
      <c r="AR29" s="35">
        <f t="shared" si="4"/>
        <v>0</v>
      </c>
      <c r="AS29" s="35">
        <f t="shared" si="4"/>
        <v>0</v>
      </c>
      <c r="AT29" s="35">
        <f t="shared" si="4"/>
        <v>0</v>
      </c>
      <c r="AU29" s="35">
        <f t="shared" si="4"/>
        <v>0</v>
      </c>
      <c r="AV29" s="35">
        <f t="shared" si="4"/>
        <v>0</v>
      </c>
      <c r="AW29" s="35">
        <f t="shared" si="4"/>
        <v>0</v>
      </c>
      <c r="AX29" s="35"/>
      <c r="AY29" s="35"/>
      <c r="AZ29" s="35"/>
      <c r="BA29" s="35"/>
      <c r="BB29" s="35"/>
      <c r="BC29" s="35"/>
      <c r="BD29" s="35"/>
    </row>
    <row r="30" spans="1:56" ht="16.5" hidden="1" customHeight="1" outlineLevel="1" x14ac:dyDescent="0.35">
      <c r="A30" s="113"/>
      <c r="B30" s="9" t="s">
        <v>1</v>
      </c>
      <c r="C30" s="11" t="s">
        <v>51</v>
      </c>
      <c r="D30" s="9" t="s">
        <v>39</v>
      </c>
      <c r="F30" s="35">
        <f>$E$28/'Fixed data'!$C$7</f>
        <v>0</v>
      </c>
      <c r="G30" s="35">
        <f>$E$28/'Fixed data'!$C$7</f>
        <v>0</v>
      </c>
      <c r="H30" s="35">
        <f>$E$28/'Fixed data'!$C$7</f>
        <v>0</v>
      </c>
      <c r="I30" s="35">
        <f>$E$28/'Fixed data'!$C$7</f>
        <v>0</v>
      </c>
      <c r="J30" s="35">
        <f>$E$28/'Fixed data'!$C$7</f>
        <v>0</v>
      </c>
      <c r="K30" s="35">
        <f>$E$28/'Fixed data'!$C$7</f>
        <v>0</v>
      </c>
      <c r="L30" s="35">
        <f>$E$28/'Fixed data'!$C$7</f>
        <v>0</v>
      </c>
      <c r="M30" s="35">
        <f>$E$28/'Fixed data'!$C$7</f>
        <v>0</v>
      </c>
      <c r="N30" s="35">
        <f>$E$28/'Fixed data'!$C$7</f>
        <v>0</v>
      </c>
      <c r="O30" s="35">
        <f>$E$28/'Fixed data'!$C$7</f>
        <v>0</v>
      </c>
      <c r="P30" s="35">
        <f>$E$28/'Fixed data'!$C$7</f>
        <v>0</v>
      </c>
      <c r="Q30" s="35">
        <f>$E$28/'Fixed data'!$C$7</f>
        <v>0</v>
      </c>
      <c r="R30" s="35">
        <f>$E$28/'Fixed data'!$C$7</f>
        <v>0</v>
      </c>
      <c r="S30" s="35">
        <f>$E$28/'Fixed data'!$C$7</f>
        <v>0</v>
      </c>
      <c r="T30" s="35">
        <f>$E$28/'Fixed data'!$C$7</f>
        <v>0</v>
      </c>
      <c r="U30" s="35">
        <f>$E$28/'Fixed data'!$C$7</f>
        <v>0</v>
      </c>
      <c r="V30" s="35">
        <f>$E$28/'Fixed data'!$C$7</f>
        <v>0</v>
      </c>
      <c r="W30" s="35">
        <f>$E$28/'Fixed data'!$C$7</f>
        <v>0</v>
      </c>
      <c r="X30" s="35">
        <f>$E$28/'Fixed data'!$C$7</f>
        <v>0</v>
      </c>
      <c r="Y30" s="35">
        <f>$E$28/'Fixed data'!$C$7</f>
        <v>0</v>
      </c>
      <c r="Z30" s="35">
        <f>$E$28/'Fixed data'!$C$7</f>
        <v>0</v>
      </c>
      <c r="AA30" s="35">
        <f>$E$28/'Fixed data'!$C$7</f>
        <v>0</v>
      </c>
      <c r="AB30" s="35">
        <f>$E$28/'Fixed data'!$C$7</f>
        <v>0</v>
      </c>
      <c r="AC30" s="35">
        <f>$E$28/'Fixed data'!$C$7</f>
        <v>0</v>
      </c>
      <c r="AD30" s="35">
        <f>$E$28/'Fixed data'!$C$7</f>
        <v>0</v>
      </c>
      <c r="AE30" s="35">
        <f>$E$28/'Fixed data'!$C$7</f>
        <v>0</v>
      </c>
      <c r="AF30" s="35">
        <f>$E$28/'Fixed data'!$C$7</f>
        <v>0</v>
      </c>
      <c r="AG30" s="35">
        <f>$E$28/'Fixed data'!$C$7</f>
        <v>0</v>
      </c>
      <c r="AH30" s="35">
        <f>$E$28/'Fixed data'!$C$7</f>
        <v>0</v>
      </c>
      <c r="AI30" s="35">
        <f>$E$28/'Fixed data'!$C$7</f>
        <v>0</v>
      </c>
      <c r="AJ30" s="35">
        <f>$E$28/'Fixed data'!$C$7</f>
        <v>0</v>
      </c>
      <c r="AK30" s="35">
        <f>$E$28/'Fixed data'!$C$7</f>
        <v>0</v>
      </c>
      <c r="AL30" s="35">
        <f>$E$28/'Fixed data'!$C$7</f>
        <v>0</v>
      </c>
      <c r="AM30" s="35">
        <f>$E$28/'Fixed data'!$C$7</f>
        <v>0</v>
      </c>
      <c r="AN30" s="35">
        <f>$E$28/'Fixed data'!$C$7</f>
        <v>0</v>
      </c>
      <c r="AO30" s="35">
        <f>$E$28/'Fixed data'!$C$7</f>
        <v>0</v>
      </c>
      <c r="AP30" s="35">
        <f>$E$28/'Fixed data'!$C$7</f>
        <v>0</v>
      </c>
      <c r="AQ30" s="35">
        <f>$E$28/'Fixed data'!$C$7</f>
        <v>0</v>
      </c>
      <c r="AR30" s="35">
        <f>$E$28/'Fixed data'!$C$7</f>
        <v>0</v>
      </c>
      <c r="AS30" s="35">
        <f>$E$28/'Fixed data'!$C$7</f>
        <v>0</v>
      </c>
      <c r="AT30" s="35">
        <f>$E$28/'Fixed data'!$C$7</f>
        <v>0</v>
      </c>
      <c r="AU30" s="35">
        <f>$E$28/'Fixed data'!$C$7</f>
        <v>0</v>
      </c>
      <c r="AV30" s="35">
        <f>$E$28/'Fixed data'!$C$7</f>
        <v>0</v>
      </c>
      <c r="AW30" s="35">
        <f>$E$28/'Fixed data'!$C$7</f>
        <v>0</v>
      </c>
      <c r="AX30" s="35">
        <f>$E$28/'Fixed data'!$C$7</f>
        <v>0</v>
      </c>
      <c r="AY30" s="35"/>
      <c r="AZ30" s="35"/>
      <c r="BA30" s="35"/>
      <c r="BB30" s="35"/>
      <c r="BC30" s="35"/>
      <c r="BD30" s="35"/>
    </row>
    <row r="31" spans="1:56" ht="16.5" hidden="1" customHeight="1" outlineLevel="1" x14ac:dyDescent="0.35">
      <c r="A31" s="113"/>
      <c r="B31" s="9" t="s">
        <v>2</v>
      </c>
      <c r="C31" s="11" t="s">
        <v>52</v>
      </c>
      <c r="D31" s="9" t="s">
        <v>39</v>
      </c>
      <c r="F31" s="35"/>
      <c r="G31" s="35">
        <f>$F$28/'Fixed data'!$C$7</f>
        <v>-4.8747640360934088E-3</v>
      </c>
      <c r="H31" s="35">
        <f>$F$28/'Fixed data'!$C$7</f>
        <v>-4.8747640360934088E-3</v>
      </c>
      <c r="I31" s="35">
        <f>$F$28/'Fixed data'!$C$7</f>
        <v>-4.8747640360934088E-3</v>
      </c>
      <c r="J31" s="35">
        <f>$F$28/'Fixed data'!$C$7</f>
        <v>-4.8747640360934088E-3</v>
      </c>
      <c r="K31" s="35">
        <f>$F$28/'Fixed data'!$C$7</f>
        <v>-4.8747640360934088E-3</v>
      </c>
      <c r="L31" s="35">
        <f>$F$28/'Fixed data'!$C$7</f>
        <v>-4.8747640360934088E-3</v>
      </c>
      <c r="M31" s="35">
        <f>$F$28/'Fixed data'!$C$7</f>
        <v>-4.8747640360934088E-3</v>
      </c>
      <c r="N31" s="35">
        <f>$F$28/'Fixed data'!$C$7</f>
        <v>-4.8747640360934088E-3</v>
      </c>
      <c r="O31" s="35">
        <f>$F$28/'Fixed data'!$C$7</f>
        <v>-4.8747640360934088E-3</v>
      </c>
      <c r="P31" s="35">
        <f>$F$28/'Fixed data'!$C$7</f>
        <v>-4.8747640360934088E-3</v>
      </c>
      <c r="Q31" s="35">
        <f>$F$28/'Fixed data'!$C$7</f>
        <v>-4.8747640360934088E-3</v>
      </c>
      <c r="R31" s="35">
        <f>$F$28/'Fixed data'!$C$7</f>
        <v>-4.8747640360934088E-3</v>
      </c>
      <c r="S31" s="35">
        <f>$F$28/'Fixed data'!$C$7</f>
        <v>-4.8747640360934088E-3</v>
      </c>
      <c r="T31" s="35">
        <f>$F$28/'Fixed data'!$C$7</f>
        <v>-4.8747640360934088E-3</v>
      </c>
      <c r="U31" s="35">
        <f>$F$28/'Fixed data'!$C$7</f>
        <v>-4.8747640360934088E-3</v>
      </c>
      <c r="V31" s="35">
        <f>$F$28/'Fixed data'!$C$7</f>
        <v>-4.8747640360934088E-3</v>
      </c>
      <c r="W31" s="35">
        <f>$F$28/'Fixed data'!$C$7</f>
        <v>-4.8747640360934088E-3</v>
      </c>
      <c r="X31" s="35">
        <f>$F$28/'Fixed data'!$C$7</f>
        <v>-4.8747640360934088E-3</v>
      </c>
      <c r="Y31" s="35">
        <f>$F$28/'Fixed data'!$C$7</f>
        <v>-4.8747640360934088E-3</v>
      </c>
      <c r="Z31" s="35">
        <f>$F$28/'Fixed data'!$C$7</f>
        <v>-4.8747640360934088E-3</v>
      </c>
      <c r="AA31" s="35">
        <f>$F$28/'Fixed data'!$C$7</f>
        <v>-4.8747640360934088E-3</v>
      </c>
      <c r="AB31" s="35">
        <f>$F$28/'Fixed data'!$C$7</f>
        <v>-4.8747640360934088E-3</v>
      </c>
      <c r="AC31" s="35">
        <f>$F$28/'Fixed data'!$C$7</f>
        <v>-4.8747640360934088E-3</v>
      </c>
      <c r="AD31" s="35">
        <f>$F$28/'Fixed data'!$C$7</f>
        <v>-4.8747640360934088E-3</v>
      </c>
      <c r="AE31" s="35">
        <f>$F$28/'Fixed data'!$C$7</f>
        <v>-4.8747640360934088E-3</v>
      </c>
      <c r="AF31" s="35">
        <f>$F$28/'Fixed data'!$C$7</f>
        <v>-4.8747640360934088E-3</v>
      </c>
      <c r="AG31" s="35">
        <f>$F$28/'Fixed data'!$C$7</f>
        <v>-4.8747640360934088E-3</v>
      </c>
      <c r="AH31" s="35">
        <f>$F$28/'Fixed data'!$C$7</f>
        <v>-4.8747640360934088E-3</v>
      </c>
      <c r="AI31" s="35">
        <f>$F$28/'Fixed data'!$C$7</f>
        <v>-4.8747640360934088E-3</v>
      </c>
      <c r="AJ31" s="35">
        <f>$F$28/'Fixed data'!$C$7</f>
        <v>-4.8747640360934088E-3</v>
      </c>
      <c r="AK31" s="35">
        <f>$F$28/'Fixed data'!$C$7</f>
        <v>-4.8747640360934088E-3</v>
      </c>
      <c r="AL31" s="35">
        <f>$F$28/'Fixed data'!$C$7</f>
        <v>-4.8747640360934088E-3</v>
      </c>
      <c r="AM31" s="35">
        <f>$F$28/'Fixed data'!$C$7</f>
        <v>-4.8747640360934088E-3</v>
      </c>
      <c r="AN31" s="35">
        <f>$F$28/'Fixed data'!$C$7</f>
        <v>-4.8747640360934088E-3</v>
      </c>
      <c r="AO31" s="35">
        <f>$F$28/'Fixed data'!$C$7</f>
        <v>-4.8747640360934088E-3</v>
      </c>
      <c r="AP31" s="35">
        <f>$F$28/'Fixed data'!$C$7</f>
        <v>-4.8747640360934088E-3</v>
      </c>
      <c r="AQ31" s="35">
        <f>$F$28/'Fixed data'!$C$7</f>
        <v>-4.8747640360934088E-3</v>
      </c>
      <c r="AR31" s="35">
        <f>$F$28/'Fixed data'!$C$7</f>
        <v>-4.8747640360934088E-3</v>
      </c>
      <c r="AS31" s="35">
        <f>$F$28/'Fixed data'!$C$7</f>
        <v>-4.8747640360934088E-3</v>
      </c>
      <c r="AT31" s="35">
        <f>$F$28/'Fixed data'!$C$7</f>
        <v>-4.8747640360934088E-3</v>
      </c>
      <c r="AU31" s="35">
        <f>$F$28/'Fixed data'!$C$7</f>
        <v>-4.8747640360934088E-3</v>
      </c>
      <c r="AV31" s="35">
        <f>$F$28/'Fixed data'!$C$7</f>
        <v>-4.8747640360934088E-3</v>
      </c>
      <c r="AW31" s="35">
        <f>$F$28/'Fixed data'!$C$7</f>
        <v>-4.8747640360934088E-3</v>
      </c>
      <c r="AX31" s="35">
        <f>$F$28/'Fixed data'!$C$7</f>
        <v>-4.8747640360934088E-3</v>
      </c>
      <c r="AY31" s="35">
        <f>$F$28/'Fixed data'!$C$7</f>
        <v>-4.8747640360934088E-3</v>
      </c>
      <c r="AZ31" s="35"/>
      <c r="BA31" s="35"/>
      <c r="BB31" s="35"/>
      <c r="BC31" s="35"/>
      <c r="BD31" s="35"/>
    </row>
    <row r="32" spans="1:56" ht="16.5" hidden="1" customHeight="1" outlineLevel="1" x14ac:dyDescent="0.35">
      <c r="A32" s="113"/>
      <c r="B32" s="9" t="s">
        <v>3</v>
      </c>
      <c r="C32" s="11" t="s">
        <v>53</v>
      </c>
      <c r="D32" s="9" t="s">
        <v>39</v>
      </c>
      <c r="F32" s="35"/>
      <c r="G32" s="35"/>
      <c r="H32" s="35">
        <f>$G$28/'Fixed data'!$C$7</f>
        <v>0</v>
      </c>
      <c r="I32" s="35">
        <f>$G$28/'Fixed data'!$C$7</f>
        <v>0</v>
      </c>
      <c r="J32" s="35">
        <f>$G$28/'Fixed data'!$C$7</f>
        <v>0</v>
      </c>
      <c r="K32" s="35">
        <f>$G$28/'Fixed data'!$C$7</f>
        <v>0</v>
      </c>
      <c r="L32" s="35">
        <f>$G$28/'Fixed data'!$C$7</f>
        <v>0</v>
      </c>
      <c r="M32" s="35">
        <f>$G$28/'Fixed data'!$C$7</f>
        <v>0</v>
      </c>
      <c r="N32" s="35">
        <f>$G$28/'Fixed data'!$C$7</f>
        <v>0</v>
      </c>
      <c r="O32" s="35">
        <f>$G$28/'Fixed data'!$C$7</f>
        <v>0</v>
      </c>
      <c r="P32" s="35">
        <f>$G$28/'Fixed data'!$C$7</f>
        <v>0</v>
      </c>
      <c r="Q32" s="35">
        <f>$G$28/'Fixed data'!$C$7</f>
        <v>0</v>
      </c>
      <c r="R32" s="35">
        <f>$G$28/'Fixed data'!$C$7</f>
        <v>0</v>
      </c>
      <c r="S32" s="35">
        <f>$G$28/'Fixed data'!$C$7</f>
        <v>0</v>
      </c>
      <c r="T32" s="35">
        <f>$G$28/'Fixed data'!$C$7</f>
        <v>0</v>
      </c>
      <c r="U32" s="35">
        <f>$G$28/'Fixed data'!$C$7</f>
        <v>0</v>
      </c>
      <c r="V32" s="35">
        <f>$G$28/'Fixed data'!$C$7</f>
        <v>0</v>
      </c>
      <c r="W32" s="35">
        <f>$G$28/'Fixed data'!$C$7</f>
        <v>0</v>
      </c>
      <c r="X32" s="35">
        <f>$G$28/'Fixed data'!$C$7</f>
        <v>0</v>
      </c>
      <c r="Y32" s="35">
        <f>$G$28/'Fixed data'!$C$7</f>
        <v>0</v>
      </c>
      <c r="Z32" s="35">
        <f>$G$28/'Fixed data'!$C$7</f>
        <v>0</v>
      </c>
      <c r="AA32" s="35">
        <f>$G$28/'Fixed data'!$C$7</f>
        <v>0</v>
      </c>
      <c r="AB32" s="35">
        <f>$G$28/'Fixed data'!$C$7</f>
        <v>0</v>
      </c>
      <c r="AC32" s="35">
        <f>$G$28/'Fixed data'!$C$7</f>
        <v>0</v>
      </c>
      <c r="AD32" s="35">
        <f>$G$28/'Fixed data'!$C$7</f>
        <v>0</v>
      </c>
      <c r="AE32" s="35">
        <f>$G$28/'Fixed data'!$C$7</f>
        <v>0</v>
      </c>
      <c r="AF32" s="35">
        <f>$G$28/'Fixed data'!$C$7</f>
        <v>0</v>
      </c>
      <c r="AG32" s="35">
        <f>$G$28/'Fixed data'!$C$7</f>
        <v>0</v>
      </c>
      <c r="AH32" s="35">
        <f>$G$28/'Fixed data'!$C$7</f>
        <v>0</v>
      </c>
      <c r="AI32" s="35">
        <f>$G$28/'Fixed data'!$C$7</f>
        <v>0</v>
      </c>
      <c r="AJ32" s="35">
        <f>$G$28/'Fixed data'!$C$7</f>
        <v>0</v>
      </c>
      <c r="AK32" s="35">
        <f>$G$28/'Fixed data'!$C$7</f>
        <v>0</v>
      </c>
      <c r="AL32" s="35">
        <f>$G$28/'Fixed data'!$C$7</f>
        <v>0</v>
      </c>
      <c r="AM32" s="35">
        <f>$G$28/'Fixed data'!$C$7</f>
        <v>0</v>
      </c>
      <c r="AN32" s="35">
        <f>$G$28/'Fixed data'!$C$7</f>
        <v>0</v>
      </c>
      <c r="AO32" s="35">
        <f>$G$28/'Fixed data'!$C$7</f>
        <v>0</v>
      </c>
      <c r="AP32" s="35">
        <f>$G$28/'Fixed data'!$C$7</f>
        <v>0</v>
      </c>
      <c r="AQ32" s="35">
        <f>$G$28/'Fixed data'!$C$7</f>
        <v>0</v>
      </c>
      <c r="AR32" s="35">
        <f>$G$28/'Fixed data'!$C$7</f>
        <v>0</v>
      </c>
      <c r="AS32" s="35">
        <f>$G$28/'Fixed data'!$C$7</f>
        <v>0</v>
      </c>
      <c r="AT32" s="35">
        <f>$G$28/'Fixed data'!$C$7</f>
        <v>0</v>
      </c>
      <c r="AU32" s="35">
        <f>$G$28/'Fixed data'!$C$7</f>
        <v>0</v>
      </c>
      <c r="AV32" s="35">
        <f>$G$28/'Fixed data'!$C$7</f>
        <v>0</v>
      </c>
      <c r="AW32" s="35">
        <f>$G$28/'Fixed data'!$C$7</f>
        <v>0</v>
      </c>
      <c r="AX32" s="35">
        <f>$G$28/'Fixed data'!$C$7</f>
        <v>0</v>
      </c>
      <c r="AY32" s="35">
        <f>$G$28/'Fixed data'!$C$7</f>
        <v>0</v>
      </c>
      <c r="AZ32" s="35">
        <f>$G$28/'Fixed data'!$C$7</f>
        <v>0</v>
      </c>
      <c r="BA32" s="35"/>
      <c r="BB32" s="35"/>
      <c r="BC32" s="35"/>
      <c r="BD32" s="35"/>
    </row>
    <row r="33" spans="1:57" ht="16.5" hidden="1" customHeight="1" outlineLevel="1" x14ac:dyDescent="0.35">
      <c r="A33" s="113"/>
      <c r="B33" s="9" t="s">
        <v>4</v>
      </c>
      <c r="C33" s="11" t="s">
        <v>54</v>
      </c>
      <c r="D33" s="9" t="s">
        <v>39</v>
      </c>
      <c r="F33" s="35"/>
      <c r="G33" s="35"/>
      <c r="H33" s="35"/>
      <c r="I33" s="35">
        <f>$H$28/'Fixed data'!$C$7</f>
        <v>0</v>
      </c>
      <c r="J33" s="35">
        <f>$H$28/'Fixed data'!$C$7</f>
        <v>0</v>
      </c>
      <c r="K33" s="35">
        <f>$H$28/'Fixed data'!$C$7</f>
        <v>0</v>
      </c>
      <c r="L33" s="35">
        <f>$H$28/'Fixed data'!$C$7</f>
        <v>0</v>
      </c>
      <c r="M33" s="35">
        <f>$H$28/'Fixed data'!$C$7</f>
        <v>0</v>
      </c>
      <c r="N33" s="35">
        <f>$H$28/'Fixed data'!$C$7</f>
        <v>0</v>
      </c>
      <c r="O33" s="35">
        <f>$H$28/'Fixed data'!$C$7</f>
        <v>0</v>
      </c>
      <c r="P33" s="35">
        <f>$H$28/'Fixed data'!$C$7</f>
        <v>0</v>
      </c>
      <c r="Q33" s="35">
        <f>$H$28/'Fixed data'!$C$7</f>
        <v>0</v>
      </c>
      <c r="R33" s="35">
        <f>$H$28/'Fixed data'!$C$7</f>
        <v>0</v>
      </c>
      <c r="S33" s="35">
        <f>$H$28/'Fixed data'!$C$7</f>
        <v>0</v>
      </c>
      <c r="T33" s="35">
        <f>$H$28/'Fixed data'!$C$7</f>
        <v>0</v>
      </c>
      <c r="U33" s="35">
        <f>$H$28/'Fixed data'!$C$7</f>
        <v>0</v>
      </c>
      <c r="V33" s="35">
        <f>$H$28/'Fixed data'!$C$7</f>
        <v>0</v>
      </c>
      <c r="W33" s="35">
        <f>$H$28/'Fixed data'!$C$7</f>
        <v>0</v>
      </c>
      <c r="X33" s="35">
        <f>$H$28/'Fixed data'!$C$7</f>
        <v>0</v>
      </c>
      <c r="Y33" s="35">
        <f>$H$28/'Fixed data'!$C$7</f>
        <v>0</v>
      </c>
      <c r="Z33" s="35">
        <f>$H$28/'Fixed data'!$C$7</f>
        <v>0</v>
      </c>
      <c r="AA33" s="35">
        <f>$H$28/'Fixed data'!$C$7</f>
        <v>0</v>
      </c>
      <c r="AB33" s="35">
        <f>$H$28/'Fixed data'!$C$7</f>
        <v>0</v>
      </c>
      <c r="AC33" s="35">
        <f>$H$28/'Fixed data'!$C$7</f>
        <v>0</v>
      </c>
      <c r="AD33" s="35">
        <f>$H$28/'Fixed data'!$C$7</f>
        <v>0</v>
      </c>
      <c r="AE33" s="35">
        <f>$H$28/'Fixed data'!$C$7</f>
        <v>0</v>
      </c>
      <c r="AF33" s="35">
        <f>$H$28/'Fixed data'!$C$7</f>
        <v>0</v>
      </c>
      <c r="AG33" s="35">
        <f>$H$28/'Fixed data'!$C$7</f>
        <v>0</v>
      </c>
      <c r="AH33" s="35">
        <f>$H$28/'Fixed data'!$C$7</f>
        <v>0</v>
      </c>
      <c r="AI33" s="35">
        <f>$H$28/'Fixed data'!$C$7</f>
        <v>0</v>
      </c>
      <c r="AJ33" s="35">
        <f>$H$28/'Fixed data'!$C$7</f>
        <v>0</v>
      </c>
      <c r="AK33" s="35">
        <f>$H$28/'Fixed data'!$C$7</f>
        <v>0</v>
      </c>
      <c r="AL33" s="35">
        <f>$H$28/'Fixed data'!$C$7</f>
        <v>0</v>
      </c>
      <c r="AM33" s="35">
        <f>$H$28/'Fixed data'!$C$7</f>
        <v>0</v>
      </c>
      <c r="AN33" s="35">
        <f>$H$28/'Fixed data'!$C$7</f>
        <v>0</v>
      </c>
      <c r="AO33" s="35">
        <f>$H$28/'Fixed data'!$C$7</f>
        <v>0</v>
      </c>
      <c r="AP33" s="35">
        <f>$H$28/'Fixed data'!$C$7</f>
        <v>0</v>
      </c>
      <c r="AQ33" s="35">
        <f>$H$28/'Fixed data'!$C$7</f>
        <v>0</v>
      </c>
      <c r="AR33" s="35">
        <f>$H$28/'Fixed data'!$C$7</f>
        <v>0</v>
      </c>
      <c r="AS33" s="35">
        <f>$H$28/'Fixed data'!$C$7</f>
        <v>0</v>
      </c>
      <c r="AT33" s="35">
        <f>$H$28/'Fixed data'!$C$7</f>
        <v>0</v>
      </c>
      <c r="AU33" s="35">
        <f>$H$28/'Fixed data'!$C$7</f>
        <v>0</v>
      </c>
      <c r="AV33" s="35">
        <f>$H$28/'Fixed data'!$C$7</f>
        <v>0</v>
      </c>
      <c r="AW33" s="35">
        <f>$H$28/'Fixed data'!$C$7</f>
        <v>0</v>
      </c>
      <c r="AX33" s="35">
        <f>$H$28/'Fixed data'!$C$7</f>
        <v>0</v>
      </c>
      <c r="AY33" s="35">
        <f>$H$28/'Fixed data'!$C$7</f>
        <v>0</v>
      </c>
      <c r="AZ33" s="35">
        <f>$H$28/'Fixed data'!$C$7</f>
        <v>0</v>
      </c>
      <c r="BA33" s="35">
        <f>$H$28/'Fixed data'!$C$7</f>
        <v>0</v>
      </c>
      <c r="BB33" s="35"/>
      <c r="BC33" s="35"/>
      <c r="BD33" s="35"/>
    </row>
    <row r="34" spans="1:57" ht="16.5" hidden="1" customHeight="1" outlineLevel="1" x14ac:dyDescent="0.35">
      <c r="A34" s="113"/>
      <c r="B34" s="9" t="s">
        <v>5</v>
      </c>
      <c r="C34" s="11" t="s">
        <v>55</v>
      </c>
      <c r="D34" s="9" t="s">
        <v>39</v>
      </c>
      <c r="F34" s="35"/>
      <c r="G34" s="35"/>
      <c r="H34" s="35"/>
      <c r="I34" s="35"/>
      <c r="J34" s="35">
        <f>$I$28/'Fixed data'!$C$7</f>
        <v>0</v>
      </c>
      <c r="K34" s="35">
        <f>$I$28/'Fixed data'!$C$7</f>
        <v>0</v>
      </c>
      <c r="L34" s="35">
        <f>$I$28/'Fixed data'!$C$7</f>
        <v>0</v>
      </c>
      <c r="M34" s="35">
        <f>$I$28/'Fixed data'!$C$7</f>
        <v>0</v>
      </c>
      <c r="N34" s="35">
        <f>$I$28/'Fixed data'!$C$7</f>
        <v>0</v>
      </c>
      <c r="O34" s="35">
        <f>$I$28/'Fixed data'!$C$7</f>
        <v>0</v>
      </c>
      <c r="P34" s="35">
        <f>$I$28/'Fixed data'!$C$7</f>
        <v>0</v>
      </c>
      <c r="Q34" s="35">
        <f>$I$28/'Fixed data'!$C$7</f>
        <v>0</v>
      </c>
      <c r="R34" s="35">
        <f>$I$28/'Fixed data'!$C$7</f>
        <v>0</v>
      </c>
      <c r="S34" s="35">
        <f>$I$28/'Fixed data'!$C$7</f>
        <v>0</v>
      </c>
      <c r="T34" s="35">
        <f>$I$28/'Fixed data'!$C$7</f>
        <v>0</v>
      </c>
      <c r="U34" s="35">
        <f>$I$28/'Fixed data'!$C$7</f>
        <v>0</v>
      </c>
      <c r="V34" s="35">
        <f>$I$28/'Fixed data'!$C$7</f>
        <v>0</v>
      </c>
      <c r="W34" s="35">
        <f>$I$28/'Fixed data'!$C$7</f>
        <v>0</v>
      </c>
      <c r="X34" s="35">
        <f>$I$28/'Fixed data'!$C$7</f>
        <v>0</v>
      </c>
      <c r="Y34" s="35">
        <f>$I$28/'Fixed data'!$C$7</f>
        <v>0</v>
      </c>
      <c r="Z34" s="35">
        <f>$I$28/'Fixed data'!$C$7</f>
        <v>0</v>
      </c>
      <c r="AA34" s="35">
        <f>$I$28/'Fixed data'!$C$7</f>
        <v>0</v>
      </c>
      <c r="AB34" s="35">
        <f>$I$28/'Fixed data'!$C$7</f>
        <v>0</v>
      </c>
      <c r="AC34" s="35">
        <f>$I$28/'Fixed data'!$C$7</f>
        <v>0</v>
      </c>
      <c r="AD34" s="35">
        <f>$I$28/'Fixed data'!$C$7</f>
        <v>0</v>
      </c>
      <c r="AE34" s="35">
        <f>$I$28/'Fixed data'!$C$7</f>
        <v>0</v>
      </c>
      <c r="AF34" s="35">
        <f>$I$28/'Fixed data'!$C$7</f>
        <v>0</v>
      </c>
      <c r="AG34" s="35">
        <f>$I$28/'Fixed data'!$C$7</f>
        <v>0</v>
      </c>
      <c r="AH34" s="35">
        <f>$I$28/'Fixed data'!$C$7</f>
        <v>0</v>
      </c>
      <c r="AI34" s="35">
        <f>$I$28/'Fixed data'!$C$7</f>
        <v>0</v>
      </c>
      <c r="AJ34" s="35">
        <f>$I$28/'Fixed data'!$C$7</f>
        <v>0</v>
      </c>
      <c r="AK34" s="35">
        <f>$I$28/'Fixed data'!$C$7</f>
        <v>0</v>
      </c>
      <c r="AL34" s="35">
        <f>$I$28/'Fixed data'!$C$7</f>
        <v>0</v>
      </c>
      <c r="AM34" s="35">
        <f>$I$28/'Fixed data'!$C$7</f>
        <v>0</v>
      </c>
      <c r="AN34" s="35">
        <f>$I$28/'Fixed data'!$C$7</f>
        <v>0</v>
      </c>
      <c r="AO34" s="35">
        <f>$I$28/'Fixed data'!$C$7</f>
        <v>0</v>
      </c>
      <c r="AP34" s="35">
        <f>$I$28/'Fixed data'!$C$7</f>
        <v>0</v>
      </c>
      <c r="AQ34" s="35">
        <f>$I$28/'Fixed data'!$C$7</f>
        <v>0</v>
      </c>
      <c r="AR34" s="35">
        <f>$I$28/'Fixed data'!$C$7</f>
        <v>0</v>
      </c>
      <c r="AS34" s="35">
        <f>$I$28/'Fixed data'!$C$7</f>
        <v>0</v>
      </c>
      <c r="AT34" s="35">
        <f>$I$28/'Fixed data'!$C$7</f>
        <v>0</v>
      </c>
      <c r="AU34" s="35">
        <f>$I$28/'Fixed data'!$C$7</f>
        <v>0</v>
      </c>
      <c r="AV34" s="35">
        <f>$I$28/'Fixed data'!$C$7</f>
        <v>0</v>
      </c>
      <c r="AW34" s="35">
        <f>$I$28/'Fixed data'!$C$7</f>
        <v>0</v>
      </c>
      <c r="AX34" s="35">
        <f>$I$28/'Fixed data'!$C$7</f>
        <v>0</v>
      </c>
      <c r="AY34" s="35">
        <f>$I$28/'Fixed data'!$C$7</f>
        <v>0</v>
      </c>
      <c r="AZ34" s="35">
        <f>$I$28/'Fixed data'!$C$7</f>
        <v>0</v>
      </c>
      <c r="BA34" s="35">
        <f>$I$28/'Fixed data'!$C$7</f>
        <v>0</v>
      </c>
      <c r="BB34" s="35">
        <f>$I$28/'Fixed data'!$C$7</f>
        <v>0</v>
      </c>
      <c r="BC34" s="35"/>
      <c r="BD34" s="35"/>
    </row>
    <row r="35" spans="1:57" ht="16.5" hidden="1" customHeight="1" outlineLevel="1" x14ac:dyDescent="0.35">
      <c r="A35" s="113"/>
      <c r="B35" s="9" t="s">
        <v>6</v>
      </c>
      <c r="C35" s="11" t="s">
        <v>56</v>
      </c>
      <c r="D35" s="9" t="s">
        <v>39</v>
      </c>
      <c r="F35" s="35"/>
      <c r="G35" s="35"/>
      <c r="H35" s="35"/>
      <c r="I35" s="35"/>
      <c r="J35" s="35"/>
      <c r="K35" s="35">
        <f>$J$28/'Fixed data'!$C$7</f>
        <v>0</v>
      </c>
      <c r="L35" s="35">
        <f>$J$28/'Fixed data'!$C$7</f>
        <v>0</v>
      </c>
      <c r="M35" s="35">
        <f>$J$28/'Fixed data'!$C$7</f>
        <v>0</v>
      </c>
      <c r="N35" s="35">
        <f>$J$28/'Fixed data'!$C$7</f>
        <v>0</v>
      </c>
      <c r="O35" s="35">
        <f>$J$28/'Fixed data'!$C$7</f>
        <v>0</v>
      </c>
      <c r="P35" s="35">
        <f>$J$28/'Fixed data'!$C$7</f>
        <v>0</v>
      </c>
      <c r="Q35" s="35">
        <f>$J$28/'Fixed data'!$C$7</f>
        <v>0</v>
      </c>
      <c r="R35" s="35">
        <f>$J$28/'Fixed data'!$C$7</f>
        <v>0</v>
      </c>
      <c r="S35" s="35">
        <f>$J$28/'Fixed data'!$C$7</f>
        <v>0</v>
      </c>
      <c r="T35" s="35">
        <f>$J$28/'Fixed data'!$C$7</f>
        <v>0</v>
      </c>
      <c r="U35" s="35">
        <f>$J$28/'Fixed data'!$C$7</f>
        <v>0</v>
      </c>
      <c r="V35" s="35">
        <f>$J$28/'Fixed data'!$C$7</f>
        <v>0</v>
      </c>
      <c r="W35" s="35">
        <f>$J$28/'Fixed data'!$C$7</f>
        <v>0</v>
      </c>
      <c r="X35" s="35">
        <f>$J$28/'Fixed data'!$C$7</f>
        <v>0</v>
      </c>
      <c r="Y35" s="35">
        <f>$J$28/'Fixed data'!$C$7</f>
        <v>0</v>
      </c>
      <c r="Z35" s="35">
        <f>$J$28/'Fixed data'!$C$7</f>
        <v>0</v>
      </c>
      <c r="AA35" s="35">
        <f>$J$28/'Fixed data'!$C$7</f>
        <v>0</v>
      </c>
      <c r="AB35" s="35">
        <f>$J$28/'Fixed data'!$C$7</f>
        <v>0</v>
      </c>
      <c r="AC35" s="35">
        <f>$J$28/'Fixed data'!$C$7</f>
        <v>0</v>
      </c>
      <c r="AD35" s="35">
        <f>$J$28/'Fixed data'!$C$7</f>
        <v>0</v>
      </c>
      <c r="AE35" s="35">
        <f>$J$28/'Fixed data'!$C$7</f>
        <v>0</v>
      </c>
      <c r="AF35" s="35">
        <f>$J$28/'Fixed data'!$C$7</f>
        <v>0</v>
      </c>
      <c r="AG35" s="35">
        <f>$J$28/'Fixed data'!$C$7</f>
        <v>0</v>
      </c>
      <c r="AH35" s="35">
        <f>$J$28/'Fixed data'!$C$7</f>
        <v>0</v>
      </c>
      <c r="AI35" s="35">
        <f>$J$28/'Fixed data'!$C$7</f>
        <v>0</v>
      </c>
      <c r="AJ35" s="35">
        <f>$J$28/'Fixed data'!$C$7</f>
        <v>0</v>
      </c>
      <c r="AK35" s="35">
        <f>$J$28/'Fixed data'!$C$7</f>
        <v>0</v>
      </c>
      <c r="AL35" s="35">
        <f>$J$28/'Fixed data'!$C$7</f>
        <v>0</v>
      </c>
      <c r="AM35" s="35">
        <f>$J$28/'Fixed data'!$C$7</f>
        <v>0</v>
      </c>
      <c r="AN35" s="35">
        <f>$J$28/'Fixed data'!$C$7</f>
        <v>0</v>
      </c>
      <c r="AO35" s="35">
        <f>$J$28/'Fixed data'!$C$7</f>
        <v>0</v>
      </c>
      <c r="AP35" s="35">
        <f>$J$28/'Fixed data'!$C$7</f>
        <v>0</v>
      </c>
      <c r="AQ35" s="35">
        <f>$J$28/'Fixed data'!$C$7</f>
        <v>0</v>
      </c>
      <c r="AR35" s="35">
        <f>$J$28/'Fixed data'!$C$7</f>
        <v>0</v>
      </c>
      <c r="AS35" s="35">
        <f>$J$28/'Fixed data'!$C$7</f>
        <v>0</v>
      </c>
      <c r="AT35" s="35">
        <f>$J$28/'Fixed data'!$C$7</f>
        <v>0</v>
      </c>
      <c r="AU35" s="35">
        <f>$J$28/'Fixed data'!$C$7</f>
        <v>0</v>
      </c>
      <c r="AV35" s="35">
        <f>$J$28/'Fixed data'!$C$7</f>
        <v>0</v>
      </c>
      <c r="AW35" s="35">
        <f>$J$28/'Fixed data'!$C$7</f>
        <v>0</v>
      </c>
      <c r="AX35" s="35">
        <f>$J$28/'Fixed data'!$C$7</f>
        <v>0</v>
      </c>
      <c r="AY35" s="35">
        <f>$J$28/'Fixed data'!$C$7</f>
        <v>0</v>
      </c>
      <c r="AZ35" s="35">
        <f>$J$28/'Fixed data'!$C$7</f>
        <v>0</v>
      </c>
      <c r="BA35" s="35">
        <f>$J$28/'Fixed data'!$C$7</f>
        <v>0</v>
      </c>
      <c r="BB35" s="35">
        <f>$J$28/'Fixed data'!$C$7</f>
        <v>0</v>
      </c>
      <c r="BC35" s="35">
        <f>$J$28/'Fixed data'!$C$7</f>
        <v>0</v>
      </c>
      <c r="BD35" s="35"/>
    </row>
    <row r="36" spans="1:57" ht="16.5" hidden="1" customHeight="1" outlineLevel="1" x14ac:dyDescent="0.35">
      <c r="A36" s="113"/>
      <c r="B36" s="9" t="s">
        <v>31</v>
      </c>
      <c r="C36" s="11" t="s">
        <v>57</v>
      </c>
      <c r="D36" s="9" t="s">
        <v>39</v>
      </c>
      <c r="F36" s="35"/>
      <c r="G36" s="35"/>
      <c r="H36" s="35"/>
      <c r="I36" s="35"/>
      <c r="J36" s="35"/>
      <c r="K36" s="35"/>
      <c r="L36" s="35">
        <f>$K$28/'Fixed data'!$C$7</f>
        <v>0</v>
      </c>
      <c r="M36" s="35">
        <f>$K$28/'Fixed data'!$C$7</f>
        <v>0</v>
      </c>
      <c r="N36" s="35">
        <f>$K$28/'Fixed data'!$C$7</f>
        <v>0</v>
      </c>
      <c r="O36" s="35">
        <f>$K$28/'Fixed data'!$C$7</f>
        <v>0</v>
      </c>
      <c r="P36" s="35">
        <f>$K$28/'Fixed data'!$C$7</f>
        <v>0</v>
      </c>
      <c r="Q36" s="35">
        <f>$K$28/'Fixed data'!$C$7</f>
        <v>0</v>
      </c>
      <c r="R36" s="35">
        <f>$K$28/'Fixed data'!$C$7</f>
        <v>0</v>
      </c>
      <c r="S36" s="35">
        <f>$K$28/'Fixed data'!$C$7</f>
        <v>0</v>
      </c>
      <c r="T36" s="35">
        <f>$K$28/'Fixed data'!$C$7</f>
        <v>0</v>
      </c>
      <c r="U36" s="35">
        <f>$K$28/'Fixed data'!$C$7</f>
        <v>0</v>
      </c>
      <c r="V36" s="35">
        <f>$K$28/'Fixed data'!$C$7</f>
        <v>0</v>
      </c>
      <c r="W36" s="35">
        <f>$K$28/'Fixed data'!$C$7</f>
        <v>0</v>
      </c>
      <c r="X36" s="35">
        <f>$K$28/'Fixed data'!$C$7</f>
        <v>0</v>
      </c>
      <c r="Y36" s="35">
        <f>$K$28/'Fixed data'!$C$7</f>
        <v>0</v>
      </c>
      <c r="Z36" s="35">
        <f>$K$28/'Fixed data'!$C$7</f>
        <v>0</v>
      </c>
      <c r="AA36" s="35">
        <f>$K$28/'Fixed data'!$C$7</f>
        <v>0</v>
      </c>
      <c r="AB36" s="35">
        <f>$K$28/'Fixed data'!$C$7</f>
        <v>0</v>
      </c>
      <c r="AC36" s="35">
        <f>$K$28/'Fixed data'!$C$7</f>
        <v>0</v>
      </c>
      <c r="AD36" s="35">
        <f>$K$28/'Fixed data'!$C$7</f>
        <v>0</v>
      </c>
      <c r="AE36" s="35">
        <f>$K$28/'Fixed data'!$C$7</f>
        <v>0</v>
      </c>
      <c r="AF36" s="35">
        <f>$K$28/'Fixed data'!$C$7</f>
        <v>0</v>
      </c>
      <c r="AG36" s="35">
        <f>$K$28/'Fixed data'!$C$7</f>
        <v>0</v>
      </c>
      <c r="AH36" s="35">
        <f>$K$28/'Fixed data'!$C$7</f>
        <v>0</v>
      </c>
      <c r="AI36" s="35">
        <f>$K$28/'Fixed data'!$C$7</f>
        <v>0</v>
      </c>
      <c r="AJ36" s="35">
        <f>$K$28/'Fixed data'!$C$7</f>
        <v>0</v>
      </c>
      <c r="AK36" s="35">
        <f>$K$28/'Fixed data'!$C$7</f>
        <v>0</v>
      </c>
      <c r="AL36" s="35">
        <f>$K$28/'Fixed data'!$C$7</f>
        <v>0</v>
      </c>
      <c r="AM36" s="35">
        <f>$K$28/'Fixed data'!$C$7</f>
        <v>0</v>
      </c>
      <c r="AN36" s="35">
        <f>$K$28/'Fixed data'!$C$7</f>
        <v>0</v>
      </c>
      <c r="AO36" s="35">
        <f>$K$28/'Fixed data'!$C$7</f>
        <v>0</v>
      </c>
      <c r="AP36" s="35">
        <f>$K$28/'Fixed data'!$C$7</f>
        <v>0</v>
      </c>
      <c r="AQ36" s="35">
        <f>$K$28/'Fixed data'!$C$7</f>
        <v>0</v>
      </c>
      <c r="AR36" s="35">
        <f>$K$28/'Fixed data'!$C$7</f>
        <v>0</v>
      </c>
      <c r="AS36" s="35">
        <f>$K$28/'Fixed data'!$C$7</f>
        <v>0</v>
      </c>
      <c r="AT36" s="35">
        <f>$K$28/'Fixed data'!$C$7</f>
        <v>0</v>
      </c>
      <c r="AU36" s="35">
        <f>$K$28/'Fixed data'!$C$7</f>
        <v>0</v>
      </c>
      <c r="AV36" s="35">
        <f>$K$28/'Fixed data'!$C$7</f>
        <v>0</v>
      </c>
      <c r="AW36" s="35">
        <f>$K$28/'Fixed data'!$C$7</f>
        <v>0</v>
      </c>
      <c r="AX36" s="35">
        <f>$K$28/'Fixed data'!$C$7</f>
        <v>0</v>
      </c>
      <c r="AY36" s="35">
        <f>$K$28/'Fixed data'!$C$7</f>
        <v>0</v>
      </c>
      <c r="AZ36" s="35">
        <f>$K$28/'Fixed data'!$C$7</f>
        <v>0</v>
      </c>
      <c r="BA36" s="35">
        <f>$K$28/'Fixed data'!$C$7</f>
        <v>0</v>
      </c>
      <c r="BB36" s="35">
        <f>$K$28/'Fixed data'!$C$7</f>
        <v>0</v>
      </c>
      <c r="BC36" s="35">
        <f>$K$28/'Fixed data'!$C$7</f>
        <v>0</v>
      </c>
      <c r="BD36" s="35">
        <f>$K$28/'Fixed data'!$C$7</f>
        <v>0</v>
      </c>
    </row>
    <row r="37" spans="1:57" ht="16.5" hidden="1" customHeight="1" outlineLevel="1" x14ac:dyDescent="0.35">
      <c r="A37" s="113"/>
      <c r="B37" s="9" t="s">
        <v>32</v>
      </c>
      <c r="C37" s="11" t="s">
        <v>58</v>
      </c>
      <c r="D37" s="9" t="s">
        <v>39</v>
      </c>
      <c r="F37" s="35"/>
      <c r="G37" s="35"/>
      <c r="H37" s="35"/>
      <c r="I37" s="35"/>
      <c r="J37" s="35"/>
      <c r="K37" s="35"/>
      <c r="L37" s="35"/>
      <c r="M37" s="35">
        <f>$L$28/'Fixed data'!$C$7</f>
        <v>0</v>
      </c>
      <c r="N37" s="35">
        <f>$L$28/'Fixed data'!$C$7</f>
        <v>0</v>
      </c>
      <c r="O37" s="35">
        <f>$L$28/'Fixed data'!$C$7</f>
        <v>0</v>
      </c>
      <c r="P37" s="35">
        <f>$L$28/'Fixed data'!$C$7</f>
        <v>0</v>
      </c>
      <c r="Q37" s="35">
        <f>$L$28/'Fixed data'!$C$7</f>
        <v>0</v>
      </c>
      <c r="R37" s="35">
        <f>$L$28/'Fixed data'!$C$7</f>
        <v>0</v>
      </c>
      <c r="S37" s="35">
        <f>$L$28/'Fixed data'!$C$7</f>
        <v>0</v>
      </c>
      <c r="T37" s="35">
        <f>$L$28/'Fixed data'!$C$7</f>
        <v>0</v>
      </c>
      <c r="U37" s="35">
        <f>$L$28/'Fixed data'!$C$7</f>
        <v>0</v>
      </c>
      <c r="V37" s="35">
        <f>$L$28/'Fixed data'!$C$7</f>
        <v>0</v>
      </c>
      <c r="W37" s="35">
        <f>$L$28/'Fixed data'!$C$7</f>
        <v>0</v>
      </c>
      <c r="X37" s="35">
        <f>$L$28/'Fixed data'!$C$7</f>
        <v>0</v>
      </c>
      <c r="Y37" s="35">
        <f>$L$28/'Fixed data'!$C$7</f>
        <v>0</v>
      </c>
      <c r="Z37" s="35">
        <f>$L$28/'Fixed data'!$C$7</f>
        <v>0</v>
      </c>
      <c r="AA37" s="35">
        <f>$L$28/'Fixed data'!$C$7</f>
        <v>0</v>
      </c>
      <c r="AB37" s="35">
        <f>$L$28/'Fixed data'!$C$7</f>
        <v>0</v>
      </c>
      <c r="AC37" s="35">
        <f>$L$28/'Fixed data'!$C$7</f>
        <v>0</v>
      </c>
      <c r="AD37" s="35">
        <f>$L$28/'Fixed data'!$C$7</f>
        <v>0</v>
      </c>
      <c r="AE37" s="35">
        <f>$L$28/'Fixed data'!$C$7</f>
        <v>0</v>
      </c>
      <c r="AF37" s="35">
        <f>$L$28/'Fixed data'!$C$7</f>
        <v>0</v>
      </c>
      <c r="AG37" s="35">
        <f>$L$28/'Fixed data'!$C$7</f>
        <v>0</v>
      </c>
      <c r="AH37" s="35">
        <f>$L$28/'Fixed data'!$C$7</f>
        <v>0</v>
      </c>
      <c r="AI37" s="35">
        <f>$L$28/'Fixed data'!$C$7</f>
        <v>0</v>
      </c>
      <c r="AJ37" s="35">
        <f>$L$28/'Fixed data'!$C$7</f>
        <v>0</v>
      </c>
      <c r="AK37" s="35">
        <f>$L$28/'Fixed data'!$C$7</f>
        <v>0</v>
      </c>
      <c r="AL37" s="35">
        <f>$L$28/'Fixed data'!$C$7</f>
        <v>0</v>
      </c>
      <c r="AM37" s="35">
        <f>$L$28/'Fixed data'!$C$7</f>
        <v>0</v>
      </c>
      <c r="AN37" s="35">
        <f>$L$28/'Fixed data'!$C$7</f>
        <v>0</v>
      </c>
      <c r="AO37" s="35">
        <f>$L$28/'Fixed data'!$C$7</f>
        <v>0</v>
      </c>
      <c r="AP37" s="35">
        <f>$L$28/'Fixed data'!$C$7</f>
        <v>0</v>
      </c>
      <c r="AQ37" s="35">
        <f>$L$28/'Fixed data'!$C$7</f>
        <v>0</v>
      </c>
      <c r="AR37" s="35">
        <f>$L$28/'Fixed data'!$C$7</f>
        <v>0</v>
      </c>
      <c r="AS37" s="35">
        <f>$L$28/'Fixed data'!$C$7</f>
        <v>0</v>
      </c>
      <c r="AT37" s="35">
        <f>$L$28/'Fixed data'!$C$7</f>
        <v>0</v>
      </c>
      <c r="AU37" s="35">
        <f>$L$28/'Fixed data'!$C$7</f>
        <v>0</v>
      </c>
      <c r="AV37" s="35">
        <f>$L$28/'Fixed data'!$C$7</f>
        <v>0</v>
      </c>
      <c r="AW37" s="35">
        <f>$L$28/'Fixed data'!$C$7</f>
        <v>0</v>
      </c>
      <c r="AX37" s="35">
        <f>$L$28/'Fixed data'!$C$7</f>
        <v>0</v>
      </c>
      <c r="AY37" s="35">
        <f>$L$28/'Fixed data'!$C$7</f>
        <v>0</v>
      </c>
      <c r="AZ37" s="35">
        <f>$L$28/'Fixed data'!$C$7</f>
        <v>0</v>
      </c>
      <c r="BA37" s="35">
        <f>$L$28/'Fixed data'!$C$7</f>
        <v>0</v>
      </c>
      <c r="BB37" s="35">
        <f>$L$28/'Fixed data'!$C$7</f>
        <v>0</v>
      </c>
      <c r="BC37" s="35">
        <f>$L$28/'Fixed data'!$C$7</f>
        <v>0</v>
      </c>
      <c r="BD37" s="35">
        <f>$L$28/'Fixed data'!$C$7</f>
        <v>0</v>
      </c>
    </row>
    <row r="38" spans="1:57" ht="16.5" hidden="1" customHeight="1" outlineLevel="1" x14ac:dyDescent="0.35">
      <c r="A38" s="113"/>
      <c r="B38" s="9" t="s">
        <v>107</v>
      </c>
      <c r="C38" s="11" t="s">
        <v>129</v>
      </c>
      <c r="D38" s="9" t="s">
        <v>39</v>
      </c>
      <c r="F38" s="35"/>
      <c r="G38" s="35"/>
      <c r="H38" s="35"/>
      <c r="I38" s="35"/>
      <c r="J38" s="35"/>
      <c r="K38" s="35"/>
      <c r="L38" s="35"/>
      <c r="M38" s="35"/>
      <c r="N38" s="35">
        <f>$M$28/'Fixed data'!$C$7</f>
        <v>0</v>
      </c>
      <c r="O38" s="35">
        <f>$M$28/'Fixed data'!$C$7</f>
        <v>0</v>
      </c>
      <c r="P38" s="35">
        <f>$M$28/'Fixed data'!$C$7</f>
        <v>0</v>
      </c>
      <c r="Q38" s="35">
        <f>$M$28/'Fixed data'!$C$7</f>
        <v>0</v>
      </c>
      <c r="R38" s="35">
        <f>$M$28/'Fixed data'!$C$7</f>
        <v>0</v>
      </c>
      <c r="S38" s="35">
        <f>$M$28/'Fixed data'!$C$7</f>
        <v>0</v>
      </c>
      <c r="T38" s="35">
        <f>$M$28/'Fixed data'!$C$7</f>
        <v>0</v>
      </c>
      <c r="U38" s="35">
        <f>$M$28/'Fixed data'!$C$7</f>
        <v>0</v>
      </c>
      <c r="V38" s="35">
        <f>$M$28/'Fixed data'!$C$7</f>
        <v>0</v>
      </c>
      <c r="W38" s="35">
        <f>$M$28/'Fixed data'!$C$7</f>
        <v>0</v>
      </c>
      <c r="X38" s="35">
        <f>$M$28/'Fixed data'!$C$7</f>
        <v>0</v>
      </c>
      <c r="Y38" s="35">
        <f>$M$28/'Fixed data'!$C$7</f>
        <v>0</v>
      </c>
      <c r="Z38" s="35">
        <f>$M$28/'Fixed data'!$C$7</f>
        <v>0</v>
      </c>
      <c r="AA38" s="35">
        <f>$M$28/'Fixed data'!$C$7</f>
        <v>0</v>
      </c>
      <c r="AB38" s="35">
        <f>$M$28/'Fixed data'!$C$7</f>
        <v>0</v>
      </c>
      <c r="AC38" s="35">
        <f>$M$28/'Fixed data'!$C$7</f>
        <v>0</v>
      </c>
      <c r="AD38" s="35">
        <f>$M$28/'Fixed data'!$C$7</f>
        <v>0</v>
      </c>
      <c r="AE38" s="35">
        <f>$M$28/'Fixed data'!$C$7</f>
        <v>0</v>
      </c>
      <c r="AF38" s="35">
        <f>$M$28/'Fixed data'!$C$7</f>
        <v>0</v>
      </c>
      <c r="AG38" s="35">
        <f>$M$28/'Fixed data'!$C$7</f>
        <v>0</v>
      </c>
      <c r="AH38" s="35">
        <f>$M$28/'Fixed data'!$C$7</f>
        <v>0</v>
      </c>
      <c r="AI38" s="35">
        <f>$M$28/'Fixed data'!$C$7</f>
        <v>0</v>
      </c>
      <c r="AJ38" s="35">
        <f>$M$28/'Fixed data'!$C$7</f>
        <v>0</v>
      </c>
      <c r="AK38" s="35">
        <f>$M$28/'Fixed data'!$C$7</f>
        <v>0</v>
      </c>
      <c r="AL38" s="35">
        <f>$M$28/'Fixed data'!$C$7</f>
        <v>0</v>
      </c>
      <c r="AM38" s="35">
        <f>$M$28/'Fixed data'!$C$7</f>
        <v>0</v>
      </c>
      <c r="AN38" s="35">
        <f>$M$28/'Fixed data'!$C$7</f>
        <v>0</v>
      </c>
      <c r="AO38" s="35">
        <f>$M$28/'Fixed data'!$C$7</f>
        <v>0</v>
      </c>
      <c r="AP38" s="35">
        <f>$M$28/'Fixed data'!$C$7</f>
        <v>0</v>
      </c>
      <c r="AQ38" s="35">
        <f>$M$28/'Fixed data'!$C$7</f>
        <v>0</v>
      </c>
      <c r="AR38" s="35">
        <f>$M$28/'Fixed data'!$C$7</f>
        <v>0</v>
      </c>
      <c r="AS38" s="35">
        <f>$M$28/'Fixed data'!$C$7</f>
        <v>0</v>
      </c>
      <c r="AT38" s="35">
        <f>$M$28/'Fixed data'!$C$7</f>
        <v>0</v>
      </c>
      <c r="AU38" s="35">
        <f>$M$28/'Fixed data'!$C$7</f>
        <v>0</v>
      </c>
      <c r="AV38" s="35">
        <f>$M$28/'Fixed data'!$C$7</f>
        <v>0</v>
      </c>
      <c r="AW38" s="35">
        <f>$M$28/'Fixed data'!$C$7</f>
        <v>0</v>
      </c>
      <c r="AX38" s="35">
        <f>$M$28/'Fixed data'!$C$7</f>
        <v>0</v>
      </c>
      <c r="AY38" s="35">
        <f>$M$28/'Fixed data'!$C$7</f>
        <v>0</v>
      </c>
      <c r="AZ38" s="35">
        <f>$M$28/'Fixed data'!$C$7</f>
        <v>0</v>
      </c>
      <c r="BA38" s="35">
        <f>$M$28/'Fixed data'!$C$7</f>
        <v>0</v>
      </c>
      <c r="BB38" s="35">
        <f>$M$28/'Fixed data'!$C$7</f>
        <v>0</v>
      </c>
      <c r="BC38" s="35">
        <f>$M$28/'Fixed data'!$C$7</f>
        <v>0</v>
      </c>
      <c r="BD38" s="35">
        <f>$M$28/'Fixed data'!$C$7</f>
        <v>0</v>
      </c>
      <c r="BE38" s="35"/>
    </row>
    <row r="39" spans="1:57" ht="16.5" hidden="1" customHeight="1" outlineLevel="1" x14ac:dyDescent="0.35">
      <c r="A39" s="113"/>
      <c r="B39" s="9" t="s">
        <v>108</v>
      </c>
      <c r="C39" s="11" t="s">
        <v>130</v>
      </c>
      <c r="D39" s="9" t="s">
        <v>39</v>
      </c>
      <c r="F39" s="35"/>
      <c r="G39" s="35"/>
      <c r="H39" s="35"/>
      <c r="I39" s="35"/>
      <c r="J39" s="35"/>
      <c r="K39" s="35"/>
      <c r="L39" s="35"/>
      <c r="M39" s="35"/>
      <c r="N39" s="35"/>
      <c r="O39" s="35">
        <f>$N$28/'Fixed data'!$C$7</f>
        <v>0</v>
      </c>
      <c r="P39" s="35">
        <f>$N$28/'Fixed data'!$C$7</f>
        <v>0</v>
      </c>
      <c r="Q39" s="35">
        <f>$N$28/'Fixed data'!$C$7</f>
        <v>0</v>
      </c>
      <c r="R39" s="35">
        <f>$N$28/'Fixed data'!$C$7</f>
        <v>0</v>
      </c>
      <c r="S39" s="35">
        <f>$N$28/'Fixed data'!$C$7</f>
        <v>0</v>
      </c>
      <c r="T39" s="35">
        <f>$N$28/'Fixed data'!$C$7</f>
        <v>0</v>
      </c>
      <c r="U39" s="35">
        <f>$N$28/'Fixed data'!$C$7</f>
        <v>0</v>
      </c>
      <c r="V39" s="35">
        <f>$N$28/'Fixed data'!$C$7</f>
        <v>0</v>
      </c>
      <c r="W39" s="35">
        <f>$N$28/'Fixed data'!$C$7</f>
        <v>0</v>
      </c>
      <c r="X39" s="35">
        <f>$N$28/'Fixed data'!$C$7</f>
        <v>0</v>
      </c>
      <c r="Y39" s="35">
        <f>$N$28/'Fixed data'!$C$7</f>
        <v>0</v>
      </c>
      <c r="Z39" s="35">
        <f>$N$28/'Fixed data'!$C$7</f>
        <v>0</v>
      </c>
      <c r="AA39" s="35">
        <f>$N$28/'Fixed data'!$C$7</f>
        <v>0</v>
      </c>
      <c r="AB39" s="35">
        <f>$N$28/'Fixed data'!$C$7</f>
        <v>0</v>
      </c>
      <c r="AC39" s="35">
        <f>$N$28/'Fixed data'!$C$7</f>
        <v>0</v>
      </c>
      <c r="AD39" s="35">
        <f>$N$28/'Fixed data'!$C$7</f>
        <v>0</v>
      </c>
      <c r="AE39" s="35">
        <f>$N$28/'Fixed data'!$C$7</f>
        <v>0</v>
      </c>
      <c r="AF39" s="35">
        <f>$N$28/'Fixed data'!$C$7</f>
        <v>0</v>
      </c>
      <c r="AG39" s="35">
        <f>$N$28/'Fixed data'!$C$7</f>
        <v>0</v>
      </c>
      <c r="AH39" s="35">
        <f>$N$28/'Fixed data'!$C$7</f>
        <v>0</v>
      </c>
      <c r="AI39" s="35">
        <f>$N$28/'Fixed data'!$C$7</f>
        <v>0</v>
      </c>
      <c r="AJ39" s="35">
        <f>$N$28/'Fixed data'!$C$7</f>
        <v>0</v>
      </c>
      <c r="AK39" s="35">
        <f>$N$28/'Fixed data'!$C$7</f>
        <v>0</v>
      </c>
      <c r="AL39" s="35">
        <f>$N$28/'Fixed data'!$C$7</f>
        <v>0</v>
      </c>
      <c r="AM39" s="35">
        <f>$N$28/'Fixed data'!$C$7</f>
        <v>0</v>
      </c>
      <c r="AN39" s="35">
        <f>$N$28/'Fixed data'!$C$7</f>
        <v>0</v>
      </c>
      <c r="AO39" s="35">
        <f>$N$28/'Fixed data'!$C$7</f>
        <v>0</v>
      </c>
      <c r="AP39" s="35">
        <f>$N$28/'Fixed data'!$C$7</f>
        <v>0</v>
      </c>
      <c r="AQ39" s="35">
        <f>$N$28/'Fixed data'!$C$7</f>
        <v>0</v>
      </c>
      <c r="AR39" s="35">
        <f>$N$28/'Fixed data'!$C$7</f>
        <v>0</v>
      </c>
      <c r="AS39" s="35">
        <f>$N$28/'Fixed data'!$C$7</f>
        <v>0</v>
      </c>
      <c r="AT39" s="35">
        <f>$N$28/'Fixed data'!$C$7</f>
        <v>0</v>
      </c>
      <c r="AU39" s="35">
        <f>$N$28/'Fixed data'!$C$7</f>
        <v>0</v>
      </c>
      <c r="AV39" s="35">
        <f>$N$28/'Fixed data'!$C$7</f>
        <v>0</v>
      </c>
      <c r="AW39" s="35">
        <f>$N$28/'Fixed data'!$C$7</f>
        <v>0</v>
      </c>
      <c r="AX39" s="35">
        <f>$N$28/'Fixed data'!$C$7</f>
        <v>0</v>
      </c>
      <c r="AY39" s="35">
        <f>$N$28/'Fixed data'!$C$7</f>
        <v>0</v>
      </c>
      <c r="AZ39" s="35">
        <f>$N$28/'Fixed data'!$C$7</f>
        <v>0</v>
      </c>
      <c r="BA39" s="35">
        <f>$N$28/'Fixed data'!$C$7</f>
        <v>0</v>
      </c>
      <c r="BB39" s="35">
        <f>$N$28/'Fixed data'!$C$7</f>
        <v>0</v>
      </c>
      <c r="BC39" s="35">
        <f>$N$28/'Fixed data'!$C$7</f>
        <v>0</v>
      </c>
      <c r="BD39" s="35">
        <f>$N$28/'Fixed data'!$C$7</f>
        <v>0</v>
      </c>
    </row>
    <row r="40" spans="1:57" ht="16.5" hidden="1" customHeight="1" outlineLevel="1" x14ac:dyDescent="0.35">
      <c r="A40" s="113"/>
      <c r="B40" s="9" t="s">
        <v>109</v>
      </c>
      <c r="C40" s="11" t="s">
        <v>131</v>
      </c>
      <c r="D40" s="9" t="s">
        <v>39</v>
      </c>
      <c r="F40" s="35"/>
      <c r="G40" s="35"/>
      <c r="H40" s="35"/>
      <c r="I40" s="35"/>
      <c r="J40" s="35"/>
      <c r="K40" s="35"/>
      <c r="L40" s="35"/>
      <c r="M40" s="35"/>
      <c r="N40" s="35"/>
      <c r="O40" s="35"/>
      <c r="P40" s="35">
        <f>$O$28/'Fixed data'!$C$7</f>
        <v>0</v>
      </c>
      <c r="Q40" s="35">
        <f>$O$28/'Fixed data'!$C$7</f>
        <v>0</v>
      </c>
      <c r="R40" s="35">
        <f>$O$28/'Fixed data'!$C$7</f>
        <v>0</v>
      </c>
      <c r="S40" s="35">
        <f>$O$28/'Fixed data'!$C$7</f>
        <v>0</v>
      </c>
      <c r="T40" s="35">
        <f>$O$28/'Fixed data'!$C$7</f>
        <v>0</v>
      </c>
      <c r="U40" s="35">
        <f>$O$28/'Fixed data'!$C$7</f>
        <v>0</v>
      </c>
      <c r="V40" s="35">
        <f>$O$28/'Fixed data'!$C$7</f>
        <v>0</v>
      </c>
      <c r="W40" s="35">
        <f>$O$28/'Fixed data'!$C$7</f>
        <v>0</v>
      </c>
      <c r="X40" s="35">
        <f>$O$28/'Fixed data'!$C$7</f>
        <v>0</v>
      </c>
      <c r="Y40" s="35">
        <f>$O$28/'Fixed data'!$C$7</f>
        <v>0</v>
      </c>
      <c r="Z40" s="35">
        <f>$O$28/'Fixed data'!$C$7</f>
        <v>0</v>
      </c>
      <c r="AA40" s="35">
        <f>$O$28/'Fixed data'!$C$7</f>
        <v>0</v>
      </c>
      <c r="AB40" s="35">
        <f>$O$28/'Fixed data'!$C$7</f>
        <v>0</v>
      </c>
      <c r="AC40" s="35">
        <f>$O$28/'Fixed data'!$C$7</f>
        <v>0</v>
      </c>
      <c r="AD40" s="35">
        <f>$O$28/'Fixed data'!$C$7</f>
        <v>0</v>
      </c>
      <c r="AE40" s="35">
        <f>$O$28/'Fixed data'!$C$7</f>
        <v>0</v>
      </c>
      <c r="AF40" s="35">
        <f>$O$28/'Fixed data'!$C$7</f>
        <v>0</v>
      </c>
      <c r="AG40" s="35">
        <f>$O$28/'Fixed data'!$C$7</f>
        <v>0</v>
      </c>
      <c r="AH40" s="35">
        <f>$O$28/'Fixed data'!$C$7</f>
        <v>0</v>
      </c>
      <c r="AI40" s="35">
        <f>$O$28/'Fixed data'!$C$7</f>
        <v>0</v>
      </c>
      <c r="AJ40" s="35">
        <f>$O$28/'Fixed data'!$C$7</f>
        <v>0</v>
      </c>
      <c r="AK40" s="35">
        <f>$O$28/'Fixed data'!$C$7</f>
        <v>0</v>
      </c>
      <c r="AL40" s="35">
        <f>$O$28/'Fixed data'!$C$7</f>
        <v>0</v>
      </c>
      <c r="AM40" s="35">
        <f>$O$28/'Fixed data'!$C$7</f>
        <v>0</v>
      </c>
      <c r="AN40" s="35">
        <f>$O$28/'Fixed data'!$C$7</f>
        <v>0</v>
      </c>
      <c r="AO40" s="35">
        <f>$O$28/'Fixed data'!$C$7</f>
        <v>0</v>
      </c>
      <c r="AP40" s="35">
        <f>$O$28/'Fixed data'!$C$7</f>
        <v>0</v>
      </c>
      <c r="AQ40" s="35">
        <f>$O$28/'Fixed data'!$C$7</f>
        <v>0</v>
      </c>
      <c r="AR40" s="35">
        <f>$O$28/'Fixed data'!$C$7</f>
        <v>0</v>
      </c>
      <c r="AS40" s="35">
        <f>$O$28/'Fixed data'!$C$7</f>
        <v>0</v>
      </c>
      <c r="AT40" s="35">
        <f>$O$28/'Fixed data'!$C$7</f>
        <v>0</v>
      </c>
      <c r="AU40" s="35">
        <f>$O$28/'Fixed data'!$C$7</f>
        <v>0</v>
      </c>
      <c r="AV40" s="35">
        <f>$O$28/'Fixed data'!$C$7</f>
        <v>0</v>
      </c>
      <c r="AW40" s="35">
        <f>$O$28/'Fixed data'!$C$7</f>
        <v>0</v>
      </c>
      <c r="AX40" s="35">
        <f>$O$28/'Fixed data'!$C$7</f>
        <v>0</v>
      </c>
      <c r="AY40" s="35">
        <f>$O$28/'Fixed data'!$C$7</f>
        <v>0</v>
      </c>
      <c r="AZ40" s="35">
        <f>$O$28/'Fixed data'!$C$7</f>
        <v>0</v>
      </c>
      <c r="BA40" s="35">
        <f>$O$28/'Fixed data'!$C$7</f>
        <v>0</v>
      </c>
      <c r="BB40" s="35">
        <f>$O$28/'Fixed data'!$C$7</f>
        <v>0</v>
      </c>
      <c r="BC40" s="35">
        <f>$O$28/'Fixed data'!$C$7</f>
        <v>0</v>
      </c>
      <c r="BD40" s="35">
        <f>$O$28/'Fixed data'!$C$7</f>
        <v>0</v>
      </c>
    </row>
    <row r="41" spans="1:57" ht="16.5" hidden="1" customHeight="1" outlineLevel="1" x14ac:dyDescent="0.35">
      <c r="A41" s="113"/>
      <c r="B41" s="9" t="s">
        <v>110</v>
      </c>
      <c r="C41" s="11" t="s">
        <v>132</v>
      </c>
      <c r="D41" s="9" t="s">
        <v>39</v>
      </c>
      <c r="F41" s="35"/>
      <c r="G41" s="35"/>
      <c r="H41" s="35"/>
      <c r="I41" s="35"/>
      <c r="J41" s="35"/>
      <c r="K41" s="35"/>
      <c r="L41" s="35"/>
      <c r="M41" s="35"/>
      <c r="N41" s="35"/>
      <c r="O41" s="35"/>
      <c r="P41" s="35"/>
      <c r="Q41" s="35">
        <f>$P$28/'Fixed data'!$C$7</f>
        <v>0</v>
      </c>
      <c r="R41" s="35">
        <f>$P$28/'Fixed data'!$C$7</f>
        <v>0</v>
      </c>
      <c r="S41" s="35">
        <f>$P$28/'Fixed data'!$C$7</f>
        <v>0</v>
      </c>
      <c r="T41" s="35">
        <f>$P$28/'Fixed data'!$C$7</f>
        <v>0</v>
      </c>
      <c r="U41" s="35">
        <f>$P$28/'Fixed data'!$C$7</f>
        <v>0</v>
      </c>
      <c r="V41" s="35">
        <f>$P$28/'Fixed data'!$C$7</f>
        <v>0</v>
      </c>
      <c r="W41" s="35">
        <f>$P$28/'Fixed data'!$C$7</f>
        <v>0</v>
      </c>
      <c r="X41" s="35">
        <f>$P$28/'Fixed data'!$C$7</f>
        <v>0</v>
      </c>
      <c r="Y41" s="35">
        <f>$P$28/'Fixed data'!$C$7</f>
        <v>0</v>
      </c>
      <c r="Z41" s="35">
        <f>$P$28/'Fixed data'!$C$7</f>
        <v>0</v>
      </c>
      <c r="AA41" s="35">
        <f>$P$28/'Fixed data'!$C$7</f>
        <v>0</v>
      </c>
      <c r="AB41" s="35">
        <f>$P$28/'Fixed data'!$C$7</f>
        <v>0</v>
      </c>
      <c r="AC41" s="35">
        <f>$P$28/'Fixed data'!$C$7</f>
        <v>0</v>
      </c>
      <c r="AD41" s="35">
        <f>$P$28/'Fixed data'!$C$7</f>
        <v>0</v>
      </c>
      <c r="AE41" s="35">
        <f>$P$28/'Fixed data'!$C$7</f>
        <v>0</v>
      </c>
      <c r="AF41" s="35">
        <f>$P$28/'Fixed data'!$C$7</f>
        <v>0</v>
      </c>
      <c r="AG41" s="35">
        <f>$P$28/'Fixed data'!$C$7</f>
        <v>0</v>
      </c>
      <c r="AH41" s="35">
        <f>$P$28/'Fixed data'!$C$7</f>
        <v>0</v>
      </c>
      <c r="AI41" s="35">
        <f>$P$28/'Fixed data'!$C$7</f>
        <v>0</v>
      </c>
      <c r="AJ41" s="35">
        <f>$P$28/'Fixed data'!$C$7</f>
        <v>0</v>
      </c>
      <c r="AK41" s="35">
        <f>$P$28/'Fixed data'!$C$7</f>
        <v>0</v>
      </c>
      <c r="AL41" s="35">
        <f>$P$28/'Fixed data'!$C$7</f>
        <v>0</v>
      </c>
      <c r="AM41" s="35">
        <f>$P$28/'Fixed data'!$C$7</f>
        <v>0</v>
      </c>
      <c r="AN41" s="35">
        <f>$P$28/'Fixed data'!$C$7</f>
        <v>0</v>
      </c>
      <c r="AO41" s="35">
        <f>$P$28/'Fixed data'!$C$7</f>
        <v>0</v>
      </c>
      <c r="AP41" s="35">
        <f>$P$28/'Fixed data'!$C$7</f>
        <v>0</v>
      </c>
      <c r="AQ41" s="35">
        <f>$P$28/'Fixed data'!$C$7</f>
        <v>0</v>
      </c>
      <c r="AR41" s="35">
        <f>$P$28/'Fixed data'!$C$7</f>
        <v>0</v>
      </c>
      <c r="AS41" s="35">
        <f>$P$28/'Fixed data'!$C$7</f>
        <v>0</v>
      </c>
      <c r="AT41" s="35">
        <f>$P$28/'Fixed data'!$C$7</f>
        <v>0</v>
      </c>
      <c r="AU41" s="35">
        <f>$P$28/'Fixed data'!$C$7</f>
        <v>0</v>
      </c>
      <c r="AV41" s="35">
        <f>$P$28/'Fixed data'!$C$7</f>
        <v>0</v>
      </c>
      <c r="AW41" s="35">
        <f>$P$28/'Fixed data'!$C$7</f>
        <v>0</v>
      </c>
      <c r="AX41" s="35">
        <f>$P$28/'Fixed data'!$C$7</f>
        <v>0</v>
      </c>
      <c r="AY41" s="35">
        <f>$P$28/'Fixed data'!$C$7</f>
        <v>0</v>
      </c>
      <c r="AZ41" s="35">
        <f>$P$28/'Fixed data'!$C$7</f>
        <v>0</v>
      </c>
      <c r="BA41" s="35">
        <f>$P$28/'Fixed data'!$C$7</f>
        <v>0</v>
      </c>
      <c r="BB41" s="35">
        <f>$P$28/'Fixed data'!$C$7</f>
        <v>0</v>
      </c>
      <c r="BC41" s="35">
        <f>$P$28/'Fixed data'!$C$7</f>
        <v>0</v>
      </c>
      <c r="BD41" s="35">
        <f>$P$28/'Fixed data'!$C$7</f>
        <v>0</v>
      </c>
    </row>
    <row r="42" spans="1:57" ht="16.5" hidden="1" customHeight="1" outlineLevel="1" x14ac:dyDescent="0.35">
      <c r="A42" s="113"/>
      <c r="B42" s="9" t="s">
        <v>111</v>
      </c>
      <c r="C42" s="11" t="s">
        <v>133</v>
      </c>
      <c r="D42" s="9" t="s">
        <v>39</v>
      </c>
      <c r="F42" s="35"/>
      <c r="G42" s="35"/>
      <c r="H42" s="35"/>
      <c r="I42" s="35"/>
      <c r="J42" s="35"/>
      <c r="K42" s="35"/>
      <c r="L42" s="35"/>
      <c r="M42" s="35"/>
      <c r="N42" s="35"/>
      <c r="O42" s="35"/>
      <c r="P42" s="35"/>
      <c r="Q42" s="35"/>
      <c r="R42" s="35">
        <f>$Q$28/'Fixed data'!$C$7</f>
        <v>0</v>
      </c>
      <c r="S42" s="35">
        <f>$Q$28/'Fixed data'!$C$7</f>
        <v>0</v>
      </c>
      <c r="T42" s="35">
        <f>$Q$28/'Fixed data'!$C$7</f>
        <v>0</v>
      </c>
      <c r="U42" s="35">
        <f>$Q$28/'Fixed data'!$C$7</f>
        <v>0</v>
      </c>
      <c r="V42" s="35">
        <f>$Q$28/'Fixed data'!$C$7</f>
        <v>0</v>
      </c>
      <c r="W42" s="35">
        <f>$Q$28/'Fixed data'!$C$7</f>
        <v>0</v>
      </c>
      <c r="X42" s="35">
        <f>$Q$28/'Fixed data'!$C$7</f>
        <v>0</v>
      </c>
      <c r="Y42" s="35">
        <f>$Q$28/'Fixed data'!$C$7</f>
        <v>0</v>
      </c>
      <c r="Z42" s="35">
        <f>$Q$28/'Fixed data'!$C$7</f>
        <v>0</v>
      </c>
      <c r="AA42" s="35">
        <f>$Q$28/'Fixed data'!$C$7</f>
        <v>0</v>
      </c>
      <c r="AB42" s="35">
        <f>$Q$28/'Fixed data'!$C$7</f>
        <v>0</v>
      </c>
      <c r="AC42" s="35">
        <f>$Q$28/'Fixed data'!$C$7</f>
        <v>0</v>
      </c>
      <c r="AD42" s="35">
        <f>$Q$28/'Fixed data'!$C$7</f>
        <v>0</v>
      </c>
      <c r="AE42" s="35">
        <f>$Q$28/'Fixed data'!$C$7</f>
        <v>0</v>
      </c>
      <c r="AF42" s="35">
        <f>$Q$28/'Fixed data'!$C$7</f>
        <v>0</v>
      </c>
      <c r="AG42" s="35">
        <f>$Q$28/'Fixed data'!$C$7</f>
        <v>0</v>
      </c>
      <c r="AH42" s="35">
        <f>$Q$28/'Fixed data'!$C$7</f>
        <v>0</v>
      </c>
      <c r="AI42" s="35">
        <f>$Q$28/'Fixed data'!$C$7</f>
        <v>0</v>
      </c>
      <c r="AJ42" s="35">
        <f>$Q$28/'Fixed data'!$C$7</f>
        <v>0</v>
      </c>
      <c r="AK42" s="35">
        <f>$Q$28/'Fixed data'!$C$7</f>
        <v>0</v>
      </c>
      <c r="AL42" s="35">
        <f>$Q$28/'Fixed data'!$C$7</f>
        <v>0</v>
      </c>
      <c r="AM42" s="35">
        <f>$Q$28/'Fixed data'!$C$7</f>
        <v>0</v>
      </c>
      <c r="AN42" s="35">
        <f>$Q$28/'Fixed data'!$C$7</f>
        <v>0</v>
      </c>
      <c r="AO42" s="35">
        <f>$Q$28/'Fixed data'!$C$7</f>
        <v>0</v>
      </c>
      <c r="AP42" s="35">
        <f>$Q$28/'Fixed data'!$C$7</f>
        <v>0</v>
      </c>
      <c r="AQ42" s="35">
        <f>$Q$28/'Fixed data'!$C$7</f>
        <v>0</v>
      </c>
      <c r="AR42" s="35">
        <f>$Q$28/'Fixed data'!$C$7</f>
        <v>0</v>
      </c>
      <c r="AS42" s="35">
        <f>$Q$28/'Fixed data'!$C$7</f>
        <v>0</v>
      </c>
      <c r="AT42" s="35">
        <f>$Q$28/'Fixed data'!$C$7</f>
        <v>0</v>
      </c>
      <c r="AU42" s="35">
        <f>$Q$28/'Fixed data'!$C$7</f>
        <v>0</v>
      </c>
      <c r="AV42" s="35">
        <f>$Q$28/'Fixed data'!$C$7</f>
        <v>0</v>
      </c>
      <c r="AW42" s="35">
        <f>$Q$28/'Fixed data'!$C$7</f>
        <v>0</v>
      </c>
      <c r="AX42" s="35">
        <f>$Q$28/'Fixed data'!$C$7</f>
        <v>0</v>
      </c>
      <c r="AY42" s="35">
        <f>$Q$28/'Fixed data'!$C$7</f>
        <v>0</v>
      </c>
      <c r="AZ42" s="35">
        <f>$Q$28/'Fixed data'!$C$7</f>
        <v>0</v>
      </c>
      <c r="BA42" s="35">
        <f>$Q$28/'Fixed data'!$C$7</f>
        <v>0</v>
      </c>
      <c r="BB42" s="35">
        <f>$Q$28/'Fixed data'!$C$7</f>
        <v>0</v>
      </c>
      <c r="BC42" s="35">
        <f>$Q$28/'Fixed data'!$C$7</f>
        <v>0</v>
      </c>
      <c r="BD42" s="35">
        <f>$Q$28/'Fixed data'!$C$7</f>
        <v>0</v>
      </c>
    </row>
    <row r="43" spans="1:57" ht="16.5" hidden="1" customHeight="1" outlineLevel="1" x14ac:dyDescent="0.35">
      <c r="A43" s="113"/>
      <c r="B43" s="9" t="s">
        <v>112</v>
      </c>
      <c r="C43" s="11" t="s">
        <v>134</v>
      </c>
      <c r="D43" s="9" t="s">
        <v>39</v>
      </c>
      <c r="F43" s="35"/>
      <c r="G43" s="35"/>
      <c r="H43" s="35"/>
      <c r="I43" s="35"/>
      <c r="J43" s="35"/>
      <c r="K43" s="35"/>
      <c r="L43" s="35"/>
      <c r="M43" s="35"/>
      <c r="N43" s="35"/>
      <c r="O43" s="35"/>
      <c r="P43" s="35"/>
      <c r="Q43" s="35"/>
      <c r="R43" s="35"/>
      <c r="S43" s="35">
        <f>$R$28/'Fixed data'!$C$7</f>
        <v>0</v>
      </c>
      <c r="T43" s="35">
        <f>$R$28/'Fixed data'!$C$7</f>
        <v>0</v>
      </c>
      <c r="U43" s="35">
        <f>$R$28/'Fixed data'!$C$7</f>
        <v>0</v>
      </c>
      <c r="V43" s="35">
        <f>$R$28/'Fixed data'!$C$7</f>
        <v>0</v>
      </c>
      <c r="W43" s="35">
        <f>$R$28/'Fixed data'!$C$7</f>
        <v>0</v>
      </c>
      <c r="X43" s="35">
        <f>$R$28/'Fixed data'!$C$7</f>
        <v>0</v>
      </c>
      <c r="Y43" s="35">
        <f>$R$28/'Fixed data'!$C$7</f>
        <v>0</v>
      </c>
      <c r="Z43" s="35">
        <f>$R$28/'Fixed data'!$C$7</f>
        <v>0</v>
      </c>
      <c r="AA43" s="35">
        <f>$R$28/'Fixed data'!$C$7</f>
        <v>0</v>
      </c>
      <c r="AB43" s="35">
        <f>$R$28/'Fixed data'!$C$7</f>
        <v>0</v>
      </c>
      <c r="AC43" s="35">
        <f>$R$28/'Fixed data'!$C$7</f>
        <v>0</v>
      </c>
      <c r="AD43" s="35">
        <f>$R$28/'Fixed data'!$C$7</f>
        <v>0</v>
      </c>
      <c r="AE43" s="35">
        <f>$R$28/'Fixed data'!$C$7</f>
        <v>0</v>
      </c>
      <c r="AF43" s="35">
        <f>$R$28/'Fixed data'!$C$7</f>
        <v>0</v>
      </c>
      <c r="AG43" s="35">
        <f>$R$28/'Fixed data'!$C$7</f>
        <v>0</v>
      </c>
      <c r="AH43" s="35">
        <f>$R$28/'Fixed data'!$C$7</f>
        <v>0</v>
      </c>
      <c r="AI43" s="35">
        <f>$R$28/'Fixed data'!$C$7</f>
        <v>0</v>
      </c>
      <c r="AJ43" s="35">
        <f>$R$28/'Fixed data'!$C$7</f>
        <v>0</v>
      </c>
      <c r="AK43" s="35">
        <f>$R$28/'Fixed data'!$C$7</f>
        <v>0</v>
      </c>
      <c r="AL43" s="35">
        <f>$R$28/'Fixed data'!$C$7</f>
        <v>0</v>
      </c>
      <c r="AM43" s="35">
        <f>$R$28/'Fixed data'!$C$7</f>
        <v>0</v>
      </c>
      <c r="AN43" s="35">
        <f>$R$28/'Fixed data'!$C$7</f>
        <v>0</v>
      </c>
      <c r="AO43" s="35">
        <f>$R$28/'Fixed data'!$C$7</f>
        <v>0</v>
      </c>
      <c r="AP43" s="35">
        <f>$R$28/'Fixed data'!$C$7</f>
        <v>0</v>
      </c>
      <c r="AQ43" s="35">
        <f>$R$28/'Fixed data'!$C$7</f>
        <v>0</v>
      </c>
      <c r="AR43" s="35">
        <f>$R$28/'Fixed data'!$C$7</f>
        <v>0</v>
      </c>
      <c r="AS43" s="35">
        <f>$R$28/'Fixed data'!$C$7</f>
        <v>0</v>
      </c>
      <c r="AT43" s="35">
        <f>$R$28/'Fixed data'!$C$7</f>
        <v>0</v>
      </c>
      <c r="AU43" s="35">
        <f>$R$28/'Fixed data'!$C$7</f>
        <v>0</v>
      </c>
      <c r="AV43" s="35">
        <f>$R$28/'Fixed data'!$C$7</f>
        <v>0</v>
      </c>
      <c r="AW43" s="35">
        <f>$R$28/'Fixed data'!$C$7</f>
        <v>0</v>
      </c>
      <c r="AX43" s="35">
        <f>$R$28/'Fixed data'!$C$7</f>
        <v>0</v>
      </c>
      <c r="AY43" s="35">
        <f>$R$28/'Fixed data'!$C$7</f>
        <v>0</v>
      </c>
      <c r="AZ43" s="35">
        <f>$R$28/'Fixed data'!$C$7</f>
        <v>0</v>
      </c>
      <c r="BA43" s="35">
        <f>$R$28/'Fixed data'!$C$7</f>
        <v>0</v>
      </c>
      <c r="BB43" s="35">
        <f>$R$28/'Fixed data'!$C$7</f>
        <v>0</v>
      </c>
      <c r="BC43" s="35">
        <f>$R$28/'Fixed data'!$C$7</f>
        <v>0</v>
      </c>
      <c r="BD43" s="35">
        <f>$R$28/'Fixed data'!$C$7</f>
        <v>0</v>
      </c>
    </row>
    <row r="44" spans="1:57" ht="16.5" hidden="1" customHeight="1" outlineLevel="1" x14ac:dyDescent="0.35">
      <c r="A44" s="113"/>
      <c r="B44" s="9" t="s">
        <v>113</v>
      </c>
      <c r="C44" s="11" t="s">
        <v>135</v>
      </c>
      <c r="D44" s="9" t="s">
        <v>39</v>
      </c>
      <c r="F44" s="35"/>
      <c r="G44" s="35"/>
      <c r="H44" s="35"/>
      <c r="I44" s="35"/>
      <c r="J44" s="35"/>
      <c r="K44" s="35"/>
      <c r="L44" s="35"/>
      <c r="M44" s="35"/>
      <c r="N44" s="35"/>
      <c r="O44" s="35"/>
      <c r="P44" s="35"/>
      <c r="Q44" s="35"/>
      <c r="R44" s="35"/>
      <c r="S44" s="35"/>
      <c r="T44" s="35">
        <f>$S$28/'Fixed data'!$C$7</f>
        <v>0</v>
      </c>
      <c r="U44" s="35">
        <f>$S$28/'Fixed data'!$C$7</f>
        <v>0</v>
      </c>
      <c r="V44" s="35">
        <f>$S$28/'Fixed data'!$C$7</f>
        <v>0</v>
      </c>
      <c r="W44" s="35">
        <f>$S$28/'Fixed data'!$C$7</f>
        <v>0</v>
      </c>
      <c r="X44" s="35">
        <f>$S$28/'Fixed data'!$C$7</f>
        <v>0</v>
      </c>
      <c r="Y44" s="35">
        <f>$S$28/'Fixed data'!$C$7</f>
        <v>0</v>
      </c>
      <c r="Z44" s="35">
        <f>$S$28/'Fixed data'!$C$7</f>
        <v>0</v>
      </c>
      <c r="AA44" s="35">
        <f>$S$28/'Fixed data'!$C$7</f>
        <v>0</v>
      </c>
      <c r="AB44" s="35">
        <f>$S$28/'Fixed data'!$C$7</f>
        <v>0</v>
      </c>
      <c r="AC44" s="35">
        <f>$S$28/'Fixed data'!$C$7</f>
        <v>0</v>
      </c>
      <c r="AD44" s="35">
        <f>$S$28/'Fixed data'!$C$7</f>
        <v>0</v>
      </c>
      <c r="AE44" s="35">
        <f>$S$28/'Fixed data'!$C$7</f>
        <v>0</v>
      </c>
      <c r="AF44" s="35">
        <f>$S$28/'Fixed data'!$C$7</f>
        <v>0</v>
      </c>
      <c r="AG44" s="35">
        <f>$S$28/'Fixed data'!$C$7</f>
        <v>0</v>
      </c>
      <c r="AH44" s="35">
        <f>$S$28/'Fixed data'!$C$7</f>
        <v>0</v>
      </c>
      <c r="AI44" s="35">
        <f>$S$28/'Fixed data'!$C$7</f>
        <v>0</v>
      </c>
      <c r="AJ44" s="35">
        <f>$S$28/'Fixed data'!$C$7</f>
        <v>0</v>
      </c>
      <c r="AK44" s="35">
        <f>$S$28/'Fixed data'!$C$7</f>
        <v>0</v>
      </c>
      <c r="AL44" s="35">
        <f>$S$28/'Fixed data'!$C$7</f>
        <v>0</v>
      </c>
      <c r="AM44" s="35">
        <f>$S$28/'Fixed data'!$C$7</f>
        <v>0</v>
      </c>
      <c r="AN44" s="35">
        <f>$S$28/'Fixed data'!$C$7</f>
        <v>0</v>
      </c>
      <c r="AO44" s="35">
        <f>$S$28/'Fixed data'!$C$7</f>
        <v>0</v>
      </c>
      <c r="AP44" s="35">
        <f>$S$28/'Fixed data'!$C$7</f>
        <v>0</v>
      </c>
      <c r="AQ44" s="35">
        <f>$S$28/'Fixed data'!$C$7</f>
        <v>0</v>
      </c>
      <c r="AR44" s="35">
        <f>$S$28/'Fixed data'!$C$7</f>
        <v>0</v>
      </c>
      <c r="AS44" s="35">
        <f>$S$28/'Fixed data'!$C$7</f>
        <v>0</v>
      </c>
      <c r="AT44" s="35">
        <f>$S$28/'Fixed data'!$C$7</f>
        <v>0</v>
      </c>
      <c r="AU44" s="35">
        <f>$S$28/'Fixed data'!$C$7</f>
        <v>0</v>
      </c>
      <c r="AV44" s="35">
        <f>$S$28/'Fixed data'!$C$7</f>
        <v>0</v>
      </c>
      <c r="AW44" s="35">
        <f>$S$28/'Fixed data'!$C$7</f>
        <v>0</v>
      </c>
      <c r="AX44" s="35">
        <f>$S$28/'Fixed data'!$C$7</f>
        <v>0</v>
      </c>
      <c r="AY44" s="35">
        <f>$S$28/'Fixed data'!$C$7</f>
        <v>0</v>
      </c>
      <c r="AZ44" s="35">
        <f>$S$28/'Fixed data'!$C$7</f>
        <v>0</v>
      </c>
      <c r="BA44" s="35">
        <f>$S$28/'Fixed data'!$C$7</f>
        <v>0</v>
      </c>
      <c r="BB44" s="35">
        <f>$S$28/'Fixed data'!$C$7</f>
        <v>0</v>
      </c>
      <c r="BC44" s="35">
        <f>$S$28/'Fixed data'!$C$7</f>
        <v>0</v>
      </c>
      <c r="BD44" s="35">
        <f>$S$28/'Fixed data'!$C$7</f>
        <v>0</v>
      </c>
    </row>
    <row r="45" spans="1:57" ht="16.5" hidden="1" customHeight="1" outlineLevel="1" x14ac:dyDescent="0.35">
      <c r="A45" s="113"/>
      <c r="B45" s="9" t="s">
        <v>114</v>
      </c>
      <c r="C45" s="11" t="s">
        <v>136</v>
      </c>
      <c r="D45" s="9" t="s">
        <v>39</v>
      </c>
      <c r="F45" s="35"/>
      <c r="G45" s="35"/>
      <c r="H45" s="35"/>
      <c r="I45" s="35"/>
      <c r="J45" s="35"/>
      <c r="K45" s="35"/>
      <c r="L45" s="35"/>
      <c r="M45" s="35"/>
      <c r="N45" s="35"/>
      <c r="O45" s="35"/>
      <c r="P45" s="35"/>
      <c r="Q45" s="35"/>
      <c r="R45" s="35"/>
      <c r="S45" s="35"/>
      <c r="T45" s="35"/>
      <c r="U45" s="35">
        <f>$T$28/'Fixed data'!$C$7</f>
        <v>0</v>
      </c>
      <c r="V45" s="35">
        <f>$T$28/'Fixed data'!$C$7</f>
        <v>0</v>
      </c>
      <c r="W45" s="35">
        <f>$T$28/'Fixed data'!$C$7</f>
        <v>0</v>
      </c>
      <c r="X45" s="35">
        <f>$T$28/'Fixed data'!$C$7</f>
        <v>0</v>
      </c>
      <c r="Y45" s="35">
        <f>$T$28/'Fixed data'!$C$7</f>
        <v>0</v>
      </c>
      <c r="Z45" s="35">
        <f>$T$28/'Fixed data'!$C$7</f>
        <v>0</v>
      </c>
      <c r="AA45" s="35">
        <f>$T$28/'Fixed data'!$C$7</f>
        <v>0</v>
      </c>
      <c r="AB45" s="35">
        <f>$T$28/'Fixed data'!$C$7</f>
        <v>0</v>
      </c>
      <c r="AC45" s="35">
        <f>$T$28/'Fixed data'!$C$7</f>
        <v>0</v>
      </c>
      <c r="AD45" s="35">
        <f>$T$28/'Fixed data'!$C$7</f>
        <v>0</v>
      </c>
      <c r="AE45" s="35">
        <f>$T$28/'Fixed data'!$C$7</f>
        <v>0</v>
      </c>
      <c r="AF45" s="35">
        <f>$T$28/'Fixed data'!$C$7</f>
        <v>0</v>
      </c>
      <c r="AG45" s="35">
        <f>$T$28/'Fixed data'!$C$7</f>
        <v>0</v>
      </c>
      <c r="AH45" s="35">
        <f>$T$28/'Fixed data'!$C$7</f>
        <v>0</v>
      </c>
      <c r="AI45" s="35">
        <f>$T$28/'Fixed data'!$C$7</f>
        <v>0</v>
      </c>
      <c r="AJ45" s="35">
        <f>$T$28/'Fixed data'!$C$7</f>
        <v>0</v>
      </c>
      <c r="AK45" s="35">
        <f>$T$28/'Fixed data'!$C$7</f>
        <v>0</v>
      </c>
      <c r="AL45" s="35">
        <f>$T$28/'Fixed data'!$C$7</f>
        <v>0</v>
      </c>
      <c r="AM45" s="35">
        <f>$T$28/'Fixed data'!$C$7</f>
        <v>0</v>
      </c>
      <c r="AN45" s="35">
        <f>$T$28/'Fixed data'!$C$7</f>
        <v>0</v>
      </c>
      <c r="AO45" s="35">
        <f>$T$28/'Fixed data'!$C$7</f>
        <v>0</v>
      </c>
      <c r="AP45" s="35">
        <f>$T$28/'Fixed data'!$C$7</f>
        <v>0</v>
      </c>
      <c r="AQ45" s="35">
        <f>$T$28/'Fixed data'!$C$7</f>
        <v>0</v>
      </c>
      <c r="AR45" s="35">
        <f>$T$28/'Fixed data'!$C$7</f>
        <v>0</v>
      </c>
      <c r="AS45" s="35">
        <f>$T$28/'Fixed data'!$C$7</f>
        <v>0</v>
      </c>
      <c r="AT45" s="35">
        <f>$T$28/'Fixed data'!$C$7</f>
        <v>0</v>
      </c>
      <c r="AU45" s="35">
        <f>$T$28/'Fixed data'!$C$7</f>
        <v>0</v>
      </c>
      <c r="AV45" s="35">
        <f>$T$28/'Fixed data'!$C$7</f>
        <v>0</v>
      </c>
      <c r="AW45" s="35">
        <f>$T$28/'Fixed data'!$C$7</f>
        <v>0</v>
      </c>
      <c r="AX45" s="35">
        <f>$T$28/'Fixed data'!$C$7</f>
        <v>0</v>
      </c>
      <c r="AY45" s="35">
        <f>$T$28/'Fixed data'!$C$7</f>
        <v>0</v>
      </c>
      <c r="AZ45" s="35">
        <f>$T$28/'Fixed data'!$C$7</f>
        <v>0</v>
      </c>
      <c r="BA45" s="35">
        <f>$T$28/'Fixed data'!$C$7</f>
        <v>0</v>
      </c>
      <c r="BB45" s="35">
        <f>$T$28/'Fixed data'!$C$7</f>
        <v>0</v>
      </c>
      <c r="BC45" s="35">
        <f>$T$28/'Fixed data'!$C$7</f>
        <v>0</v>
      </c>
      <c r="BD45" s="35">
        <f>$T$28/'Fixed data'!$C$7</f>
        <v>0</v>
      </c>
    </row>
    <row r="46" spans="1:57" ht="16.5" hidden="1" customHeight="1" outlineLevel="1" x14ac:dyDescent="0.35">
      <c r="A46" s="113"/>
      <c r="B46" s="9" t="s">
        <v>115</v>
      </c>
      <c r="C46" s="11" t="s">
        <v>137</v>
      </c>
      <c r="D46" s="9" t="s">
        <v>39</v>
      </c>
      <c r="F46" s="35"/>
      <c r="G46" s="35"/>
      <c r="H46" s="35"/>
      <c r="I46" s="35"/>
      <c r="J46" s="35"/>
      <c r="K46" s="35"/>
      <c r="L46" s="35"/>
      <c r="M46" s="35"/>
      <c r="N46" s="35"/>
      <c r="O46" s="35"/>
      <c r="P46" s="35"/>
      <c r="Q46" s="35"/>
      <c r="R46" s="35"/>
      <c r="S46" s="35"/>
      <c r="T46" s="35"/>
      <c r="U46" s="35"/>
      <c r="V46" s="35">
        <f>$U$28/'Fixed data'!$C$7</f>
        <v>0</v>
      </c>
      <c r="W46" s="35">
        <f>$U$28/'Fixed data'!$C$7</f>
        <v>0</v>
      </c>
      <c r="X46" s="35">
        <f>$U$28/'Fixed data'!$C$7</f>
        <v>0</v>
      </c>
      <c r="Y46" s="35">
        <f>$U$28/'Fixed data'!$C$7</f>
        <v>0</v>
      </c>
      <c r="Z46" s="35">
        <f>$U$28/'Fixed data'!$C$7</f>
        <v>0</v>
      </c>
      <c r="AA46" s="35">
        <f>$U$28/'Fixed data'!$C$7</f>
        <v>0</v>
      </c>
      <c r="AB46" s="35">
        <f>$U$28/'Fixed data'!$C$7</f>
        <v>0</v>
      </c>
      <c r="AC46" s="35">
        <f>$U$28/'Fixed data'!$C$7</f>
        <v>0</v>
      </c>
      <c r="AD46" s="35">
        <f>$U$28/'Fixed data'!$C$7</f>
        <v>0</v>
      </c>
      <c r="AE46" s="35">
        <f>$U$28/'Fixed data'!$C$7</f>
        <v>0</v>
      </c>
      <c r="AF46" s="35">
        <f>$U$28/'Fixed data'!$C$7</f>
        <v>0</v>
      </c>
      <c r="AG46" s="35">
        <f>$U$28/'Fixed data'!$C$7</f>
        <v>0</v>
      </c>
      <c r="AH46" s="35">
        <f>$U$28/'Fixed data'!$C$7</f>
        <v>0</v>
      </c>
      <c r="AI46" s="35">
        <f>$U$28/'Fixed data'!$C$7</f>
        <v>0</v>
      </c>
      <c r="AJ46" s="35">
        <f>$U$28/'Fixed data'!$C$7</f>
        <v>0</v>
      </c>
      <c r="AK46" s="35">
        <f>$U$28/'Fixed data'!$C$7</f>
        <v>0</v>
      </c>
      <c r="AL46" s="35">
        <f>$U$28/'Fixed data'!$C$7</f>
        <v>0</v>
      </c>
      <c r="AM46" s="35">
        <f>$U$28/'Fixed data'!$C$7</f>
        <v>0</v>
      </c>
      <c r="AN46" s="35">
        <f>$U$28/'Fixed data'!$C$7</f>
        <v>0</v>
      </c>
      <c r="AO46" s="35">
        <f>$U$28/'Fixed data'!$C$7</f>
        <v>0</v>
      </c>
      <c r="AP46" s="35">
        <f>$U$28/'Fixed data'!$C$7</f>
        <v>0</v>
      </c>
      <c r="AQ46" s="35">
        <f>$U$28/'Fixed data'!$C$7</f>
        <v>0</v>
      </c>
      <c r="AR46" s="35">
        <f>$U$28/'Fixed data'!$C$7</f>
        <v>0</v>
      </c>
      <c r="AS46" s="35">
        <f>$U$28/'Fixed data'!$C$7</f>
        <v>0</v>
      </c>
      <c r="AT46" s="35">
        <f>$U$28/'Fixed data'!$C$7</f>
        <v>0</v>
      </c>
      <c r="AU46" s="35">
        <f>$U$28/'Fixed data'!$C$7</f>
        <v>0</v>
      </c>
      <c r="AV46" s="35">
        <f>$U$28/'Fixed data'!$C$7</f>
        <v>0</v>
      </c>
      <c r="AW46" s="35">
        <f>$U$28/'Fixed data'!$C$7</f>
        <v>0</v>
      </c>
      <c r="AX46" s="35">
        <f>$U$28/'Fixed data'!$C$7</f>
        <v>0</v>
      </c>
      <c r="AY46" s="35">
        <f>$U$28/'Fixed data'!$C$7</f>
        <v>0</v>
      </c>
      <c r="AZ46" s="35">
        <f>$U$28/'Fixed data'!$C$7</f>
        <v>0</v>
      </c>
      <c r="BA46" s="35">
        <f>$U$28/'Fixed data'!$C$7</f>
        <v>0</v>
      </c>
      <c r="BB46" s="35">
        <f>$U$28/'Fixed data'!$C$7</f>
        <v>0</v>
      </c>
      <c r="BC46" s="35">
        <f>$U$28/'Fixed data'!$C$7</f>
        <v>0</v>
      </c>
      <c r="BD46" s="35">
        <f>$U$28/'Fixed data'!$C$7</f>
        <v>0</v>
      </c>
    </row>
    <row r="47" spans="1:57" ht="16.5" hidden="1" customHeight="1" outlineLevel="1" x14ac:dyDescent="0.35">
      <c r="A47" s="113"/>
      <c r="B47" s="9" t="s">
        <v>116</v>
      </c>
      <c r="C47" s="11" t="s">
        <v>138</v>
      </c>
      <c r="D47" s="9" t="s">
        <v>39</v>
      </c>
      <c r="F47" s="35"/>
      <c r="G47" s="35"/>
      <c r="H47" s="35"/>
      <c r="I47" s="35"/>
      <c r="J47" s="35"/>
      <c r="K47" s="35"/>
      <c r="L47" s="35"/>
      <c r="M47" s="35"/>
      <c r="N47" s="35"/>
      <c r="O47" s="35"/>
      <c r="P47" s="35"/>
      <c r="Q47" s="35"/>
      <c r="R47" s="35"/>
      <c r="S47" s="35"/>
      <c r="T47" s="35"/>
      <c r="U47" s="35"/>
      <c r="V47" s="35"/>
      <c r="W47" s="35">
        <f>$V$28/'Fixed data'!$C$7</f>
        <v>0</v>
      </c>
      <c r="X47" s="35">
        <f>$V$28/'Fixed data'!$C$7</f>
        <v>0</v>
      </c>
      <c r="Y47" s="35">
        <f>$V$28/'Fixed data'!$C$7</f>
        <v>0</v>
      </c>
      <c r="Z47" s="35">
        <f>$V$28/'Fixed data'!$C$7</f>
        <v>0</v>
      </c>
      <c r="AA47" s="35">
        <f>$V$28/'Fixed data'!$C$7</f>
        <v>0</v>
      </c>
      <c r="AB47" s="35">
        <f>$V$28/'Fixed data'!$C$7</f>
        <v>0</v>
      </c>
      <c r="AC47" s="35">
        <f>$V$28/'Fixed data'!$C$7</f>
        <v>0</v>
      </c>
      <c r="AD47" s="35">
        <f>$V$28/'Fixed data'!$C$7</f>
        <v>0</v>
      </c>
      <c r="AE47" s="35">
        <f>$V$28/'Fixed data'!$C$7</f>
        <v>0</v>
      </c>
      <c r="AF47" s="35">
        <f>$V$28/'Fixed data'!$C$7</f>
        <v>0</v>
      </c>
      <c r="AG47" s="35">
        <f>$V$28/'Fixed data'!$C$7</f>
        <v>0</v>
      </c>
      <c r="AH47" s="35">
        <f>$V$28/'Fixed data'!$C$7</f>
        <v>0</v>
      </c>
      <c r="AI47" s="35">
        <f>$V$28/'Fixed data'!$C$7</f>
        <v>0</v>
      </c>
      <c r="AJ47" s="35">
        <f>$V$28/'Fixed data'!$C$7</f>
        <v>0</v>
      </c>
      <c r="AK47" s="35">
        <f>$V$28/'Fixed data'!$C$7</f>
        <v>0</v>
      </c>
      <c r="AL47" s="35">
        <f>$V$28/'Fixed data'!$C$7</f>
        <v>0</v>
      </c>
      <c r="AM47" s="35">
        <f>$V$28/'Fixed data'!$C$7</f>
        <v>0</v>
      </c>
      <c r="AN47" s="35">
        <f>$V$28/'Fixed data'!$C$7</f>
        <v>0</v>
      </c>
      <c r="AO47" s="35">
        <f>$V$28/'Fixed data'!$C$7</f>
        <v>0</v>
      </c>
      <c r="AP47" s="35">
        <f>$V$28/'Fixed data'!$C$7</f>
        <v>0</v>
      </c>
      <c r="AQ47" s="35">
        <f>$V$28/'Fixed data'!$C$7</f>
        <v>0</v>
      </c>
      <c r="AR47" s="35">
        <f>$V$28/'Fixed data'!$C$7</f>
        <v>0</v>
      </c>
      <c r="AS47" s="35">
        <f>$V$28/'Fixed data'!$C$7</f>
        <v>0</v>
      </c>
      <c r="AT47" s="35">
        <f>$V$28/'Fixed data'!$C$7</f>
        <v>0</v>
      </c>
      <c r="AU47" s="35">
        <f>$V$28/'Fixed data'!$C$7</f>
        <v>0</v>
      </c>
      <c r="AV47" s="35">
        <f>$V$28/'Fixed data'!$C$7</f>
        <v>0</v>
      </c>
      <c r="AW47" s="35">
        <f>$V$28/'Fixed data'!$C$7</f>
        <v>0</v>
      </c>
      <c r="AX47" s="35">
        <f>$V$28/'Fixed data'!$C$7</f>
        <v>0</v>
      </c>
      <c r="AY47" s="35">
        <f>$V$28/'Fixed data'!$C$7</f>
        <v>0</v>
      </c>
      <c r="AZ47" s="35">
        <f>$V$28/'Fixed data'!$C$7</f>
        <v>0</v>
      </c>
      <c r="BA47" s="35">
        <f>$V$28/'Fixed data'!$C$7</f>
        <v>0</v>
      </c>
      <c r="BB47" s="35">
        <f>$V$28/'Fixed data'!$C$7</f>
        <v>0</v>
      </c>
      <c r="BC47" s="35">
        <f>$V$28/'Fixed data'!$C$7</f>
        <v>0</v>
      </c>
      <c r="BD47" s="35">
        <f>$V$28/'Fixed data'!$C$7</f>
        <v>0</v>
      </c>
    </row>
    <row r="48" spans="1:57" ht="16.5" hidden="1" customHeight="1" outlineLevel="1" x14ac:dyDescent="0.35">
      <c r="A48" s="113"/>
      <c r="B48" s="9" t="s">
        <v>117</v>
      </c>
      <c r="C48" s="11" t="s">
        <v>139</v>
      </c>
      <c r="D48" s="9" t="s">
        <v>39</v>
      </c>
      <c r="F48" s="35"/>
      <c r="G48" s="35"/>
      <c r="H48" s="35"/>
      <c r="I48" s="35"/>
      <c r="J48" s="35"/>
      <c r="K48" s="35"/>
      <c r="L48" s="35"/>
      <c r="M48" s="35"/>
      <c r="N48" s="35"/>
      <c r="O48" s="35"/>
      <c r="P48" s="35"/>
      <c r="Q48" s="35"/>
      <c r="R48" s="35"/>
      <c r="S48" s="35"/>
      <c r="T48" s="35"/>
      <c r="U48" s="35"/>
      <c r="V48" s="35"/>
      <c r="W48" s="35"/>
      <c r="X48" s="35">
        <f>$W$28/'Fixed data'!$C$7</f>
        <v>0</v>
      </c>
      <c r="Y48" s="35">
        <f>$W$28/'Fixed data'!$C$7</f>
        <v>0</v>
      </c>
      <c r="Z48" s="35">
        <f>$W$28/'Fixed data'!$C$7</f>
        <v>0</v>
      </c>
      <c r="AA48" s="35">
        <f>$W$28/'Fixed data'!$C$7</f>
        <v>0</v>
      </c>
      <c r="AB48" s="35">
        <f>$W$28/'Fixed data'!$C$7</f>
        <v>0</v>
      </c>
      <c r="AC48" s="35">
        <f>$W$28/'Fixed data'!$C$7</f>
        <v>0</v>
      </c>
      <c r="AD48" s="35">
        <f>$W$28/'Fixed data'!$C$7</f>
        <v>0</v>
      </c>
      <c r="AE48" s="35">
        <f>$W$28/'Fixed data'!$C$7</f>
        <v>0</v>
      </c>
      <c r="AF48" s="35">
        <f>$W$28/'Fixed data'!$C$7</f>
        <v>0</v>
      </c>
      <c r="AG48" s="35">
        <f>$W$28/'Fixed data'!$C$7</f>
        <v>0</v>
      </c>
      <c r="AH48" s="35">
        <f>$W$28/'Fixed data'!$C$7</f>
        <v>0</v>
      </c>
      <c r="AI48" s="35">
        <f>$W$28/'Fixed data'!$C$7</f>
        <v>0</v>
      </c>
      <c r="AJ48" s="35">
        <f>$W$28/'Fixed data'!$C$7</f>
        <v>0</v>
      </c>
      <c r="AK48" s="35">
        <f>$W$28/'Fixed data'!$C$7</f>
        <v>0</v>
      </c>
      <c r="AL48" s="35">
        <f>$W$28/'Fixed data'!$C$7</f>
        <v>0</v>
      </c>
      <c r="AM48" s="35">
        <f>$W$28/'Fixed data'!$C$7</f>
        <v>0</v>
      </c>
      <c r="AN48" s="35">
        <f>$W$28/'Fixed data'!$C$7</f>
        <v>0</v>
      </c>
      <c r="AO48" s="35">
        <f>$W$28/'Fixed data'!$C$7</f>
        <v>0</v>
      </c>
      <c r="AP48" s="35">
        <f>$W$28/'Fixed data'!$C$7</f>
        <v>0</v>
      </c>
      <c r="AQ48" s="35">
        <f>$W$28/'Fixed data'!$C$7</f>
        <v>0</v>
      </c>
      <c r="AR48" s="35">
        <f>$W$28/'Fixed data'!$C$7</f>
        <v>0</v>
      </c>
      <c r="AS48" s="35">
        <f>$W$28/'Fixed data'!$C$7</f>
        <v>0</v>
      </c>
      <c r="AT48" s="35">
        <f>$W$28/'Fixed data'!$C$7</f>
        <v>0</v>
      </c>
      <c r="AU48" s="35">
        <f>$W$28/'Fixed data'!$C$7</f>
        <v>0</v>
      </c>
      <c r="AV48" s="35">
        <f>$W$28/'Fixed data'!$C$7</f>
        <v>0</v>
      </c>
      <c r="AW48" s="35">
        <f>$W$28/'Fixed data'!$C$7</f>
        <v>0</v>
      </c>
      <c r="AX48" s="35">
        <f>$W$28/'Fixed data'!$C$7</f>
        <v>0</v>
      </c>
      <c r="AY48" s="35">
        <f>$W$28/'Fixed data'!$C$7</f>
        <v>0</v>
      </c>
      <c r="AZ48" s="35">
        <f>$W$28/'Fixed data'!$C$7</f>
        <v>0</v>
      </c>
      <c r="BA48" s="35">
        <f>$W$28/'Fixed data'!$C$7</f>
        <v>0</v>
      </c>
      <c r="BB48" s="35">
        <f>$W$28/'Fixed data'!$C$7</f>
        <v>0</v>
      </c>
      <c r="BC48" s="35">
        <f>$W$28/'Fixed data'!$C$7</f>
        <v>0</v>
      </c>
      <c r="BD48" s="35">
        <f>$W$28/'Fixed data'!$C$7</f>
        <v>0</v>
      </c>
    </row>
    <row r="49" spans="1:56" ht="16.5" hidden="1" customHeight="1" outlineLevel="1" x14ac:dyDescent="0.35">
      <c r="A49" s="113"/>
      <c r="B49" s="9" t="s">
        <v>118</v>
      </c>
      <c r="C49" s="11" t="s">
        <v>140</v>
      </c>
      <c r="D49" s="9" t="s">
        <v>39</v>
      </c>
      <c r="F49" s="35"/>
      <c r="G49" s="35"/>
      <c r="H49" s="35"/>
      <c r="I49" s="35"/>
      <c r="J49" s="35"/>
      <c r="K49" s="35"/>
      <c r="L49" s="35"/>
      <c r="M49" s="35"/>
      <c r="N49" s="35"/>
      <c r="O49" s="35"/>
      <c r="P49" s="35"/>
      <c r="Q49" s="35"/>
      <c r="R49" s="35"/>
      <c r="S49" s="35"/>
      <c r="T49" s="35"/>
      <c r="U49" s="35"/>
      <c r="V49" s="35"/>
      <c r="W49" s="35"/>
      <c r="X49" s="35"/>
      <c r="Y49" s="35">
        <f>$X$28/'Fixed data'!$C$7</f>
        <v>0</v>
      </c>
      <c r="Z49" s="35">
        <f>$X$28/'Fixed data'!$C$7</f>
        <v>0</v>
      </c>
      <c r="AA49" s="35">
        <f>$X$28/'Fixed data'!$C$7</f>
        <v>0</v>
      </c>
      <c r="AB49" s="35">
        <f>$X$28/'Fixed data'!$C$7</f>
        <v>0</v>
      </c>
      <c r="AC49" s="35">
        <f>$X$28/'Fixed data'!$C$7</f>
        <v>0</v>
      </c>
      <c r="AD49" s="35">
        <f>$X$28/'Fixed data'!$C$7</f>
        <v>0</v>
      </c>
      <c r="AE49" s="35">
        <f>$X$28/'Fixed data'!$C$7</f>
        <v>0</v>
      </c>
      <c r="AF49" s="35">
        <f>$X$28/'Fixed data'!$C$7</f>
        <v>0</v>
      </c>
      <c r="AG49" s="35">
        <f>$X$28/'Fixed data'!$C$7</f>
        <v>0</v>
      </c>
      <c r="AH49" s="35">
        <f>$X$28/'Fixed data'!$C$7</f>
        <v>0</v>
      </c>
      <c r="AI49" s="35">
        <f>$X$28/'Fixed data'!$C$7</f>
        <v>0</v>
      </c>
      <c r="AJ49" s="35">
        <f>$X$28/'Fixed data'!$C$7</f>
        <v>0</v>
      </c>
      <c r="AK49" s="35">
        <f>$X$28/'Fixed data'!$C$7</f>
        <v>0</v>
      </c>
      <c r="AL49" s="35">
        <f>$X$28/'Fixed data'!$C$7</f>
        <v>0</v>
      </c>
      <c r="AM49" s="35">
        <f>$X$28/'Fixed data'!$C$7</f>
        <v>0</v>
      </c>
      <c r="AN49" s="35">
        <f>$X$28/'Fixed data'!$C$7</f>
        <v>0</v>
      </c>
      <c r="AO49" s="35">
        <f>$X$28/'Fixed data'!$C$7</f>
        <v>0</v>
      </c>
      <c r="AP49" s="35">
        <f>$X$28/'Fixed data'!$C$7</f>
        <v>0</v>
      </c>
      <c r="AQ49" s="35">
        <f>$X$28/'Fixed data'!$C$7</f>
        <v>0</v>
      </c>
      <c r="AR49" s="35">
        <f>$X$28/'Fixed data'!$C$7</f>
        <v>0</v>
      </c>
      <c r="AS49" s="35">
        <f>$X$28/'Fixed data'!$C$7</f>
        <v>0</v>
      </c>
      <c r="AT49" s="35">
        <f>$X$28/'Fixed data'!$C$7</f>
        <v>0</v>
      </c>
      <c r="AU49" s="35">
        <f>$X$28/'Fixed data'!$C$7</f>
        <v>0</v>
      </c>
      <c r="AV49" s="35">
        <f>$X$28/'Fixed data'!$C$7</f>
        <v>0</v>
      </c>
      <c r="AW49" s="35">
        <f>$X$28/'Fixed data'!$C$7</f>
        <v>0</v>
      </c>
      <c r="AX49" s="35">
        <f>$X$28/'Fixed data'!$C$7</f>
        <v>0</v>
      </c>
      <c r="AY49" s="35">
        <f>$X$28/'Fixed data'!$C$7</f>
        <v>0</v>
      </c>
      <c r="AZ49" s="35">
        <f>$X$28/'Fixed data'!$C$7</f>
        <v>0</v>
      </c>
      <c r="BA49" s="35">
        <f>$X$28/'Fixed data'!$C$7</f>
        <v>0</v>
      </c>
      <c r="BB49" s="35">
        <f>$X$28/'Fixed data'!$C$7</f>
        <v>0</v>
      </c>
      <c r="BC49" s="35">
        <f>$X$28/'Fixed data'!$C$7</f>
        <v>0</v>
      </c>
      <c r="BD49" s="35">
        <f>$X$28/'Fixed data'!$C$7</f>
        <v>0</v>
      </c>
    </row>
    <row r="50" spans="1:56" ht="16.5" hidden="1" customHeight="1" outlineLevel="1" x14ac:dyDescent="0.35">
      <c r="A50" s="113"/>
      <c r="B50" s="9" t="s">
        <v>119</v>
      </c>
      <c r="C50" s="11" t="s">
        <v>141</v>
      </c>
      <c r="D50" s="9" t="s">
        <v>39</v>
      </c>
      <c r="F50" s="35"/>
      <c r="G50" s="35"/>
      <c r="H50" s="35"/>
      <c r="I50" s="35"/>
      <c r="J50" s="35"/>
      <c r="K50" s="35"/>
      <c r="L50" s="35"/>
      <c r="M50" s="35"/>
      <c r="N50" s="35"/>
      <c r="O50" s="35"/>
      <c r="P50" s="35"/>
      <c r="Q50" s="35"/>
      <c r="R50" s="35"/>
      <c r="S50" s="35"/>
      <c r="T50" s="35"/>
      <c r="U50" s="35"/>
      <c r="V50" s="35"/>
      <c r="W50" s="35"/>
      <c r="X50" s="35"/>
      <c r="Y50" s="35"/>
      <c r="Z50" s="35">
        <f>$Y$28/'Fixed data'!$C$7</f>
        <v>0</v>
      </c>
      <c r="AA50" s="35">
        <f>$Y$28/'Fixed data'!$C$7</f>
        <v>0</v>
      </c>
      <c r="AB50" s="35">
        <f>$Y$28/'Fixed data'!$C$7</f>
        <v>0</v>
      </c>
      <c r="AC50" s="35">
        <f>$Y$28/'Fixed data'!$C$7</f>
        <v>0</v>
      </c>
      <c r="AD50" s="35">
        <f>$Y$28/'Fixed data'!$C$7</f>
        <v>0</v>
      </c>
      <c r="AE50" s="35">
        <f>$Y$28/'Fixed data'!$C$7</f>
        <v>0</v>
      </c>
      <c r="AF50" s="35">
        <f>$Y$28/'Fixed data'!$C$7</f>
        <v>0</v>
      </c>
      <c r="AG50" s="35">
        <f>$Y$28/'Fixed data'!$C$7</f>
        <v>0</v>
      </c>
      <c r="AH50" s="35">
        <f>$Y$28/'Fixed data'!$C$7</f>
        <v>0</v>
      </c>
      <c r="AI50" s="35">
        <f>$Y$28/'Fixed data'!$C$7</f>
        <v>0</v>
      </c>
      <c r="AJ50" s="35">
        <f>$Y$28/'Fixed data'!$C$7</f>
        <v>0</v>
      </c>
      <c r="AK50" s="35">
        <f>$Y$28/'Fixed data'!$C$7</f>
        <v>0</v>
      </c>
      <c r="AL50" s="35">
        <f>$Y$28/'Fixed data'!$C$7</f>
        <v>0</v>
      </c>
      <c r="AM50" s="35">
        <f>$Y$28/'Fixed data'!$C$7</f>
        <v>0</v>
      </c>
      <c r="AN50" s="35">
        <f>$Y$28/'Fixed data'!$C$7</f>
        <v>0</v>
      </c>
      <c r="AO50" s="35">
        <f>$Y$28/'Fixed data'!$C$7</f>
        <v>0</v>
      </c>
      <c r="AP50" s="35">
        <f>$Y$28/'Fixed data'!$C$7</f>
        <v>0</v>
      </c>
      <c r="AQ50" s="35">
        <f>$Y$28/'Fixed data'!$C$7</f>
        <v>0</v>
      </c>
      <c r="AR50" s="35">
        <f>$Y$28/'Fixed data'!$C$7</f>
        <v>0</v>
      </c>
      <c r="AS50" s="35">
        <f>$Y$28/'Fixed data'!$C$7</f>
        <v>0</v>
      </c>
      <c r="AT50" s="35">
        <f>$Y$28/'Fixed data'!$C$7</f>
        <v>0</v>
      </c>
      <c r="AU50" s="35">
        <f>$Y$28/'Fixed data'!$C$7</f>
        <v>0</v>
      </c>
      <c r="AV50" s="35">
        <f>$Y$28/'Fixed data'!$C$7</f>
        <v>0</v>
      </c>
      <c r="AW50" s="35">
        <f>$Y$28/'Fixed data'!$C$7</f>
        <v>0</v>
      </c>
      <c r="AX50" s="35">
        <f>$Y$28/'Fixed data'!$C$7</f>
        <v>0</v>
      </c>
      <c r="AY50" s="35">
        <f>$Y$28/'Fixed data'!$C$7</f>
        <v>0</v>
      </c>
      <c r="AZ50" s="35">
        <f>$Y$28/'Fixed data'!$C$7</f>
        <v>0</v>
      </c>
      <c r="BA50" s="35">
        <f>$Y$28/'Fixed data'!$C$7</f>
        <v>0</v>
      </c>
      <c r="BB50" s="35">
        <f>$Y$28/'Fixed data'!$C$7</f>
        <v>0</v>
      </c>
      <c r="BC50" s="35">
        <f>$Y$28/'Fixed data'!$C$7</f>
        <v>0</v>
      </c>
      <c r="BD50" s="35">
        <f>$Y$28/'Fixed data'!$C$7</f>
        <v>0</v>
      </c>
    </row>
    <row r="51" spans="1:56" ht="16.5" hidden="1" customHeight="1" outlineLevel="1" x14ac:dyDescent="0.35">
      <c r="A51" s="113"/>
      <c r="B51" s="9" t="s">
        <v>120</v>
      </c>
      <c r="C51" s="11" t="s">
        <v>142</v>
      </c>
      <c r="D51" s="9" t="s">
        <v>39</v>
      </c>
      <c r="F51" s="35"/>
      <c r="G51" s="35"/>
      <c r="H51" s="35"/>
      <c r="I51" s="35"/>
      <c r="J51" s="35"/>
      <c r="K51" s="35"/>
      <c r="L51" s="35"/>
      <c r="M51" s="35"/>
      <c r="N51" s="35"/>
      <c r="O51" s="35"/>
      <c r="P51" s="35"/>
      <c r="Q51" s="35"/>
      <c r="R51" s="35"/>
      <c r="S51" s="35"/>
      <c r="T51" s="35"/>
      <c r="U51" s="35"/>
      <c r="V51" s="35"/>
      <c r="W51" s="35"/>
      <c r="X51" s="35"/>
      <c r="Y51" s="35"/>
      <c r="Z51" s="35"/>
      <c r="AA51" s="35">
        <f>$Z$28/'Fixed data'!$C$7</f>
        <v>0</v>
      </c>
      <c r="AB51" s="35">
        <f>$Z$28/'Fixed data'!$C$7</f>
        <v>0</v>
      </c>
      <c r="AC51" s="35">
        <f>$Z$28/'Fixed data'!$C$7</f>
        <v>0</v>
      </c>
      <c r="AD51" s="35">
        <f>$Z$28/'Fixed data'!$C$7</f>
        <v>0</v>
      </c>
      <c r="AE51" s="35">
        <f>$Z$28/'Fixed data'!$C$7</f>
        <v>0</v>
      </c>
      <c r="AF51" s="35">
        <f>$Z$28/'Fixed data'!$C$7</f>
        <v>0</v>
      </c>
      <c r="AG51" s="35">
        <f>$Z$28/'Fixed data'!$C$7</f>
        <v>0</v>
      </c>
      <c r="AH51" s="35">
        <f>$Z$28/'Fixed data'!$C$7</f>
        <v>0</v>
      </c>
      <c r="AI51" s="35">
        <f>$Z$28/'Fixed data'!$C$7</f>
        <v>0</v>
      </c>
      <c r="AJ51" s="35">
        <f>$Z$28/'Fixed data'!$C$7</f>
        <v>0</v>
      </c>
      <c r="AK51" s="35">
        <f>$Z$28/'Fixed data'!$C$7</f>
        <v>0</v>
      </c>
      <c r="AL51" s="35">
        <f>$Z$28/'Fixed data'!$C$7</f>
        <v>0</v>
      </c>
      <c r="AM51" s="35">
        <f>$Z$28/'Fixed data'!$C$7</f>
        <v>0</v>
      </c>
      <c r="AN51" s="35">
        <f>$Z$28/'Fixed data'!$C$7</f>
        <v>0</v>
      </c>
      <c r="AO51" s="35">
        <f>$Z$28/'Fixed data'!$C$7</f>
        <v>0</v>
      </c>
      <c r="AP51" s="35">
        <f>$Z$28/'Fixed data'!$C$7</f>
        <v>0</v>
      </c>
      <c r="AQ51" s="35">
        <f>$Z$28/'Fixed data'!$C$7</f>
        <v>0</v>
      </c>
      <c r="AR51" s="35">
        <f>$Z$28/'Fixed data'!$C$7</f>
        <v>0</v>
      </c>
      <c r="AS51" s="35">
        <f>$Z$28/'Fixed data'!$C$7</f>
        <v>0</v>
      </c>
      <c r="AT51" s="35">
        <f>$Z$28/'Fixed data'!$C$7</f>
        <v>0</v>
      </c>
      <c r="AU51" s="35">
        <f>$Z$28/'Fixed data'!$C$7</f>
        <v>0</v>
      </c>
      <c r="AV51" s="35">
        <f>$Z$28/'Fixed data'!$C$7</f>
        <v>0</v>
      </c>
      <c r="AW51" s="35">
        <f>$Z$28/'Fixed data'!$C$7</f>
        <v>0</v>
      </c>
      <c r="AX51" s="35">
        <f>$Z$28/'Fixed data'!$C$7</f>
        <v>0</v>
      </c>
      <c r="AY51" s="35">
        <f>$Z$28/'Fixed data'!$C$7</f>
        <v>0</v>
      </c>
      <c r="AZ51" s="35">
        <f>$Z$28/'Fixed data'!$C$7</f>
        <v>0</v>
      </c>
      <c r="BA51" s="35">
        <f>$Z$28/'Fixed data'!$C$7</f>
        <v>0</v>
      </c>
      <c r="BB51" s="35">
        <f>$Z$28/'Fixed data'!$C$7</f>
        <v>0</v>
      </c>
      <c r="BC51" s="35">
        <f>$Z$28/'Fixed data'!$C$7</f>
        <v>0</v>
      </c>
      <c r="BD51" s="35">
        <f>$Z$28/'Fixed data'!$C$7</f>
        <v>0</v>
      </c>
    </row>
    <row r="52" spans="1:56" ht="16.5" hidden="1" customHeight="1" outlineLevel="1" x14ac:dyDescent="0.35">
      <c r="A52" s="113"/>
      <c r="B52" s="9" t="s">
        <v>121</v>
      </c>
      <c r="C52" s="11" t="s">
        <v>143</v>
      </c>
      <c r="D52" s="9" t="s">
        <v>39</v>
      </c>
      <c r="F52" s="35"/>
      <c r="G52" s="35"/>
      <c r="H52" s="35"/>
      <c r="I52" s="35"/>
      <c r="J52" s="35"/>
      <c r="K52" s="35"/>
      <c r="L52" s="35"/>
      <c r="M52" s="35"/>
      <c r="N52" s="35"/>
      <c r="O52" s="35"/>
      <c r="P52" s="35"/>
      <c r="Q52" s="35"/>
      <c r="R52" s="35"/>
      <c r="S52" s="35"/>
      <c r="T52" s="35"/>
      <c r="U52" s="35"/>
      <c r="V52" s="35"/>
      <c r="W52" s="35"/>
      <c r="X52" s="35"/>
      <c r="Y52" s="35"/>
      <c r="Z52" s="35"/>
      <c r="AA52" s="35"/>
      <c r="AB52" s="35">
        <f>$AA$28/'Fixed data'!$C$7</f>
        <v>0</v>
      </c>
      <c r="AC52" s="35">
        <f>$AA$28/'Fixed data'!$C$7</f>
        <v>0</v>
      </c>
      <c r="AD52" s="35">
        <f>$AA$28/'Fixed data'!$C$7</f>
        <v>0</v>
      </c>
      <c r="AE52" s="35">
        <f>$AA$28/'Fixed data'!$C$7</f>
        <v>0</v>
      </c>
      <c r="AF52" s="35">
        <f>$AA$28/'Fixed data'!$C$7</f>
        <v>0</v>
      </c>
      <c r="AG52" s="35">
        <f>$AA$28/'Fixed data'!$C$7</f>
        <v>0</v>
      </c>
      <c r="AH52" s="35">
        <f>$AA$28/'Fixed data'!$C$7</f>
        <v>0</v>
      </c>
      <c r="AI52" s="35">
        <f>$AA$28/'Fixed data'!$C$7</f>
        <v>0</v>
      </c>
      <c r="AJ52" s="35">
        <f>$AA$28/'Fixed data'!$C$7</f>
        <v>0</v>
      </c>
      <c r="AK52" s="35">
        <f>$AA$28/'Fixed data'!$C$7</f>
        <v>0</v>
      </c>
      <c r="AL52" s="35">
        <f>$AA$28/'Fixed data'!$C$7</f>
        <v>0</v>
      </c>
      <c r="AM52" s="35">
        <f>$AA$28/'Fixed data'!$C$7</f>
        <v>0</v>
      </c>
      <c r="AN52" s="35">
        <f>$AA$28/'Fixed data'!$C$7</f>
        <v>0</v>
      </c>
      <c r="AO52" s="35">
        <f>$AA$28/'Fixed data'!$C$7</f>
        <v>0</v>
      </c>
      <c r="AP52" s="35">
        <f>$AA$28/'Fixed data'!$C$7</f>
        <v>0</v>
      </c>
      <c r="AQ52" s="35">
        <f>$AA$28/'Fixed data'!$C$7</f>
        <v>0</v>
      </c>
      <c r="AR52" s="35">
        <f>$AA$28/'Fixed data'!$C$7</f>
        <v>0</v>
      </c>
      <c r="AS52" s="35">
        <f>$AA$28/'Fixed data'!$C$7</f>
        <v>0</v>
      </c>
      <c r="AT52" s="35">
        <f>$AA$28/'Fixed data'!$C$7</f>
        <v>0</v>
      </c>
      <c r="AU52" s="35">
        <f>$AA$28/'Fixed data'!$C$7</f>
        <v>0</v>
      </c>
      <c r="AV52" s="35">
        <f>$AA$28/'Fixed data'!$C$7</f>
        <v>0</v>
      </c>
      <c r="AW52" s="35">
        <f>$AA$28/'Fixed data'!$C$7</f>
        <v>0</v>
      </c>
      <c r="AX52" s="35">
        <f>$AA$28/'Fixed data'!$C$7</f>
        <v>0</v>
      </c>
      <c r="AY52" s="35">
        <f>$AA$28/'Fixed data'!$C$7</f>
        <v>0</v>
      </c>
      <c r="AZ52" s="35">
        <f>$AA$28/'Fixed data'!$C$7</f>
        <v>0</v>
      </c>
      <c r="BA52" s="35">
        <f>$AA$28/'Fixed data'!$C$7</f>
        <v>0</v>
      </c>
      <c r="BB52" s="35">
        <f>$AA$28/'Fixed data'!$C$7</f>
        <v>0</v>
      </c>
      <c r="BC52" s="35">
        <f>$AA$28/'Fixed data'!$C$7</f>
        <v>0</v>
      </c>
      <c r="BD52" s="35">
        <f>$AA$28/'Fixed data'!$C$7</f>
        <v>0</v>
      </c>
    </row>
    <row r="53" spans="1:56" ht="16.5" hidden="1" customHeight="1" outlineLevel="1" x14ac:dyDescent="0.35">
      <c r="A53" s="113"/>
      <c r="B53" s="9" t="s">
        <v>122</v>
      </c>
      <c r="C53" s="11" t="s">
        <v>144</v>
      </c>
      <c r="D53" s="9" t="s">
        <v>39</v>
      </c>
      <c r="F53" s="35"/>
      <c r="G53" s="35"/>
      <c r="H53" s="35"/>
      <c r="I53" s="35"/>
      <c r="J53" s="35"/>
      <c r="K53" s="35"/>
      <c r="L53" s="35"/>
      <c r="M53" s="35"/>
      <c r="N53" s="35"/>
      <c r="O53" s="35"/>
      <c r="P53" s="35"/>
      <c r="Q53" s="35"/>
      <c r="R53" s="35"/>
      <c r="S53" s="35"/>
      <c r="T53" s="35"/>
      <c r="U53" s="35"/>
      <c r="V53" s="35"/>
      <c r="W53" s="35"/>
      <c r="X53" s="35"/>
      <c r="Y53" s="35"/>
      <c r="Z53" s="35"/>
      <c r="AA53" s="35"/>
      <c r="AB53" s="35"/>
      <c r="AC53" s="35">
        <f>$AB$28/'Fixed data'!$C$7</f>
        <v>0</v>
      </c>
      <c r="AD53" s="35">
        <f>$AB$28/'Fixed data'!$C$7</f>
        <v>0</v>
      </c>
      <c r="AE53" s="35">
        <f>$AB$28/'Fixed data'!$C$7</f>
        <v>0</v>
      </c>
      <c r="AF53" s="35">
        <f>$AB$28/'Fixed data'!$C$7</f>
        <v>0</v>
      </c>
      <c r="AG53" s="35">
        <f>$AB$28/'Fixed data'!$C$7</f>
        <v>0</v>
      </c>
      <c r="AH53" s="35">
        <f>$AB$28/'Fixed data'!$C$7</f>
        <v>0</v>
      </c>
      <c r="AI53" s="35">
        <f>$AB$28/'Fixed data'!$C$7</f>
        <v>0</v>
      </c>
      <c r="AJ53" s="35">
        <f>$AB$28/'Fixed data'!$C$7</f>
        <v>0</v>
      </c>
      <c r="AK53" s="35">
        <f>$AB$28/'Fixed data'!$C$7</f>
        <v>0</v>
      </c>
      <c r="AL53" s="35">
        <f>$AB$28/'Fixed data'!$C$7</f>
        <v>0</v>
      </c>
      <c r="AM53" s="35">
        <f>$AB$28/'Fixed data'!$C$7</f>
        <v>0</v>
      </c>
      <c r="AN53" s="35">
        <f>$AB$28/'Fixed data'!$C$7</f>
        <v>0</v>
      </c>
      <c r="AO53" s="35">
        <f>$AB$28/'Fixed data'!$C$7</f>
        <v>0</v>
      </c>
      <c r="AP53" s="35">
        <f>$AB$28/'Fixed data'!$C$7</f>
        <v>0</v>
      </c>
      <c r="AQ53" s="35">
        <f>$AB$28/'Fixed data'!$C$7</f>
        <v>0</v>
      </c>
      <c r="AR53" s="35">
        <f>$AB$28/'Fixed data'!$C$7</f>
        <v>0</v>
      </c>
      <c r="AS53" s="35">
        <f>$AB$28/'Fixed data'!$C$7</f>
        <v>0</v>
      </c>
      <c r="AT53" s="35">
        <f>$AB$28/'Fixed data'!$C$7</f>
        <v>0</v>
      </c>
      <c r="AU53" s="35">
        <f>$AB$28/'Fixed data'!$C$7</f>
        <v>0</v>
      </c>
      <c r="AV53" s="35">
        <f>$AB$28/'Fixed data'!$C$7</f>
        <v>0</v>
      </c>
      <c r="AW53" s="35">
        <f>$AB$28/'Fixed data'!$C$7</f>
        <v>0</v>
      </c>
      <c r="AX53" s="35">
        <f>$AB$28/'Fixed data'!$C$7</f>
        <v>0</v>
      </c>
      <c r="AY53" s="35">
        <f>$AB$28/'Fixed data'!$C$7</f>
        <v>0</v>
      </c>
      <c r="AZ53" s="35">
        <f>$AB$28/'Fixed data'!$C$7</f>
        <v>0</v>
      </c>
      <c r="BA53" s="35">
        <f>$AB$28/'Fixed data'!$C$7</f>
        <v>0</v>
      </c>
      <c r="BB53" s="35">
        <f>$AB$28/'Fixed data'!$C$7</f>
        <v>0</v>
      </c>
      <c r="BC53" s="35">
        <f>$AB$28/'Fixed data'!$C$7</f>
        <v>0</v>
      </c>
      <c r="BD53" s="35">
        <f>$AB$28/'Fixed data'!$C$7</f>
        <v>0</v>
      </c>
    </row>
    <row r="54" spans="1:56" ht="16.5" hidden="1" customHeight="1" outlineLevel="1" x14ac:dyDescent="0.35">
      <c r="A54" s="113"/>
      <c r="B54" s="9" t="s">
        <v>123</v>
      </c>
      <c r="C54" s="11" t="s">
        <v>145</v>
      </c>
      <c r="D54" s="9" t="s">
        <v>39</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f>$AC$28/'Fixed data'!$C$7</f>
        <v>0</v>
      </c>
      <c r="AE54" s="35">
        <f>$AC$28/'Fixed data'!$C$7</f>
        <v>0</v>
      </c>
      <c r="AF54" s="35">
        <f>$AC$28/'Fixed data'!$C$7</f>
        <v>0</v>
      </c>
      <c r="AG54" s="35">
        <f>$AC$28/'Fixed data'!$C$7</f>
        <v>0</v>
      </c>
      <c r="AH54" s="35">
        <f>$AC$28/'Fixed data'!$C$7</f>
        <v>0</v>
      </c>
      <c r="AI54" s="35">
        <f>$AC$28/'Fixed data'!$C$7</f>
        <v>0</v>
      </c>
      <c r="AJ54" s="35">
        <f>$AC$28/'Fixed data'!$C$7</f>
        <v>0</v>
      </c>
      <c r="AK54" s="35">
        <f>$AC$28/'Fixed data'!$C$7</f>
        <v>0</v>
      </c>
      <c r="AL54" s="35">
        <f>$AC$28/'Fixed data'!$C$7</f>
        <v>0</v>
      </c>
      <c r="AM54" s="35">
        <f>$AC$28/'Fixed data'!$C$7</f>
        <v>0</v>
      </c>
      <c r="AN54" s="35">
        <f>$AC$28/'Fixed data'!$C$7</f>
        <v>0</v>
      </c>
      <c r="AO54" s="35">
        <f>$AC$28/'Fixed data'!$C$7</f>
        <v>0</v>
      </c>
      <c r="AP54" s="35">
        <f>$AC$28/'Fixed data'!$C$7</f>
        <v>0</v>
      </c>
      <c r="AQ54" s="35">
        <f>$AC$28/'Fixed data'!$C$7</f>
        <v>0</v>
      </c>
      <c r="AR54" s="35">
        <f>$AC$28/'Fixed data'!$C$7</f>
        <v>0</v>
      </c>
      <c r="AS54" s="35">
        <f>$AC$28/'Fixed data'!$C$7</f>
        <v>0</v>
      </c>
      <c r="AT54" s="35">
        <f>$AC$28/'Fixed data'!$C$7</f>
        <v>0</v>
      </c>
      <c r="AU54" s="35">
        <f>$AC$28/'Fixed data'!$C$7</f>
        <v>0</v>
      </c>
      <c r="AV54" s="35">
        <f>$AC$28/'Fixed data'!$C$7</f>
        <v>0</v>
      </c>
      <c r="AW54" s="35">
        <f>$AC$28/'Fixed data'!$C$7</f>
        <v>0</v>
      </c>
      <c r="AX54" s="35">
        <f>$AC$28/'Fixed data'!$C$7</f>
        <v>0</v>
      </c>
      <c r="AY54" s="35">
        <f>$AC$28/'Fixed data'!$C$7</f>
        <v>0</v>
      </c>
      <c r="AZ54" s="35">
        <f>$AC$28/'Fixed data'!$C$7</f>
        <v>0</v>
      </c>
      <c r="BA54" s="35">
        <f>$AC$28/'Fixed data'!$C$7</f>
        <v>0</v>
      </c>
      <c r="BB54" s="35">
        <f>$AC$28/'Fixed data'!$C$7</f>
        <v>0</v>
      </c>
      <c r="BC54" s="35">
        <f>$AC$28/'Fixed data'!$C$7</f>
        <v>0</v>
      </c>
      <c r="BD54" s="35">
        <f>$AC$28/'Fixed data'!$C$7</f>
        <v>0</v>
      </c>
    </row>
    <row r="55" spans="1:56" ht="16.5" hidden="1" customHeight="1" outlineLevel="1" x14ac:dyDescent="0.35">
      <c r="A55" s="113"/>
      <c r="B55" s="9" t="s">
        <v>124</v>
      </c>
      <c r="C55" s="11" t="s">
        <v>146</v>
      </c>
      <c r="D55" s="9" t="s">
        <v>39</v>
      </c>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f>$AD$28/'Fixed data'!$C$7</f>
        <v>0</v>
      </c>
      <c r="AF55" s="35">
        <f>$AD$28/'Fixed data'!$C$7</f>
        <v>0</v>
      </c>
      <c r="AG55" s="35">
        <f>$AD$28/'Fixed data'!$C$7</f>
        <v>0</v>
      </c>
      <c r="AH55" s="35">
        <f>$AD$28/'Fixed data'!$C$7</f>
        <v>0</v>
      </c>
      <c r="AI55" s="35">
        <f>$AD$28/'Fixed data'!$C$7</f>
        <v>0</v>
      </c>
      <c r="AJ55" s="35">
        <f>$AD$28/'Fixed data'!$C$7</f>
        <v>0</v>
      </c>
      <c r="AK55" s="35">
        <f>$AD$28/'Fixed data'!$C$7</f>
        <v>0</v>
      </c>
      <c r="AL55" s="35">
        <f>$AD$28/'Fixed data'!$C$7</f>
        <v>0</v>
      </c>
      <c r="AM55" s="35">
        <f>$AD$28/'Fixed data'!$C$7</f>
        <v>0</v>
      </c>
      <c r="AN55" s="35">
        <f>$AD$28/'Fixed data'!$C$7</f>
        <v>0</v>
      </c>
      <c r="AO55" s="35">
        <f>$AD$28/'Fixed data'!$C$7</f>
        <v>0</v>
      </c>
      <c r="AP55" s="35">
        <f>$AD$28/'Fixed data'!$C$7</f>
        <v>0</v>
      </c>
      <c r="AQ55" s="35">
        <f>$AD$28/'Fixed data'!$C$7</f>
        <v>0</v>
      </c>
      <c r="AR55" s="35">
        <f>$AD$28/'Fixed data'!$C$7</f>
        <v>0</v>
      </c>
      <c r="AS55" s="35">
        <f>$AD$28/'Fixed data'!$C$7</f>
        <v>0</v>
      </c>
      <c r="AT55" s="35">
        <f>$AD$28/'Fixed data'!$C$7</f>
        <v>0</v>
      </c>
      <c r="AU55" s="35">
        <f>$AD$28/'Fixed data'!$C$7</f>
        <v>0</v>
      </c>
      <c r="AV55" s="35">
        <f>$AD$28/'Fixed data'!$C$7</f>
        <v>0</v>
      </c>
      <c r="AW55" s="35">
        <f>$AD$28/'Fixed data'!$C$7</f>
        <v>0</v>
      </c>
      <c r="AX55" s="35">
        <f>$AD$28/'Fixed data'!$C$7</f>
        <v>0</v>
      </c>
      <c r="AY55" s="35">
        <f>$AD$28/'Fixed data'!$C$7</f>
        <v>0</v>
      </c>
      <c r="AZ55" s="35">
        <f>$AD$28/'Fixed data'!$C$7</f>
        <v>0</v>
      </c>
      <c r="BA55" s="35">
        <f>$AD$28/'Fixed data'!$C$7</f>
        <v>0</v>
      </c>
      <c r="BB55" s="35">
        <f>$AD$28/'Fixed data'!$C$7</f>
        <v>0</v>
      </c>
      <c r="BC55" s="35">
        <f>$AD$28/'Fixed data'!$C$7</f>
        <v>0</v>
      </c>
      <c r="BD55" s="35">
        <f>$AD$28/'Fixed data'!$C$7</f>
        <v>0</v>
      </c>
    </row>
    <row r="56" spans="1:56" ht="16.5" hidden="1" customHeight="1" outlineLevel="1" x14ac:dyDescent="0.35">
      <c r="A56" s="113"/>
      <c r="B56" s="9" t="s">
        <v>125</v>
      </c>
      <c r="C56" s="11" t="s">
        <v>147</v>
      </c>
      <c r="D56" s="9" t="s">
        <v>39</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f>$AE$28/'Fixed data'!$C$7</f>
        <v>0</v>
      </c>
      <c r="AG56" s="35">
        <f>$AE$28/'Fixed data'!$C$7</f>
        <v>0</v>
      </c>
      <c r="AH56" s="35">
        <f>$AE$28/'Fixed data'!$C$7</f>
        <v>0</v>
      </c>
      <c r="AI56" s="35">
        <f>$AE$28/'Fixed data'!$C$7</f>
        <v>0</v>
      </c>
      <c r="AJ56" s="35">
        <f>$AE$28/'Fixed data'!$C$7</f>
        <v>0</v>
      </c>
      <c r="AK56" s="35">
        <f>$AE$28/'Fixed data'!$C$7</f>
        <v>0</v>
      </c>
      <c r="AL56" s="35">
        <f>$AE$28/'Fixed data'!$C$7</f>
        <v>0</v>
      </c>
      <c r="AM56" s="35">
        <f>$AE$28/'Fixed data'!$C$7</f>
        <v>0</v>
      </c>
      <c r="AN56" s="35">
        <f>$AE$28/'Fixed data'!$C$7</f>
        <v>0</v>
      </c>
      <c r="AO56" s="35">
        <f>$AE$28/'Fixed data'!$C$7</f>
        <v>0</v>
      </c>
      <c r="AP56" s="35">
        <f>$AE$28/'Fixed data'!$C$7</f>
        <v>0</v>
      </c>
      <c r="AQ56" s="35">
        <f>$AE$28/'Fixed data'!$C$7</f>
        <v>0</v>
      </c>
      <c r="AR56" s="35">
        <f>$AE$28/'Fixed data'!$C$7</f>
        <v>0</v>
      </c>
      <c r="AS56" s="35">
        <f>$AE$28/'Fixed data'!$C$7</f>
        <v>0</v>
      </c>
      <c r="AT56" s="35">
        <f>$AE$28/'Fixed data'!$C$7</f>
        <v>0</v>
      </c>
      <c r="AU56" s="35">
        <f>$AE$28/'Fixed data'!$C$7</f>
        <v>0</v>
      </c>
      <c r="AV56" s="35">
        <f>$AE$28/'Fixed data'!$C$7</f>
        <v>0</v>
      </c>
      <c r="AW56" s="35">
        <f>$AE$28/'Fixed data'!$C$7</f>
        <v>0</v>
      </c>
      <c r="AX56" s="35">
        <f>$AE$28/'Fixed data'!$C$7</f>
        <v>0</v>
      </c>
      <c r="AY56" s="35">
        <f>$AE$28/'Fixed data'!$C$7</f>
        <v>0</v>
      </c>
      <c r="AZ56" s="35">
        <f>$AE$28/'Fixed data'!$C$7</f>
        <v>0</v>
      </c>
      <c r="BA56" s="35">
        <f>$AE$28/'Fixed data'!$C$7</f>
        <v>0</v>
      </c>
      <c r="BB56" s="35">
        <f>$AE$28/'Fixed data'!$C$7</f>
        <v>0</v>
      </c>
      <c r="BC56" s="35">
        <f>$AE$28/'Fixed data'!$C$7</f>
        <v>0</v>
      </c>
      <c r="BD56" s="35">
        <f>$AE$28/'Fixed data'!$C$7</f>
        <v>0</v>
      </c>
    </row>
    <row r="57" spans="1:56" ht="16.5" hidden="1" customHeight="1" outlineLevel="1" x14ac:dyDescent="0.35">
      <c r="A57" s="113"/>
      <c r="B57" s="9" t="s">
        <v>126</v>
      </c>
      <c r="C57" s="11" t="s">
        <v>148</v>
      </c>
      <c r="D57" s="9" t="s">
        <v>39</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f>$AF$28/'Fixed data'!$C$7</f>
        <v>0</v>
      </c>
      <c r="AH57" s="35">
        <f>$AF$28/'Fixed data'!$C$7</f>
        <v>0</v>
      </c>
      <c r="AI57" s="35">
        <f>$AF$28/'Fixed data'!$C$7</f>
        <v>0</v>
      </c>
      <c r="AJ57" s="35">
        <f>$AF$28/'Fixed data'!$C$7</f>
        <v>0</v>
      </c>
      <c r="AK57" s="35">
        <f>$AF$28/'Fixed data'!$C$7</f>
        <v>0</v>
      </c>
      <c r="AL57" s="35">
        <f>$AF$28/'Fixed data'!$C$7</f>
        <v>0</v>
      </c>
      <c r="AM57" s="35">
        <f>$AF$28/'Fixed data'!$C$7</f>
        <v>0</v>
      </c>
      <c r="AN57" s="35">
        <f>$AF$28/'Fixed data'!$C$7</f>
        <v>0</v>
      </c>
      <c r="AO57" s="35">
        <f>$AF$28/'Fixed data'!$C$7</f>
        <v>0</v>
      </c>
      <c r="AP57" s="35">
        <f>$AF$28/'Fixed data'!$C$7</f>
        <v>0</v>
      </c>
      <c r="AQ57" s="35">
        <f>$AF$28/'Fixed data'!$C$7</f>
        <v>0</v>
      </c>
      <c r="AR57" s="35">
        <f>$AF$28/'Fixed data'!$C$7</f>
        <v>0</v>
      </c>
      <c r="AS57" s="35">
        <f>$AF$28/'Fixed data'!$C$7</f>
        <v>0</v>
      </c>
      <c r="AT57" s="35">
        <f>$AF$28/'Fixed data'!$C$7</f>
        <v>0</v>
      </c>
      <c r="AU57" s="35">
        <f>$AF$28/'Fixed data'!$C$7</f>
        <v>0</v>
      </c>
      <c r="AV57" s="35">
        <f>$AF$28/'Fixed data'!$C$7</f>
        <v>0</v>
      </c>
      <c r="AW57" s="35">
        <f>$AF$28/'Fixed data'!$C$7</f>
        <v>0</v>
      </c>
      <c r="AX57" s="35">
        <f>$AF$28/'Fixed data'!$C$7</f>
        <v>0</v>
      </c>
      <c r="AY57" s="35">
        <f>$AF$28/'Fixed data'!$C$7</f>
        <v>0</v>
      </c>
      <c r="AZ57" s="35">
        <f>$AF$28/'Fixed data'!$C$7</f>
        <v>0</v>
      </c>
      <c r="BA57" s="35">
        <f>$AF$28/'Fixed data'!$C$7</f>
        <v>0</v>
      </c>
      <c r="BB57" s="35">
        <f>$AF$28/'Fixed data'!$C$7</f>
        <v>0</v>
      </c>
      <c r="BC57" s="35">
        <f>$AF$28/'Fixed data'!$C$7</f>
        <v>0</v>
      </c>
      <c r="BD57" s="35">
        <f>$AF$28/'Fixed data'!$C$7</f>
        <v>0</v>
      </c>
    </row>
    <row r="58" spans="1:56" ht="16.5" hidden="1" customHeight="1" outlineLevel="1" x14ac:dyDescent="0.35">
      <c r="A58" s="113"/>
      <c r="B58" s="9" t="s">
        <v>127</v>
      </c>
      <c r="C58" s="11" t="s">
        <v>149</v>
      </c>
      <c r="D58" s="9" t="s">
        <v>39</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f>$AG$28/'Fixed data'!$C$7</f>
        <v>0</v>
      </c>
      <c r="AI58" s="35">
        <f>$AG$28/'Fixed data'!$C$7</f>
        <v>0</v>
      </c>
      <c r="AJ58" s="35">
        <f>$AG$28/'Fixed data'!$C$7</f>
        <v>0</v>
      </c>
      <c r="AK58" s="35">
        <f>$AG$28/'Fixed data'!$C$7</f>
        <v>0</v>
      </c>
      <c r="AL58" s="35">
        <f>$AG$28/'Fixed data'!$C$7</f>
        <v>0</v>
      </c>
      <c r="AM58" s="35">
        <f>$AG$28/'Fixed data'!$C$7</f>
        <v>0</v>
      </c>
      <c r="AN58" s="35">
        <f>$AG$28/'Fixed data'!$C$7</f>
        <v>0</v>
      </c>
      <c r="AO58" s="35">
        <f>$AG$28/'Fixed data'!$C$7</f>
        <v>0</v>
      </c>
      <c r="AP58" s="35">
        <f>$AG$28/'Fixed data'!$C$7</f>
        <v>0</v>
      </c>
      <c r="AQ58" s="35">
        <f>$AG$28/'Fixed data'!$C$7</f>
        <v>0</v>
      </c>
      <c r="AR58" s="35">
        <f>$AG$28/'Fixed data'!$C$7</f>
        <v>0</v>
      </c>
      <c r="AS58" s="35">
        <f>$AG$28/'Fixed data'!$C$7</f>
        <v>0</v>
      </c>
      <c r="AT58" s="35">
        <f>$AG$28/'Fixed data'!$C$7</f>
        <v>0</v>
      </c>
      <c r="AU58" s="35">
        <f>$AG$28/'Fixed data'!$C$7</f>
        <v>0</v>
      </c>
      <c r="AV58" s="35">
        <f>$AG$28/'Fixed data'!$C$7</f>
        <v>0</v>
      </c>
      <c r="AW58" s="35">
        <f>$AG$28/'Fixed data'!$C$7</f>
        <v>0</v>
      </c>
      <c r="AX58" s="35">
        <f>$AG$28/'Fixed data'!$C$7</f>
        <v>0</v>
      </c>
      <c r="AY58" s="35">
        <f>$AG$28/'Fixed data'!$C$7</f>
        <v>0</v>
      </c>
      <c r="AZ58" s="35">
        <f>$AG$28/'Fixed data'!$C$7</f>
        <v>0</v>
      </c>
      <c r="BA58" s="35">
        <f>$AG$28/'Fixed data'!$C$7</f>
        <v>0</v>
      </c>
      <c r="BB58" s="35">
        <f>$AG$28/'Fixed data'!$C$7</f>
        <v>0</v>
      </c>
      <c r="BC58" s="35">
        <f>$AG$28/'Fixed data'!$C$7</f>
        <v>0</v>
      </c>
      <c r="BD58" s="35">
        <f>$AG$28/'Fixed data'!$C$7</f>
        <v>0</v>
      </c>
    </row>
    <row r="59" spans="1:56" ht="16.5" hidden="1" customHeight="1" outlineLevel="1" x14ac:dyDescent="0.35">
      <c r="A59" s="113"/>
      <c r="B59" s="9" t="s">
        <v>128</v>
      </c>
      <c r="C59" s="11" t="s">
        <v>150</v>
      </c>
      <c r="D59" s="9" t="s">
        <v>39</v>
      </c>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f>$AH$28/'Fixed data'!$C$7</f>
        <v>0</v>
      </c>
      <c r="AJ59" s="35">
        <f>$AH$28/'Fixed data'!$C$7</f>
        <v>0</v>
      </c>
      <c r="AK59" s="35">
        <f>$AH$28/'Fixed data'!$C$7</f>
        <v>0</v>
      </c>
      <c r="AL59" s="35">
        <f>$AH$28/'Fixed data'!$C$7</f>
        <v>0</v>
      </c>
      <c r="AM59" s="35">
        <f>$AH$28/'Fixed data'!$C$7</f>
        <v>0</v>
      </c>
      <c r="AN59" s="35">
        <f>$AH$28/'Fixed data'!$C$7</f>
        <v>0</v>
      </c>
      <c r="AO59" s="35">
        <f>$AH$28/'Fixed data'!$C$7</f>
        <v>0</v>
      </c>
      <c r="AP59" s="35">
        <f>$AH$28/'Fixed data'!$C$7</f>
        <v>0</v>
      </c>
      <c r="AQ59" s="35">
        <f>$AH$28/'Fixed data'!$C$7</f>
        <v>0</v>
      </c>
      <c r="AR59" s="35">
        <f>$AH$28/'Fixed data'!$C$7</f>
        <v>0</v>
      </c>
      <c r="AS59" s="35">
        <f>$AH$28/'Fixed data'!$C$7</f>
        <v>0</v>
      </c>
      <c r="AT59" s="35">
        <f>$AH$28/'Fixed data'!$C$7</f>
        <v>0</v>
      </c>
      <c r="AU59" s="35">
        <f>$AH$28/'Fixed data'!$C$7</f>
        <v>0</v>
      </c>
      <c r="AV59" s="35">
        <f>$AH$28/'Fixed data'!$C$7</f>
        <v>0</v>
      </c>
      <c r="AW59" s="35">
        <f>$AH$28/'Fixed data'!$C$7</f>
        <v>0</v>
      </c>
      <c r="AX59" s="35">
        <f>$AH$28/'Fixed data'!$C$7</f>
        <v>0</v>
      </c>
      <c r="AY59" s="35">
        <f>$AH$28/'Fixed data'!$C$7</f>
        <v>0</v>
      </c>
      <c r="AZ59" s="35">
        <f>$AH$28/'Fixed data'!$C$7</f>
        <v>0</v>
      </c>
      <c r="BA59" s="35">
        <f>$AH$28/'Fixed data'!$C$7</f>
        <v>0</v>
      </c>
      <c r="BB59" s="35">
        <f>$AH$28/'Fixed data'!$C$7</f>
        <v>0</v>
      </c>
      <c r="BC59" s="35">
        <f>$AH$28/'Fixed data'!$C$7</f>
        <v>0</v>
      </c>
      <c r="BD59" s="35">
        <f>$AH$28/'Fixed data'!$C$7</f>
        <v>0</v>
      </c>
    </row>
    <row r="60" spans="1:56" ht="16.5" collapsed="1" x14ac:dyDescent="0.35">
      <c r="A60" s="113"/>
      <c r="B60" s="9" t="s">
        <v>7</v>
      </c>
      <c r="C60" s="9" t="s">
        <v>59</v>
      </c>
      <c r="D60" s="9" t="s">
        <v>39</v>
      </c>
      <c r="E60" s="35">
        <f>SUM(E30:E59)</f>
        <v>0</v>
      </c>
      <c r="F60" s="35">
        <f t="shared" ref="F60:BD60" si="5">SUM(F30:F59)</f>
        <v>0</v>
      </c>
      <c r="G60" s="35">
        <f t="shared" si="5"/>
        <v>-4.8747640360934088E-3</v>
      </c>
      <c r="H60" s="35">
        <f t="shared" si="5"/>
        <v>-4.8747640360934088E-3</v>
      </c>
      <c r="I60" s="35">
        <f t="shared" si="5"/>
        <v>-4.8747640360934088E-3</v>
      </c>
      <c r="J60" s="35">
        <f t="shared" si="5"/>
        <v>-4.8747640360934088E-3</v>
      </c>
      <c r="K60" s="35">
        <f t="shared" si="5"/>
        <v>-4.8747640360934088E-3</v>
      </c>
      <c r="L60" s="35">
        <f t="shared" si="5"/>
        <v>-4.8747640360934088E-3</v>
      </c>
      <c r="M60" s="35">
        <f t="shared" si="5"/>
        <v>-4.8747640360934088E-3</v>
      </c>
      <c r="N60" s="35">
        <f t="shared" si="5"/>
        <v>-4.8747640360934088E-3</v>
      </c>
      <c r="O60" s="35">
        <f t="shared" si="5"/>
        <v>-4.8747640360934088E-3</v>
      </c>
      <c r="P60" s="35">
        <f t="shared" si="5"/>
        <v>-4.8747640360934088E-3</v>
      </c>
      <c r="Q60" s="35">
        <f t="shared" si="5"/>
        <v>-4.8747640360934088E-3</v>
      </c>
      <c r="R60" s="35">
        <f t="shared" si="5"/>
        <v>-4.8747640360934088E-3</v>
      </c>
      <c r="S60" s="35">
        <f t="shared" si="5"/>
        <v>-4.8747640360934088E-3</v>
      </c>
      <c r="T60" s="35">
        <f t="shared" si="5"/>
        <v>-4.8747640360934088E-3</v>
      </c>
      <c r="U60" s="35">
        <f t="shared" si="5"/>
        <v>-4.8747640360934088E-3</v>
      </c>
      <c r="V60" s="35">
        <f t="shared" si="5"/>
        <v>-4.8747640360934088E-3</v>
      </c>
      <c r="W60" s="35">
        <f t="shared" si="5"/>
        <v>-4.8747640360934088E-3</v>
      </c>
      <c r="X60" s="35">
        <f t="shared" si="5"/>
        <v>-4.8747640360934088E-3</v>
      </c>
      <c r="Y60" s="35">
        <f t="shared" si="5"/>
        <v>-4.8747640360934088E-3</v>
      </c>
      <c r="Z60" s="35">
        <f t="shared" si="5"/>
        <v>-4.8747640360934088E-3</v>
      </c>
      <c r="AA60" s="35">
        <f t="shared" si="5"/>
        <v>-4.8747640360934088E-3</v>
      </c>
      <c r="AB60" s="35">
        <f t="shared" si="5"/>
        <v>-4.8747640360934088E-3</v>
      </c>
      <c r="AC60" s="35">
        <f t="shared" si="5"/>
        <v>-4.8747640360934088E-3</v>
      </c>
      <c r="AD60" s="35">
        <f t="shared" si="5"/>
        <v>-4.8747640360934088E-3</v>
      </c>
      <c r="AE60" s="35">
        <f t="shared" si="5"/>
        <v>-4.8747640360934088E-3</v>
      </c>
      <c r="AF60" s="35">
        <f t="shared" si="5"/>
        <v>-4.8747640360934088E-3</v>
      </c>
      <c r="AG60" s="35">
        <f t="shared" si="5"/>
        <v>-4.8747640360934088E-3</v>
      </c>
      <c r="AH60" s="35">
        <f t="shared" si="5"/>
        <v>-4.8747640360934088E-3</v>
      </c>
      <c r="AI60" s="35">
        <f t="shared" si="5"/>
        <v>-4.8747640360934088E-3</v>
      </c>
      <c r="AJ60" s="35">
        <f t="shared" si="5"/>
        <v>-4.8747640360934088E-3</v>
      </c>
      <c r="AK60" s="35">
        <f t="shared" si="5"/>
        <v>-4.8747640360934088E-3</v>
      </c>
      <c r="AL60" s="35">
        <f t="shared" si="5"/>
        <v>-4.8747640360934088E-3</v>
      </c>
      <c r="AM60" s="35">
        <f t="shared" si="5"/>
        <v>-4.8747640360934088E-3</v>
      </c>
      <c r="AN60" s="35">
        <f t="shared" si="5"/>
        <v>-4.8747640360934088E-3</v>
      </c>
      <c r="AO60" s="35">
        <f t="shared" si="5"/>
        <v>-4.8747640360934088E-3</v>
      </c>
      <c r="AP60" s="35">
        <f t="shared" si="5"/>
        <v>-4.8747640360934088E-3</v>
      </c>
      <c r="AQ60" s="35">
        <f t="shared" si="5"/>
        <v>-4.8747640360934088E-3</v>
      </c>
      <c r="AR60" s="35">
        <f t="shared" si="5"/>
        <v>-4.8747640360934088E-3</v>
      </c>
      <c r="AS60" s="35">
        <f t="shared" si="5"/>
        <v>-4.8747640360934088E-3</v>
      </c>
      <c r="AT60" s="35">
        <f t="shared" si="5"/>
        <v>-4.8747640360934088E-3</v>
      </c>
      <c r="AU60" s="35">
        <f t="shared" si="5"/>
        <v>-4.8747640360934088E-3</v>
      </c>
      <c r="AV60" s="35">
        <f t="shared" si="5"/>
        <v>-4.8747640360934088E-3</v>
      </c>
      <c r="AW60" s="35">
        <f t="shared" si="5"/>
        <v>-4.8747640360934088E-3</v>
      </c>
      <c r="AX60" s="35">
        <f t="shared" si="5"/>
        <v>-4.8747640360934088E-3</v>
      </c>
      <c r="AY60" s="35">
        <f t="shared" si="5"/>
        <v>-4.8747640360934088E-3</v>
      </c>
      <c r="AZ60" s="35">
        <f t="shared" si="5"/>
        <v>0</v>
      </c>
      <c r="BA60" s="35">
        <f t="shared" si="5"/>
        <v>0</v>
      </c>
      <c r="BB60" s="35">
        <f t="shared" si="5"/>
        <v>0</v>
      </c>
      <c r="BC60" s="35">
        <f t="shared" si="5"/>
        <v>0</v>
      </c>
      <c r="BD60" s="35">
        <f t="shared" si="5"/>
        <v>0</v>
      </c>
    </row>
    <row r="61" spans="1:56" ht="17.25" hidden="1" customHeight="1" outlineLevel="1" x14ac:dyDescent="0.35">
      <c r="A61" s="113"/>
      <c r="B61" s="9" t="s">
        <v>34</v>
      </c>
      <c r="C61" s="9" t="s">
        <v>60</v>
      </c>
      <c r="D61" s="9" t="s">
        <v>39</v>
      </c>
      <c r="E61" s="35">
        <v>0</v>
      </c>
      <c r="F61" s="35">
        <f>E62</f>
        <v>0</v>
      </c>
      <c r="G61" s="35">
        <f t="shared" ref="G61:BD61" si="6">F62</f>
        <v>-0.21936438162420341</v>
      </c>
      <c r="H61" s="35">
        <f t="shared" si="6"/>
        <v>-0.21448961758811</v>
      </c>
      <c r="I61" s="35">
        <f t="shared" si="6"/>
        <v>-0.20961485355201659</v>
      </c>
      <c r="J61" s="35">
        <f t="shared" si="6"/>
        <v>-0.20474008951592318</v>
      </c>
      <c r="K61" s="35">
        <f t="shared" si="6"/>
        <v>-0.19986532547982977</v>
      </c>
      <c r="L61" s="35">
        <f t="shared" si="6"/>
        <v>-0.19499056144373636</v>
      </c>
      <c r="M61" s="35">
        <f t="shared" si="6"/>
        <v>-0.19011579740764295</v>
      </c>
      <c r="N61" s="35">
        <f t="shared" si="6"/>
        <v>-0.18524103337154954</v>
      </c>
      <c r="O61" s="35">
        <f t="shared" si="6"/>
        <v>-0.18036626933545613</v>
      </c>
      <c r="P61" s="35">
        <f t="shared" si="6"/>
        <v>-0.17549150529936272</v>
      </c>
      <c r="Q61" s="35">
        <f t="shared" si="6"/>
        <v>-0.17061674126326931</v>
      </c>
      <c r="R61" s="35">
        <f t="shared" si="6"/>
        <v>-0.1657419772271759</v>
      </c>
      <c r="S61" s="35">
        <f t="shared" si="6"/>
        <v>-0.16086721319108249</v>
      </c>
      <c r="T61" s="35">
        <f t="shared" si="6"/>
        <v>-0.15599244915498908</v>
      </c>
      <c r="U61" s="35">
        <f t="shared" si="6"/>
        <v>-0.15111768511889567</v>
      </c>
      <c r="V61" s="35">
        <f t="shared" si="6"/>
        <v>-0.14624292108280226</v>
      </c>
      <c r="W61" s="35">
        <f t="shared" si="6"/>
        <v>-0.14136815704670885</v>
      </c>
      <c r="X61" s="35">
        <f t="shared" si="6"/>
        <v>-0.13649339301061544</v>
      </c>
      <c r="Y61" s="35">
        <f t="shared" si="6"/>
        <v>-0.13161862897452203</v>
      </c>
      <c r="Z61" s="35">
        <f t="shared" si="6"/>
        <v>-0.12674386493842862</v>
      </c>
      <c r="AA61" s="35">
        <f t="shared" si="6"/>
        <v>-0.12186910090233521</v>
      </c>
      <c r="AB61" s="35">
        <f t="shared" si="6"/>
        <v>-0.1169943368662418</v>
      </c>
      <c r="AC61" s="35">
        <f t="shared" si="6"/>
        <v>-0.1121195728301484</v>
      </c>
      <c r="AD61" s="35">
        <f t="shared" si="6"/>
        <v>-0.10724480879405499</v>
      </c>
      <c r="AE61" s="35">
        <f t="shared" si="6"/>
        <v>-0.10237004475796158</v>
      </c>
      <c r="AF61" s="35">
        <f t="shared" si="6"/>
        <v>-9.7495280721868166E-2</v>
      </c>
      <c r="AG61" s="35">
        <f t="shared" si="6"/>
        <v>-9.2620516685774756E-2</v>
      </c>
      <c r="AH61" s="35">
        <f t="shared" si="6"/>
        <v>-8.7745752649681347E-2</v>
      </c>
      <c r="AI61" s="35">
        <f t="shared" si="6"/>
        <v>-8.2870988613587937E-2</v>
      </c>
      <c r="AJ61" s="35">
        <f t="shared" si="6"/>
        <v>-7.7996224577494527E-2</v>
      </c>
      <c r="AK61" s="35">
        <f t="shared" si="6"/>
        <v>-7.3121460541401118E-2</v>
      </c>
      <c r="AL61" s="35">
        <f t="shared" si="6"/>
        <v>-6.8246696505307708E-2</v>
      </c>
      <c r="AM61" s="35">
        <f t="shared" si="6"/>
        <v>-6.3371932469214298E-2</v>
      </c>
      <c r="AN61" s="35">
        <f t="shared" si="6"/>
        <v>-5.8497168433120889E-2</v>
      </c>
      <c r="AO61" s="35">
        <f t="shared" si="6"/>
        <v>-5.3622404397027479E-2</v>
      </c>
      <c r="AP61" s="35">
        <f t="shared" si="6"/>
        <v>-4.8747640360934069E-2</v>
      </c>
      <c r="AQ61" s="35">
        <f t="shared" si="6"/>
        <v>-4.3872876324840659E-2</v>
      </c>
      <c r="AR61" s="35">
        <f t="shared" si="6"/>
        <v>-3.899811228874725E-2</v>
      </c>
      <c r="AS61" s="35">
        <f t="shared" si="6"/>
        <v>-3.412334825265384E-2</v>
      </c>
      <c r="AT61" s="35">
        <f t="shared" si="6"/>
        <v>-2.924858421656043E-2</v>
      </c>
      <c r="AU61" s="35">
        <f t="shared" si="6"/>
        <v>-2.4373820180467021E-2</v>
      </c>
      <c r="AV61" s="35">
        <f t="shared" si="6"/>
        <v>-1.9499056144373611E-2</v>
      </c>
      <c r="AW61" s="35">
        <f t="shared" si="6"/>
        <v>-1.4624292108280201E-2</v>
      </c>
      <c r="AX61" s="35">
        <f t="shared" si="6"/>
        <v>-9.7495280721867916E-3</v>
      </c>
      <c r="AY61" s="35">
        <f t="shared" si="6"/>
        <v>-4.8747640360933828E-3</v>
      </c>
      <c r="AZ61" s="35">
        <f t="shared" si="6"/>
        <v>2.6020852139652106E-17</v>
      </c>
      <c r="BA61" s="35">
        <f t="shared" si="6"/>
        <v>2.6020852139652106E-17</v>
      </c>
      <c r="BB61" s="35">
        <f t="shared" si="6"/>
        <v>2.6020852139652106E-17</v>
      </c>
      <c r="BC61" s="35">
        <f t="shared" si="6"/>
        <v>2.6020852139652106E-17</v>
      </c>
      <c r="BD61" s="35">
        <f t="shared" si="6"/>
        <v>2.6020852139652106E-17</v>
      </c>
    </row>
    <row r="62" spans="1:56" ht="16.5" hidden="1" customHeight="1" outlineLevel="1" x14ac:dyDescent="0.3">
      <c r="A62" s="113"/>
      <c r="B62" s="9" t="s">
        <v>33</v>
      </c>
      <c r="C62" s="9" t="s">
        <v>67</v>
      </c>
      <c r="D62" s="9" t="s">
        <v>39</v>
      </c>
      <c r="E62" s="35">
        <f t="shared" ref="E62:BD62" si="7">E28-E60+E61</f>
        <v>0</v>
      </c>
      <c r="F62" s="35">
        <f t="shared" si="7"/>
        <v>-0.21936438162420341</v>
      </c>
      <c r="G62" s="35">
        <f t="shared" si="7"/>
        <v>-0.21448961758811</v>
      </c>
      <c r="H62" s="35">
        <f t="shared" si="7"/>
        <v>-0.20961485355201659</v>
      </c>
      <c r="I62" s="35">
        <f t="shared" si="7"/>
        <v>-0.20474008951592318</v>
      </c>
      <c r="J62" s="35">
        <f t="shared" si="7"/>
        <v>-0.19986532547982977</v>
      </c>
      <c r="K62" s="35">
        <f t="shared" si="7"/>
        <v>-0.19499056144373636</v>
      </c>
      <c r="L62" s="35">
        <f t="shared" si="7"/>
        <v>-0.19011579740764295</v>
      </c>
      <c r="M62" s="35">
        <f t="shared" si="7"/>
        <v>-0.18524103337154954</v>
      </c>
      <c r="N62" s="35">
        <f t="shared" si="7"/>
        <v>-0.18036626933545613</v>
      </c>
      <c r="O62" s="35">
        <f t="shared" si="7"/>
        <v>-0.17549150529936272</v>
      </c>
      <c r="P62" s="35">
        <f t="shared" si="7"/>
        <v>-0.17061674126326931</v>
      </c>
      <c r="Q62" s="35">
        <f t="shared" si="7"/>
        <v>-0.1657419772271759</v>
      </c>
      <c r="R62" s="35">
        <f t="shared" si="7"/>
        <v>-0.16086721319108249</v>
      </c>
      <c r="S62" s="35">
        <f t="shared" si="7"/>
        <v>-0.15599244915498908</v>
      </c>
      <c r="T62" s="35">
        <f t="shared" si="7"/>
        <v>-0.15111768511889567</v>
      </c>
      <c r="U62" s="35">
        <f t="shared" si="7"/>
        <v>-0.14624292108280226</v>
      </c>
      <c r="V62" s="35">
        <f t="shared" si="7"/>
        <v>-0.14136815704670885</v>
      </c>
      <c r="W62" s="35">
        <f t="shared" si="7"/>
        <v>-0.13649339301061544</v>
      </c>
      <c r="X62" s="35">
        <f t="shared" si="7"/>
        <v>-0.13161862897452203</v>
      </c>
      <c r="Y62" s="35">
        <f t="shared" si="7"/>
        <v>-0.12674386493842862</v>
      </c>
      <c r="Z62" s="35">
        <f t="shared" si="7"/>
        <v>-0.12186910090233521</v>
      </c>
      <c r="AA62" s="35">
        <f t="shared" si="7"/>
        <v>-0.1169943368662418</v>
      </c>
      <c r="AB62" s="35">
        <f t="shared" si="7"/>
        <v>-0.1121195728301484</v>
      </c>
      <c r="AC62" s="35">
        <f t="shared" si="7"/>
        <v>-0.10724480879405499</v>
      </c>
      <c r="AD62" s="35">
        <f t="shared" si="7"/>
        <v>-0.10237004475796158</v>
      </c>
      <c r="AE62" s="35">
        <f t="shared" si="7"/>
        <v>-9.7495280721868166E-2</v>
      </c>
      <c r="AF62" s="35">
        <f t="shared" si="7"/>
        <v>-9.2620516685774756E-2</v>
      </c>
      <c r="AG62" s="35">
        <f t="shared" si="7"/>
        <v>-8.7745752649681347E-2</v>
      </c>
      <c r="AH62" s="35">
        <f t="shared" si="7"/>
        <v>-8.2870988613587937E-2</v>
      </c>
      <c r="AI62" s="35">
        <f t="shared" si="7"/>
        <v>-7.7996224577494527E-2</v>
      </c>
      <c r="AJ62" s="35">
        <f t="shared" si="7"/>
        <v>-7.3121460541401118E-2</v>
      </c>
      <c r="AK62" s="35">
        <f t="shared" si="7"/>
        <v>-6.8246696505307708E-2</v>
      </c>
      <c r="AL62" s="35">
        <f t="shared" si="7"/>
        <v>-6.3371932469214298E-2</v>
      </c>
      <c r="AM62" s="35">
        <f t="shared" si="7"/>
        <v>-5.8497168433120889E-2</v>
      </c>
      <c r="AN62" s="35">
        <f t="shared" si="7"/>
        <v>-5.3622404397027479E-2</v>
      </c>
      <c r="AO62" s="35">
        <f t="shared" si="7"/>
        <v>-4.8747640360934069E-2</v>
      </c>
      <c r="AP62" s="35">
        <f t="shared" si="7"/>
        <v>-4.3872876324840659E-2</v>
      </c>
      <c r="AQ62" s="35">
        <f t="shared" si="7"/>
        <v>-3.899811228874725E-2</v>
      </c>
      <c r="AR62" s="35">
        <f t="shared" si="7"/>
        <v>-3.412334825265384E-2</v>
      </c>
      <c r="AS62" s="35">
        <f t="shared" si="7"/>
        <v>-2.924858421656043E-2</v>
      </c>
      <c r="AT62" s="35">
        <f t="shared" si="7"/>
        <v>-2.4373820180467021E-2</v>
      </c>
      <c r="AU62" s="35">
        <f t="shared" si="7"/>
        <v>-1.9499056144373611E-2</v>
      </c>
      <c r="AV62" s="35">
        <f t="shared" si="7"/>
        <v>-1.4624292108280201E-2</v>
      </c>
      <c r="AW62" s="35">
        <f t="shared" si="7"/>
        <v>-9.7495280721867916E-3</v>
      </c>
      <c r="AX62" s="35">
        <f t="shared" si="7"/>
        <v>-4.8747640360933828E-3</v>
      </c>
      <c r="AY62" s="35">
        <f t="shared" si="7"/>
        <v>2.6020852139652106E-17</v>
      </c>
      <c r="AZ62" s="35">
        <f t="shared" si="7"/>
        <v>2.6020852139652106E-17</v>
      </c>
      <c r="BA62" s="35">
        <f t="shared" si="7"/>
        <v>2.6020852139652106E-17</v>
      </c>
      <c r="BB62" s="35">
        <f t="shared" si="7"/>
        <v>2.6020852139652106E-17</v>
      </c>
      <c r="BC62" s="35">
        <f t="shared" si="7"/>
        <v>2.6020852139652106E-17</v>
      </c>
      <c r="BD62" s="35">
        <f t="shared" si="7"/>
        <v>2.6020852139652106E-17</v>
      </c>
    </row>
    <row r="63" spans="1:56" ht="16.5" collapsed="1" x14ac:dyDescent="0.3">
      <c r="A63" s="113"/>
      <c r="B63" s="9" t="s">
        <v>8</v>
      </c>
      <c r="C63" s="11" t="s">
        <v>66</v>
      </c>
      <c r="D63" s="9" t="s">
        <v>39</v>
      </c>
      <c r="E63" s="35">
        <f>AVERAGE(E61:E62)*'Fixed data'!$C$3</f>
        <v>0</v>
      </c>
      <c r="F63" s="35">
        <f>AVERAGE(F61:F62)*'Fixed data'!$C$3</f>
        <v>-4.3872876324840679E-3</v>
      </c>
      <c r="G63" s="35">
        <f>AVERAGE(G61:G62)*'Fixed data'!$C$3</f>
        <v>-8.6770799842462686E-3</v>
      </c>
      <c r="H63" s="35">
        <f>AVERAGE(H61:H62)*'Fixed data'!$C$3</f>
        <v>-8.4820894228025325E-3</v>
      </c>
      <c r="I63" s="35">
        <f>AVERAGE(I61:I62)*'Fixed data'!$C$3</f>
        <v>-8.2870988613587947E-3</v>
      </c>
      <c r="J63" s="35">
        <f>AVERAGE(J61:J62)*'Fixed data'!$C$3</f>
        <v>-8.0921082999150604E-3</v>
      </c>
      <c r="K63" s="35">
        <f>AVERAGE(K61:K62)*'Fixed data'!$C$3</f>
        <v>-7.8971177384713227E-3</v>
      </c>
      <c r="L63" s="35">
        <f>AVERAGE(L61:L62)*'Fixed data'!$C$3</f>
        <v>-7.7021271770275866E-3</v>
      </c>
      <c r="M63" s="35">
        <f>AVERAGE(M61:M62)*'Fixed data'!$C$3</f>
        <v>-7.5071366155838497E-3</v>
      </c>
      <c r="N63" s="35">
        <f>AVERAGE(N61:N62)*'Fixed data'!$C$3</f>
        <v>-7.3121460541401145E-3</v>
      </c>
      <c r="O63" s="35">
        <f>AVERAGE(O61:O62)*'Fixed data'!$C$3</f>
        <v>-7.1171554926963768E-3</v>
      </c>
      <c r="P63" s="35">
        <f>AVERAGE(P61:P62)*'Fixed data'!$C$3</f>
        <v>-6.9221649312526416E-3</v>
      </c>
      <c r="Q63" s="35">
        <f>AVERAGE(Q61:Q62)*'Fixed data'!$C$3</f>
        <v>-6.7271743698089038E-3</v>
      </c>
      <c r="R63" s="35">
        <f>AVERAGE(R61:R62)*'Fixed data'!$C$3</f>
        <v>-6.5321838083651686E-3</v>
      </c>
      <c r="S63" s="35">
        <f>AVERAGE(S61:S62)*'Fixed data'!$C$3</f>
        <v>-6.3371932469214309E-3</v>
      </c>
      <c r="T63" s="35">
        <f>AVERAGE(T61:T62)*'Fixed data'!$C$3</f>
        <v>-6.1422026854776957E-3</v>
      </c>
      <c r="U63" s="35">
        <f>AVERAGE(U61:U62)*'Fixed data'!$C$3</f>
        <v>-5.9472121240339579E-3</v>
      </c>
      <c r="V63" s="35">
        <f>AVERAGE(V61:V62)*'Fixed data'!$C$3</f>
        <v>-5.7522215625902227E-3</v>
      </c>
      <c r="W63" s="35">
        <f>AVERAGE(W61:W62)*'Fixed data'!$C$3</f>
        <v>-5.5572310011464858E-3</v>
      </c>
      <c r="X63" s="35">
        <f>AVERAGE(X61:X62)*'Fixed data'!$C$3</f>
        <v>-5.3622404397027498E-3</v>
      </c>
      <c r="Y63" s="35">
        <f>AVERAGE(Y61:Y62)*'Fixed data'!$C$3</f>
        <v>-5.1672498782590129E-3</v>
      </c>
      <c r="Z63" s="35">
        <f>AVERAGE(Z61:Z62)*'Fixed data'!$C$3</f>
        <v>-4.9722593168152768E-3</v>
      </c>
      <c r="AA63" s="35">
        <f>AVERAGE(AA61:AA62)*'Fixed data'!$C$3</f>
        <v>-4.7772687553715408E-3</v>
      </c>
      <c r="AB63" s="35">
        <f>AVERAGE(AB61:AB62)*'Fixed data'!$C$3</f>
        <v>-4.5822781939278039E-3</v>
      </c>
      <c r="AC63" s="35">
        <f>AVERAGE(AC61:AC62)*'Fixed data'!$C$3</f>
        <v>-4.3872876324840679E-3</v>
      </c>
      <c r="AD63" s="35">
        <f>AVERAGE(AD61:AD62)*'Fixed data'!$C$3</f>
        <v>-4.1922970710403309E-3</v>
      </c>
      <c r="AE63" s="35">
        <f>AVERAGE(AE61:AE62)*'Fixed data'!$C$3</f>
        <v>-3.9973065095965949E-3</v>
      </c>
      <c r="AF63" s="35">
        <f>AVERAGE(AF61:AF62)*'Fixed data'!$C$3</f>
        <v>-3.8023159481528584E-3</v>
      </c>
      <c r="AG63" s="35">
        <f>AVERAGE(AG61:AG62)*'Fixed data'!$C$3</f>
        <v>-3.607325386709122E-3</v>
      </c>
      <c r="AH63" s="35">
        <f>AVERAGE(AH61:AH62)*'Fixed data'!$C$3</f>
        <v>-3.4123348252653859E-3</v>
      </c>
      <c r="AI63" s="35">
        <f>AVERAGE(AI61:AI62)*'Fixed data'!$C$3</f>
        <v>-3.2173442638216494E-3</v>
      </c>
      <c r="AJ63" s="35">
        <f>AVERAGE(AJ61:AJ62)*'Fixed data'!$C$3</f>
        <v>-3.022353702377913E-3</v>
      </c>
      <c r="AK63" s="35">
        <f>AVERAGE(AK61:AK62)*'Fixed data'!$C$3</f>
        <v>-2.8273631409341765E-3</v>
      </c>
      <c r="AL63" s="35">
        <f>AVERAGE(AL61:AL62)*'Fixed data'!$C$3</f>
        <v>-2.63237257949044E-3</v>
      </c>
      <c r="AM63" s="35">
        <f>AVERAGE(AM61:AM62)*'Fixed data'!$C$3</f>
        <v>-2.437382018046704E-3</v>
      </c>
      <c r="AN63" s="35">
        <f>AVERAGE(AN61:AN62)*'Fixed data'!$C$3</f>
        <v>-2.2423914566029675E-3</v>
      </c>
      <c r="AO63" s="35">
        <f>AVERAGE(AO61:AO62)*'Fixed data'!$C$3</f>
        <v>-2.047400895159231E-3</v>
      </c>
      <c r="AP63" s="35">
        <f>AVERAGE(AP61:AP62)*'Fixed data'!$C$3</f>
        <v>-1.8524103337154946E-3</v>
      </c>
      <c r="AQ63" s="35">
        <f>AVERAGE(AQ61:AQ62)*'Fixed data'!$C$3</f>
        <v>-1.6574197722717583E-3</v>
      </c>
      <c r="AR63" s="35">
        <f>AVERAGE(AR61:AR62)*'Fixed data'!$C$3</f>
        <v>-1.4624292108280218E-3</v>
      </c>
      <c r="AS63" s="35">
        <f>AVERAGE(AS61:AS62)*'Fixed data'!$C$3</f>
        <v>-1.2674386493842853E-3</v>
      </c>
      <c r="AT63" s="35">
        <f>AVERAGE(AT61:AT62)*'Fixed data'!$C$3</f>
        <v>-1.0724480879405491E-3</v>
      </c>
      <c r="AU63" s="35">
        <f>AVERAGE(AU61:AU62)*'Fixed data'!$C$3</f>
        <v>-8.7745752649681262E-4</v>
      </c>
      <c r="AV63" s="35">
        <f>AVERAGE(AV61:AV62)*'Fixed data'!$C$3</f>
        <v>-6.8246696505307625E-4</v>
      </c>
      <c r="AW63" s="35">
        <f>AVERAGE(AW61:AW62)*'Fixed data'!$C$3</f>
        <v>-4.8747640360933988E-4</v>
      </c>
      <c r="AX63" s="35">
        <f>AVERAGE(AX61:AX62)*'Fixed data'!$C$3</f>
        <v>-2.9248584216560346E-4</v>
      </c>
      <c r="AY63" s="35">
        <f>AVERAGE(AY61:AY62)*'Fixed data'!$C$3</f>
        <v>-9.7495280721867139E-5</v>
      </c>
      <c r="AZ63" s="35">
        <f>AVERAGE(AZ61:AZ62)*'Fixed data'!$C$3</f>
        <v>1.0408340855860842E-18</v>
      </c>
      <c r="BA63" s="35">
        <f>AVERAGE(BA61:BA62)*'Fixed data'!$C$3</f>
        <v>1.0408340855860842E-18</v>
      </c>
      <c r="BB63" s="35">
        <f>AVERAGE(BB61:BB62)*'Fixed data'!$C$3</f>
        <v>1.0408340855860842E-18</v>
      </c>
      <c r="BC63" s="35">
        <f>AVERAGE(BC61:BC62)*'Fixed data'!$C$3</f>
        <v>1.0408340855860842E-18</v>
      </c>
      <c r="BD63" s="35">
        <f>AVERAGE(BD61:BD62)*'Fixed data'!$C$3</f>
        <v>1.0408340855860842E-18</v>
      </c>
    </row>
    <row r="64" spans="1:56" ht="15.75" thickBot="1" x14ac:dyDescent="0.35">
      <c r="A64" s="112"/>
      <c r="B64" s="12" t="s">
        <v>92</v>
      </c>
      <c r="C64" s="12" t="s">
        <v>44</v>
      </c>
      <c r="D64" s="12" t="s">
        <v>39</v>
      </c>
      <c r="E64" s="53">
        <f t="shared" ref="E64:BD64" si="8">E29+E60+E63</f>
        <v>0</v>
      </c>
      <c r="F64" s="53">
        <f t="shared" si="8"/>
        <v>-9.840059404285699E-2</v>
      </c>
      <c r="G64" s="53">
        <f t="shared" si="8"/>
        <v>-1.3551844020339678E-2</v>
      </c>
      <c r="H64" s="53">
        <f t="shared" si="8"/>
        <v>-1.335685345889594E-2</v>
      </c>
      <c r="I64" s="53">
        <f t="shared" si="8"/>
        <v>-1.3161862897452203E-2</v>
      </c>
      <c r="J64" s="53">
        <f t="shared" si="8"/>
        <v>-1.2966872336008468E-2</v>
      </c>
      <c r="K64" s="53">
        <f t="shared" si="8"/>
        <v>-1.2771881774564731E-2</v>
      </c>
      <c r="L64" s="53">
        <f t="shared" si="8"/>
        <v>-1.2576891213120996E-2</v>
      </c>
      <c r="M64" s="53">
        <f t="shared" si="8"/>
        <v>-1.2381900651677259E-2</v>
      </c>
      <c r="N64" s="53">
        <f t="shared" si="8"/>
        <v>-1.2186910090233524E-2</v>
      </c>
      <c r="O64" s="53">
        <f t="shared" si="8"/>
        <v>-1.1991919528789786E-2</v>
      </c>
      <c r="P64" s="53">
        <f t="shared" si="8"/>
        <v>-1.179692896734605E-2</v>
      </c>
      <c r="Q64" s="53">
        <f t="shared" si="8"/>
        <v>-1.1601938405902313E-2</v>
      </c>
      <c r="R64" s="53">
        <f t="shared" si="8"/>
        <v>-1.1406947844458577E-2</v>
      </c>
      <c r="S64" s="53">
        <f t="shared" si="8"/>
        <v>-1.1211957283014839E-2</v>
      </c>
      <c r="T64" s="53">
        <f t="shared" si="8"/>
        <v>-1.1016966721571105E-2</v>
      </c>
      <c r="U64" s="53">
        <f t="shared" si="8"/>
        <v>-1.0821976160127367E-2</v>
      </c>
      <c r="V64" s="53">
        <f t="shared" si="8"/>
        <v>-1.0626985598683632E-2</v>
      </c>
      <c r="W64" s="53">
        <f t="shared" si="8"/>
        <v>-1.0431995037239895E-2</v>
      </c>
      <c r="X64" s="53">
        <f t="shared" si="8"/>
        <v>-1.0237004475796159E-2</v>
      </c>
      <c r="Y64" s="53">
        <f t="shared" si="8"/>
        <v>-1.0042013914352423E-2</v>
      </c>
      <c r="Z64" s="53">
        <f t="shared" si="8"/>
        <v>-9.8470233529086848E-3</v>
      </c>
      <c r="AA64" s="53">
        <f t="shared" si="8"/>
        <v>-9.6520327914649505E-3</v>
      </c>
      <c r="AB64" s="53">
        <f t="shared" si="8"/>
        <v>-9.4570422300212127E-3</v>
      </c>
      <c r="AC64" s="53">
        <f t="shared" si="8"/>
        <v>-9.2620516685774767E-3</v>
      </c>
      <c r="AD64" s="53">
        <f t="shared" si="8"/>
        <v>-9.0670611071337406E-3</v>
      </c>
      <c r="AE64" s="53">
        <f t="shared" si="8"/>
        <v>-8.8720705456900029E-3</v>
      </c>
      <c r="AF64" s="53">
        <f t="shared" si="8"/>
        <v>-8.6770799842462668E-3</v>
      </c>
      <c r="AG64" s="53">
        <f t="shared" si="8"/>
        <v>-8.4820894228025308E-3</v>
      </c>
      <c r="AH64" s="53">
        <f t="shared" si="8"/>
        <v>-8.2870988613587947E-3</v>
      </c>
      <c r="AI64" s="53">
        <f t="shared" si="8"/>
        <v>-8.0921082999150587E-3</v>
      </c>
      <c r="AJ64" s="53">
        <f t="shared" si="8"/>
        <v>-7.8971177384713209E-3</v>
      </c>
      <c r="AK64" s="53">
        <f t="shared" si="8"/>
        <v>-7.7021271770275849E-3</v>
      </c>
      <c r="AL64" s="53">
        <f t="shared" si="8"/>
        <v>-7.5071366155838488E-3</v>
      </c>
      <c r="AM64" s="53">
        <f t="shared" si="8"/>
        <v>-7.3121460541401128E-3</v>
      </c>
      <c r="AN64" s="53">
        <f t="shared" si="8"/>
        <v>-7.1171554926963768E-3</v>
      </c>
      <c r="AO64" s="53">
        <f t="shared" si="8"/>
        <v>-6.9221649312526399E-3</v>
      </c>
      <c r="AP64" s="53">
        <f t="shared" si="8"/>
        <v>-6.7271743698089029E-3</v>
      </c>
      <c r="AQ64" s="53">
        <f t="shared" si="8"/>
        <v>-6.5321838083651669E-3</v>
      </c>
      <c r="AR64" s="53">
        <f t="shared" si="8"/>
        <v>-6.3371932469214309E-3</v>
      </c>
      <c r="AS64" s="53">
        <f t="shared" si="8"/>
        <v>-6.142202685477694E-3</v>
      </c>
      <c r="AT64" s="53">
        <f t="shared" si="8"/>
        <v>-5.9472121240339579E-3</v>
      </c>
      <c r="AU64" s="53">
        <f t="shared" si="8"/>
        <v>-5.752221562590221E-3</v>
      </c>
      <c r="AV64" s="53">
        <f t="shared" si="8"/>
        <v>-5.557231001146485E-3</v>
      </c>
      <c r="AW64" s="53">
        <f t="shared" si="8"/>
        <v>-5.3622404397027489E-3</v>
      </c>
      <c r="AX64" s="53">
        <f t="shared" si="8"/>
        <v>-5.167249878259012E-3</v>
      </c>
      <c r="AY64" s="53">
        <f t="shared" si="8"/>
        <v>-4.972259316815276E-3</v>
      </c>
      <c r="AZ64" s="53">
        <f t="shared" si="8"/>
        <v>1.0408340855860842E-18</v>
      </c>
      <c r="BA64" s="53">
        <f t="shared" si="8"/>
        <v>1.0408340855860842E-18</v>
      </c>
      <c r="BB64" s="53">
        <f t="shared" si="8"/>
        <v>1.0408340855860842E-18</v>
      </c>
      <c r="BC64" s="53">
        <f t="shared" si="8"/>
        <v>1.0408340855860842E-18</v>
      </c>
      <c r="BD64" s="53">
        <f t="shared" si="8"/>
        <v>1.0408340855860842E-18</v>
      </c>
    </row>
    <row r="65" spans="1:56" ht="12.75" customHeight="1" x14ac:dyDescent="0.3">
      <c r="A65" s="194" t="s">
        <v>227</v>
      </c>
      <c r="B65" s="9" t="s">
        <v>35</v>
      </c>
      <c r="D65" s="4" t="s">
        <v>39</v>
      </c>
      <c r="E65" s="35">
        <f>'Fixed data'!$G$6*E86/1000000</f>
        <v>0</v>
      </c>
      <c r="F65" s="35">
        <f>'Fixed data'!$G$6*F86/1000000</f>
        <v>8.0078574564590287E-3</v>
      </c>
      <c r="G65" s="35">
        <f>'Fixed data'!$G$6*G86/1000000</f>
        <v>8.0078574564590287E-3</v>
      </c>
      <c r="H65" s="35">
        <f>'Fixed data'!$G$6*H86/1000000</f>
        <v>8.0078574564590287E-3</v>
      </c>
      <c r="I65" s="35">
        <f>'Fixed data'!$G$6*I86/1000000</f>
        <v>8.0078574564590287E-3</v>
      </c>
      <c r="J65" s="35">
        <f>'Fixed data'!$G$6*J86/1000000</f>
        <v>8.0078574564590287E-3</v>
      </c>
      <c r="K65" s="35">
        <f>'Fixed data'!$G$6*K86/1000000</f>
        <v>8.0078574564590287E-3</v>
      </c>
      <c r="L65" s="35">
        <f>'Fixed data'!$G$6*L86/1000000</f>
        <v>8.0078574564590287E-3</v>
      </c>
      <c r="M65" s="35">
        <f>'Fixed data'!$G$6*M86/1000000</f>
        <v>8.0078574564590287E-3</v>
      </c>
      <c r="N65" s="35">
        <f>'Fixed data'!$G$6*N86/1000000</f>
        <v>8.0078574564590287E-3</v>
      </c>
      <c r="O65" s="35">
        <f>'Fixed data'!$G$6*O86/1000000</f>
        <v>8.0078574564590287E-3</v>
      </c>
      <c r="P65" s="35">
        <f>'Fixed data'!$G$6*P86/1000000</f>
        <v>8.0078574564590287E-3</v>
      </c>
      <c r="Q65" s="35">
        <f>'Fixed data'!$G$6*Q86/1000000</f>
        <v>8.0078574564590287E-3</v>
      </c>
      <c r="R65" s="35">
        <f>'Fixed data'!$G$6*R86/1000000</f>
        <v>8.0078574564590287E-3</v>
      </c>
      <c r="S65" s="35">
        <f>'Fixed data'!$G$6*S86/1000000</f>
        <v>8.0078574564590287E-3</v>
      </c>
      <c r="T65" s="35">
        <f>'Fixed data'!$G$6*T86/1000000</f>
        <v>8.0078574564590287E-3</v>
      </c>
      <c r="U65" s="35">
        <f>'Fixed data'!$G$6*U86/1000000</f>
        <v>8.0078574564590287E-3</v>
      </c>
      <c r="V65" s="35">
        <f>'Fixed data'!$G$6*V86/1000000</f>
        <v>8.0078574564590287E-3</v>
      </c>
      <c r="W65" s="35">
        <f>'Fixed data'!$G$6*W86/1000000</f>
        <v>8.0078574564590287E-3</v>
      </c>
      <c r="X65" s="35">
        <f>'Fixed data'!$G$6*X86/1000000</f>
        <v>8.0078574564590287E-3</v>
      </c>
      <c r="Y65" s="35">
        <f>'Fixed data'!$G$6*Y86/1000000</f>
        <v>8.0078574564590287E-3</v>
      </c>
      <c r="Z65" s="35">
        <f>'Fixed data'!$G$6*Z86/1000000</f>
        <v>8.0078574564590287E-3</v>
      </c>
      <c r="AA65" s="35">
        <f>'Fixed data'!$G$6*AA86/1000000</f>
        <v>8.0078574564590287E-3</v>
      </c>
      <c r="AB65" s="35">
        <f>'Fixed data'!$G$6*AB86/1000000</f>
        <v>8.0078574564590287E-3</v>
      </c>
      <c r="AC65" s="35">
        <f>'Fixed data'!$G$6*AC86/1000000</f>
        <v>8.0078574564590287E-3</v>
      </c>
      <c r="AD65" s="35">
        <f>'Fixed data'!$G$6*AD86/1000000</f>
        <v>8.0078574564590287E-3</v>
      </c>
      <c r="AE65" s="35">
        <f>'Fixed data'!$G$6*AE86/1000000</f>
        <v>8.0078574564590287E-3</v>
      </c>
      <c r="AF65" s="35">
        <f>'Fixed data'!$G$6*AF86/1000000</f>
        <v>8.0078574564590287E-3</v>
      </c>
      <c r="AG65" s="35">
        <f>'Fixed data'!$G$6*AG86/1000000</f>
        <v>8.0078574564590287E-3</v>
      </c>
      <c r="AH65" s="35">
        <f>'Fixed data'!$G$6*AH86/1000000</f>
        <v>8.0078574564590287E-3</v>
      </c>
      <c r="AI65" s="35">
        <f>'Fixed data'!$G$6*AI86/1000000</f>
        <v>8.0078574564590287E-3</v>
      </c>
      <c r="AJ65" s="35">
        <f>'Fixed data'!$G$6*AJ86/1000000</f>
        <v>8.0078574564590287E-3</v>
      </c>
      <c r="AK65" s="35">
        <f>'Fixed data'!$G$6*AK86/1000000</f>
        <v>8.0078574564590287E-3</v>
      </c>
      <c r="AL65" s="35">
        <f>'Fixed data'!$G$6*AL86/1000000</f>
        <v>8.0078574564590287E-3</v>
      </c>
      <c r="AM65" s="35">
        <f>'Fixed data'!$G$6*AM86/1000000</f>
        <v>8.0078574564590287E-3</v>
      </c>
      <c r="AN65" s="35">
        <f>'Fixed data'!$G$6*AN86/1000000</f>
        <v>8.0078574564590287E-3</v>
      </c>
      <c r="AO65" s="35">
        <f>'Fixed data'!$G$6*AO86/1000000</f>
        <v>8.0078574564590287E-3</v>
      </c>
      <c r="AP65" s="35">
        <f>'Fixed data'!$G$6*AP86/1000000</f>
        <v>8.0078574564590287E-3</v>
      </c>
      <c r="AQ65" s="35">
        <f>'Fixed data'!$G$6*AQ86/1000000</f>
        <v>8.0078574564590287E-3</v>
      </c>
      <c r="AR65" s="35">
        <f>'Fixed data'!$G$6*AR86/1000000</f>
        <v>8.0078574564590287E-3</v>
      </c>
      <c r="AS65" s="35">
        <f>'Fixed data'!$G$6*AS86/1000000</f>
        <v>8.0078574564590287E-3</v>
      </c>
      <c r="AT65" s="35">
        <f>'Fixed data'!$G$6*AT86/1000000</f>
        <v>8.0078574564590287E-3</v>
      </c>
      <c r="AU65" s="35">
        <f>'Fixed data'!$G$6*AU86/1000000</f>
        <v>8.0078574564590287E-3</v>
      </c>
      <c r="AV65" s="35">
        <f>'Fixed data'!$G$6*AV86/1000000</f>
        <v>8.0078574564590287E-3</v>
      </c>
      <c r="AW65" s="35">
        <f>'Fixed data'!$G$6*AW86/1000000</f>
        <v>8.0078574564590287E-3</v>
      </c>
      <c r="AX65" s="35">
        <f>'Fixed data'!$G$6*AX86/1000000</f>
        <v>8.0078574564590287E-3</v>
      </c>
      <c r="AY65" s="35">
        <f>'Fixed data'!$G$6*AY86/1000000</f>
        <v>8.0078574564590287E-3</v>
      </c>
      <c r="AZ65" s="35">
        <f>'Fixed data'!$G$6*AZ86/1000000</f>
        <v>8.0078574564590287E-3</v>
      </c>
      <c r="BA65" s="35">
        <f>'Fixed data'!$G$6*BA86/1000000</f>
        <v>8.0078574564590287E-3</v>
      </c>
      <c r="BB65" s="35">
        <f>'Fixed data'!$G$6*BB86/1000000</f>
        <v>8.0078574564590287E-3</v>
      </c>
      <c r="BC65" s="35">
        <f>'Fixed data'!$G$6*BC86/1000000</f>
        <v>8.0078574564590287E-3</v>
      </c>
      <c r="BD65" s="35">
        <f>'Fixed data'!$G$6*BD86/1000000</f>
        <v>8.0078574564590287E-3</v>
      </c>
    </row>
    <row r="66" spans="1:56" ht="15" customHeight="1" x14ac:dyDescent="0.3">
      <c r="A66" s="195"/>
      <c r="B66" s="9" t="s">
        <v>199</v>
      </c>
      <c r="D66" s="4" t="s">
        <v>39</v>
      </c>
      <c r="E66" s="35">
        <f>E87*'Fixed data'!H$5/1000000</f>
        <v>0</v>
      </c>
      <c r="F66" s="35">
        <f>F87*'Fixed data'!I$5/1000000</f>
        <v>0</v>
      </c>
      <c r="G66" s="35">
        <f>G87*'Fixed data'!J$5/1000000</f>
        <v>0</v>
      </c>
      <c r="H66" s="35">
        <f>H87*'Fixed data'!K$5/1000000</f>
        <v>0</v>
      </c>
      <c r="I66" s="35">
        <f>I87*'Fixed data'!L$5/1000000</f>
        <v>0</v>
      </c>
      <c r="J66" s="35">
        <f>J87*'Fixed data'!M$5/1000000</f>
        <v>0</v>
      </c>
      <c r="K66" s="35">
        <f>K87*'Fixed data'!N$5/1000000</f>
        <v>0</v>
      </c>
      <c r="L66" s="35">
        <f>L87*'Fixed data'!O$5/1000000</f>
        <v>0</v>
      </c>
      <c r="M66" s="35">
        <f>M87*'Fixed data'!P$5/1000000</f>
        <v>0</v>
      </c>
      <c r="N66" s="35">
        <f>N87*'Fixed data'!Q$5/1000000</f>
        <v>0</v>
      </c>
      <c r="O66" s="35">
        <f>O87*'Fixed data'!R$5/1000000</f>
        <v>0</v>
      </c>
      <c r="P66" s="35">
        <f>P87*'Fixed data'!S$5/1000000</f>
        <v>0</v>
      </c>
      <c r="Q66" s="35">
        <f>Q87*'Fixed data'!T$5/1000000</f>
        <v>0</v>
      </c>
      <c r="R66" s="35">
        <f>R87*'Fixed data'!U$5/1000000</f>
        <v>0</v>
      </c>
      <c r="S66" s="35">
        <f>S87*'Fixed data'!V$5/1000000</f>
        <v>0</v>
      </c>
      <c r="T66" s="35">
        <f>T87*'Fixed data'!W$5/1000000</f>
        <v>0</v>
      </c>
      <c r="U66" s="35">
        <f>U87*'Fixed data'!X$5/1000000</f>
        <v>0</v>
      </c>
      <c r="V66" s="35">
        <f>V87*'Fixed data'!Y$5/1000000</f>
        <v>0</v>
      </c>
      <c r="W66" s="35">
        <f>W87*'Fixed data'!Z$5/1000000</f>
        <v>0</v>
      </c>
      <c r="X66" s="35">
        <f>X87*'Fixed data'!AA$5/1000000</f>
        <v>0</v>
      </c>
      <c r="Y66" s="35">
        <f>Y87*'Fixed data'!AB$5/1000000</f>
        <v>0</v>
      </c>
      <c r="Z66" s="35">
        <f>Z87*'Fixed data'!AC$5/1000000</f>
        <v>0</v>
      </c>
      <c r="AA66" s="35">
        <f>AA87*'Fixed data'!AD$5/1000000</f>
        <v>0</v>
      </c>
      <c r="AB66" s="35">
        <f>AB87*'Fixed data'!AE$5/1000000</f>
        <v>0</v>
      </c>
      <c r="AC66" s="35">
        <f>AC87*'Fixed data'!AF$5/1000000</f>
        <v>0</v>
      </c>
      <c r="AD66" s="35">
        <f>AD87*'Fixed data'!AG$5/1000000</f>
        <v>0</v>
      </c>
      <c r="AE66" s="35">
        <f>AE87*'Fixed data'!AH$5/1000000</f>
        <v>0</v>
      </c>
      <c r="AF66" s="35">
        <f>AF87*'Fixed data'!AI$5/1000000</f>
        <v>0</v>
      </c>
      <c r="AG66" s="35">
        <f>AG87*'Fixed data'!AJ$5/1000000</f>
        <v>0</v>
      </c>
      <c r="AH66" s="35">
        <f>AH87*'Fixed data'!AK$5/1000000</f>
        <v>0</v>
      </c>
      <c r="AI66" s="35">
        <f>AI87*'Fixed data'!AL$5/1000000</f>
        <v>0</v>
      </c>
      <c r="AJ66" s="35">
        <f>AJ87*'Fixed data'!AM$5/1000000</f>
        <v>0</v>
      </c>
      <c r="AK66" s="35">
        <f>AK87*'Fixed data'!AN$5/1000000</f>
        <v>0</v>
      </c>
      <c r="AL66" s="35">
        <f>AL87*'Fixed data'!AO$5/1000000</f>
        <v>0</v>
      </c>
      <c r="AM66" s="35">
        <f>AM87*'Fixed data'!AP$5/1000000</f>
        <v>0</v>
      </c>
      <c r="AN66" s="35">
        <f>AN87*'Fixed data'!AQ$5/1000000</f>
        <v>0</v>
      </c>
      <c r="AO66" s="35">
        <f>AO87*'Fixed data'!AR$5/1000000</f>
        <v>0</v>
      </c>
      <c r="AP66" s="35">
        <f>AP87*'Fixed data'!AS$5/1000000</f>
        <v>0</v>
      </c>
      <c r="AQ66" s="35">
        <f>AQ87*'Fixed data'!AT$5/1000000</f>
        <v>0</v>
      </c>
      <c r="AR66" s="35">
        <f>AR87*'Fixed data'!AU$5/1000000</f>
        <v>0</v>
      </c>
      <c r="AS66" s="35">
        <f>AS87*'Fixed data'!AV$5/1000000</f>
        <v>0</v>
      </c>
      <c r="AT66" s="35">
        <f>AT87*'Fixed data'!AW$5/1000000</f>
        <v>0</v>
      </c>
      <c r="AU66" s="35">
        <f>AU87*'Fixed data'!AX$5/1000000</f>
        <v>0</v>
      </c>
      <c r="AV66" s="35">
        <f>AV87*'Fixed data'!AY$5/1000000</f>
        <v>0</v>
      </c>
      <c r="AW66" s="35">
        <f>AW87*'Fixed data'!AZ$5/1000000</f>
        <v>0</v>
      </c>
      <c r="AX66" s="35">
        <f>AX87*'Fixed data'!BA$5/1000000</f>
        <v>0</v>
      </c>
      <c r="AY66" s="35">
        <f>AY87*'Fixed data'!BB$5/1000000</f>
        <v>0</v>
      </c>
      <c r="AZ66" s="35">
        <f>AZ87*'Fixed data'!BC$5/1000000</f>
        <v>0</v>
      </c>
      <c r="BA66" s="35">
        <f>BA87*'Fixed data'!BD$5/1000000</f>
        <v>0</v>
      </c>
      <c r="BB66" s="35">
        <f>BB87*'Fixed data'!BE$5/1000000</f>
        <v>0</v>
      </c>
      <c r="BC66" s="35">
        <f>BC87*'Fixed data'!BF$5/1000000</f>
        <v>0</v>
      </c>
      <c r="BD66" s="35">
        <f>BD87*'Fixed data'!BG$5/1000000</f>
        <v>0</v>
      </c>
    </row>
    <row r="67" spans="1:56" ht="15" customHeight="1" x14ac:dyDescent="0.3">
      <c r="A67" s="195"/>
      <c r="B67" s="9" t="s">
        <v>295</v>
      </c>
      <c r="C67" s="11"/>
      <c r="D67" s="11" t="s">
        <v>39</v>
      </c>
      <c r="E67" s="81">
        <f>'Fixed data'!$G$7*E$88/1000000</f>
        <v>0</v>
      </c>
      <c r="F67" s="81">
        <f>'Fixed data'!$G$7*F$88/1000000</f>
        <v>0</v>
      </c>
      <c r="G67" s="81">
        <f>'Fixed data'!$G$7*G$88/1000000</f>
        <v>0</v>
      </c>
      <c r="H67" s="81">
        <f>'Fixed data'!$G$7*H$88/1000000</f>
        <v>0</v>
      </c>
      <c r="I67" s="81">
        <f>'Fixed data'!$G$7*I$88/1000000</f>
        <v>0</v>
      </c>
      <c r="J67" s="81">
        <f>'Fixed data'!$G$7*J$88/1000000</f>
        <v>0</v>
      </c>
      <c r="K67" s="81">
        <f>'Fixed data'!$G$7*K$88/1000000</f>
        <v>0</v>
      </c>
      <c r="L67" s="81">
        <f>'Fixed data'!$G$7*L$88/1000000</f>
        <v>0</v>
      </c>
      <c r="M67" s="81">
        <f>'Fixed data'!$G$7*M$88/1000000</f>
        <v>0</v>
      </c>
      <c r="N67" s="81">
        <f>'Fixed data'!$G$7*N$88/1000000</f>
        <v>0</v>
      </c>
      <c r="O67" s="81">
        <f>'Fixed data'!$G$7*O$88/1000000</f>
        <v>0</v>
      </c>
      <c r="P67" s="81">
        <f>'Fixed data'!$G$7*P$88/1000000</f>
        <v>0</v>
      </c>
      <c r="Q67" s="81">
        <f>'Fixed data'!$G$7*Q$88/1000000</f>
        <v>0</v>
      </c>
      <c r="R67" s="81">
        <f>'Fixed data'!$G$7*R$88/1000000</f>
        <v>0</v>
      </c>
      <c r="S67" s="81">
        <f>'Fixed data'!$G$7*S$88/1000000</f>
        <v>0</v>
      </c>
      <c r="T67" s="81">
        <f>'Fixed data'!$G$7*T$88/1000000</f>
        <v>0</v>
      </c>
      <c r="U67" s="81">
        <f>'Fixed data'!$G$7*U$88/1000000</f>
        <v>0</v>
      </c>
      <c r="V67" s="81">
        <f>'Fixed data'!$G$7*V$88/1000000</f>
        <v>0</v>
      </c>
      <c r="W67" s="81">
        <f>'Fixed data'!$G$7*W$88/1000000</f>
        <v>0</v>
      </c>
      <c r="X67" s="81">
        <f>'Fixed data'!$G$7*X$88/1000000</f>
        <v>0</v>
      </c>
      <c r="Y67" s="81">
        <f>'Fixed data'!$G$7*Y$88/1000000</f>
        <v>0</v>
      </c>
      <c r="Z67" s="81">
        <f>'Fixed data'!$G$7*Z$88/1000000</f>
        <v>0</v>
      </c>
      <c r="AA67" s="81">
        <f>'Fixed data'!$G$7*AA$88/1000000</f>
        <v>0</v>
      </c>
      <c r="AB67" s="81">
        <f>'Fixed data'!$G$7*AB$88/1000000</f>
        <v>0</v>
      </c>
      <c r="AC67" s="81">
        <f>'Fixed data'!$G$7*AC$88/1000000</f>
        <v>0</v>
      </c>
      <c r="AD67" s="81">
        <f>'Fixed data'!$G$7*AD$88/1000000</f>
        <v>0</v>
      </c>
      <c r="AE67" s="81">
        <f>'Fixed data'!$G$7*AE$88/1000000</f>
        <v>0</v>
      </c>
      <c r="AF67" s="81">
        <f>'Fixed data'!$G$7*AF$88/1000000</f>
        <v>0</v>
      </c>
      <c r="AG67" s="81">
        <f>'Fixed data'!$G$7*AG$88/1000000</f>
        <v>0</v>
      </c>
      <c r="AH67" s="81">
        <f>'Fixed data'!$G$7*AH$88/1000000</f>
        <v>0</v>
      </c>
      <c r="AI67" s="81">
        <f>'Fixed data'!$G$7*AI$88/1000000</f>
        <v>0</v>
      </c>
      <c r="AJ67" s="81">
        <f>'Fixed data'!$G$7*AJ$88/1000000</f>
        <v>0</v>
      </c>
      <c r="AK67" s="81">
        <f>'Fixed data'!$G$7*AK$88/1000000</f>
        <v>0</v>
      </c>
      <c r="AL67" s="81">
        <f>'Fixed data'!$G$7*AL$88/1000000</f>
        <v>0</v>
      </c>
      <c r="AM67" s="81">
        <f>'Fixed data'!$G$7*AM$88/1000000</f>
        <v>0</v>
      </c>
      <c r="AN67" s="81">
        <f>'Fixed data'!$G$7*AN$88/1000000</f>
        <v>0</v>
      </c>
      <c r="AO67" s="81">
        <f>'Fixed data'!$G$7*AO$88/1000000</f>
        <v>0</v>
      </c>
      <c r="AP67" s="81">
        <f>'Fixed data'!$G$7*AP$88/1000000</f>
        <v>0</v>
      </c>
      <c r="AQ67" s="81">
        <f>'Fixed data'!$G$7*AQ$88/1000000</f>
        <v>0</v>
      </c>
      <c r="AR67" s="81">
        <f>'Fixed data'!$G$7*AR$88/1000000</f>
        <v>0</v>
      </c>
      <c r="AS67" s="81">
        <f>'Fixed data'!$G$7*AS$88/1000000</f>
        <v>0</v>
      </c>
      <c r="AT67" s="81">
        <f>'Fixed data'!$G$7*AT$88/1000000</f>
        <v>0</v>
      </c>
      <c r="AU67" s="81">
        <f>'Fixed data'!$G$7*AU$88/1000000</f>
        <v>0</v>
      </c>
      <c r="AV67" s="81">
        <f>'Fixed data'!$G$7*AV$88/1000000</f>
        <v>0</v>
      </c>
      <c r="AW67" s="81">
        <f>'Fixed data'!$G$7*AW$88/1000000</f>
        <v>0</v>
      </c>
      <c r="AX67" s="81">
        <f>'Fixed data'!$G$7*AX$88/1000000</f>
        <v>0</v>
      </c>
      <c r="AY67" s="81">
        <f>'Fixed data'!$G$7*AY$88/1000000</f>
        <v>0</v>
      </c>
      <c r="AZ67" s="81">
        <f>'Fixed data'!$G$7*AZ$88/1000000</f>
        <v>0</v>
      </c>
      <c r="BA67" s="81">
        <f>'Fixed data'!$G$7*BA$88/1000000</f>
        <v>0</v>
      </c>
      <c r="BB67" s="81">
        <f>'Fixed data'!$G$7*BB$88/1000000</f>
        <v>0</v>
      </c>
      <c r="BC67" s="81">
        <f>'Fixed data'!$G$7*BC$88/1000000</f>
        <v>0</v>
      </c>
      <c r="BD67" s="81">
        <f>'Fixed data'!$G$7*BD$88/1000000</f>
        <v>0</v>
      </c>
    </row>
    <row r="68" spans="1:56" ht="15" customHeight="1" x14ac:dyDescent="0.3">
      <c r="A68" s="195"/>
      <c r="B68" s="9" t="s">
        <v>296</v>
      </c>
      <c r="C68" s="9"/>
      <c r="D68" s="9" t="s">
        <v>39</v>
      </c>
      <c r="E68" s="81">
        <f>'Fixed data'!$G$8*E89/1000000</f>
        <v>0</v>
      </c>
      <c r="F68" s="81">
        <f>'Fixed data'!$G$8*F89/1000000</f>
        <v>0</v>
      </c>
      <c r="G68" s="81">
        <f>'Fixed data'!$G$8*G89/1000000</f>
        <v>0</v>
      </c>
      <c r="H68" s="81">
        <f>'Fixed data'!$G$8*H89/1000000</f>
        <v>0</v>
      </c>
      <c r="I68" s="81">
        <f>'Fixed data'!$G$8*I89/1000000</f>
        <v>0</v>
      </c>
      <c r="J68" s="81">
        <f>'Fixed data'!$G$8*J89/1000000</f>
        <v>0</v>
      </c>
      <c r="K68" s="81">
        <f>'Fixed data'!$G$8*K89/1000000</f>
        <v>0</v>
      </c>
      <c r="L68" s="81">
        <f>'Fixed data'!$G$8*L89/1000000</f>
        <v>0</v>
      </c>
      <c r="M68" s="81">
        <f>'Fixed data'!$G$8*M89/1000000</f>
        <v>0</v>
      </c>
      <c r="N68" s="81">
        <f>'Fixed data'!$G$8*N89/1000000</f>
        <v>0</v>
      </c>
      <c r="O68" s="81">
        <f>'Fixed data'!$G$8*O89/1000000</f>
        <v>0</v>
      </c>
      <c r="P68" s="81">
        <f>'Fixed data'!$G$8*P89/1000000</f>
        <v>0</v>
      </c>
      <c r="Q68" s="81">
        <f>'Fixed data'!$G$8*Q89/1000000</f>
        <v>0</v>
      </c>
      <c r="R68" s="81">
        <f>'Fixed data'!$G$8*R89/1000000</f>
        <v>0</v>
      </c>
      <c r="S68" s="81">
        <f>'Fixed data'!$G$8*S89/1000000</f>
        <v>0</v>
      </c>
      <c r="T68" s="81">
        <f>'Fixed data'!$G$8*T89/1000000</f>
        <v>0</v>
      </c>
      <c r="U68" s="81">
        <f>'Fixed data'!$G$8*U89/1000000</f>
        <v>0</v>
      </c>
      <c r="V68" s="81">
        <f>'Fixed data'!$G$8*V89/1000000</f>
        <v>0</v>
      </c>
      <c r="W68" s="81">
        <f>'Fixed data'!$G$8*W89/1000000</f>
        <v>0</v>
      </c>
      <c r="X68" s="81">
        <f>'Fixed data'!$G$8*X89/1000000</f>
        <v>0</v>
      </c>
      <c r="Y68" s="81">
        <f>'Fixed data'!$G$8*Y89/1000000</f>
        <v>0</v>
      </c>
      <c r="Z68" s="81">
        <f>'Fixed data'!$G$8*Z89/1000000</f>
        <v>0</v>
      </c>
      <c r="AA68" s="81">
        <f>'Fixed data'!$G$8*AA89/1000000</f>
        <v>0</v>
      </c>
      <c r="AB68" s="81">
        <f>'Fixed data'!$G$8*AB89/1000000</f>
        <v>0</v>
      </c>
      <c r="AC68" s="81">
        <f>'Fixed data'!$G$8*AC89/1000000</f>
        <v>0</v>
      </c>
      <c r="AD68" s="81">
        <f>'Fixed data'!$G$8*AD89/1000000</f>
        <v>0</v>
      </c>
      <c r="AE68" s="81">
        <f>'Fixed data'!$G$8*AE89/1000000</f>
        <v>0</v>
      </c>
      <c r="AF68" s="81">
        <f>'Fixed data'!$G$8*AF89/1000000</f>
        <v>0</v>
      </c>
      <c r="AG68" s="81">
        <f>'Fixed data'!$G$8*AG89/1000000</f>
        <v>0</v>
      </c>
      <c r="AH68" s="81">
        <f>'Fixed data'!$G$8*AH89/1000000</f>
        <v>0</v>
      </c>
      <c r="AI68" s="81">
        <f>'Fixed data'!$G$8*AI89/1000000</f>
        <v>0</v>
      </c>
      <c r="AJ68" s="81">
        <f>'Fixed data'!$G$8*AJ89/1000000</f>
        <v>0</v>
      </c>
      <c r="AK68" s="81">
        <f>'Fixed data'!$G$8*AK89/1000000</f>
        <v>0</v>
      </c>
      <c r="AL68" s="81">
        <f>'Fixed data'!$G$8*AL89/1000000</f>
        <v>0</v>
      </c>
      <c r="AM68" s="81">
        <f>'Fixed data'!$G$8*AM89/1000000</f>
        <v>0</v>
      </c>
      <c r="AN68" s="81">
        <f>'Fixed data'!$G$8*AN89/1000000</f>
        <v>0</v>
      </c>
      <c r="AO68" s="81">
        <f>'Fixed data'!$G$8*AO89/1000000</f>
        <v>0</v>
      </c>
      <c r="AP68" s="81">
        <f>'Fixed data'!$G$8*AP89/1000000</f>
        <v>0</v>
      </c>
      <c r="AQ68" s="81">
        <f>'Fixed data'!$G$8*AQ89/1000000</f>
        <v>0</v>
      </c>
      <c r="AR68" s="81">
        <f>'Fixed data'!$G$8*AR89/1000000</f>
        <v>0</v>
      </c>
      <c r="AS68" s="81">
        <f>'Fixed data'!$G$8*AS89/1000000</f>
        <v>0</v>
      </c>
      <c r="AT68" s="81">
        <f>'Fixed data'!$G$8*AT89/1000000</f>
        <v>0</v>
      </c>
      <c r="AU68" s="81">
        <f>'Fixed data'!$G$8*AU89/1000000</f>
        <v>0</v>
      </c>
      <c r="AV68" s="81">
        <f>'Fixed data'!$G$8*AV89/1000000</f>
        <v>0</v>
      </c>
      <c r="AW68" s="81">
        <f>'Fixed data'!$G$8*AW89/1000000</f>
        <v>0</v>
      </c>
      <c r="AX68" s="81">
        <f>'Fixed data'!$G$8*AX89/1000000</f>
        <v>0</v>
      </c>
      <c r="AY68" s="81">
        <f>'Fixed data'!$G$8*AY89/1000000</f>
        <v>0</v>
      </c>
      <c r="AZ68" s="81">
        <f>'Fixed data'!$G$8*AZ89/1000000</f>
        <v>0</v>
      </c>
      <c r="BA68" s="81">
        <f>'Fixed data'!$G$8*BA89/1000000</f>
        <v>0</v>
      </c>
      <c r="BB68" s="81">
        <f>'Fixed data'!$G$8*BB89/1000000</f>
        <v>0</v>
      </c>
      <c r="BC68" s="81">
        <f>'Fixed data'!$G$8*BC89/1000000</f>
        <v>0</v>
      </c>
      <c r="BD68" s="81">
        <f>'Fixed data'!$G$8*BD89/1000000</f>
        <v>0</v>
      </c>
    </row>
    <row r="69" spans="1:56" ht="15" customHeight="1" x14ac:dyDescent="0.3">
      <c r="A69" s="195"/>
      <c r="B69" s="4" t="s">
        <v>200</v>
      </c>
      <c r="D69" s="9" t="s">
        <v>39</v>
      </c>
      <c r="E69" s="35"/>
      <c r="F69" s="35">
        <f>F90*'Fixed data'!I$5/1000000</f>
        <v>0</v>
      </c>
      <c r="G69" s="35">
        <f>G90*'Fixed data'!J$5/1000000</f>
        <v>0</v>
      </c>
      <c r="H69" s="35">
        <f>H90*'Fixed data'!K$5/1000000</f>
        <v>0</v>
      </c>
      <c r="I69" s="35">
        <f>I90*'Fixed data'!L$5/1000000</f>
        <v>0</v>
      </c>
      <c r="J69" s="35">
        <f>J90*'Fixed data'!M$5/1000000</f>
        <v>0</v>
      </c>
      <c r="K69" s="35">
        <f>K90*'Fixed data'!N$5/1000000</f>
        <v>0</v>
      </c>
      <c r="L69" s="35">
        <f>L90*'Fixed data'!O$5/1000000</f>
        <v>0</v>
      </c>
      <c r="M69" s="35">
        <f>M90*'Fixed data'!P$5/1000000</f>
        <v>0</v>
      </c>
      <c r="N69" s="35">
        <f>N90*'Fixed data'!Q$5/1000000</f>
        <v>0</v>
      </c>
      <c r="O69" s="35">
        <f>O90*'Fixed data'!R$5/1000000</f>
        <v>0</v>
      </c>
      <c r="P69" s="35">
        <f>P90*'Fixed data'!S$5/1000000</f>
        <v>0</v>
      </c>
      <c r="Q69" s="35">
        <f>Q90*'Fixed data'!T$5/1000000</f>
        <v>0</v>
      </c>
      <c r="R69" s="35">
        <f>R90*'Fixed data'!U$5/1000000</f>
        <v>0</v>
      </c>
      <c r="S69" s="35">
        <f>S90*'Fixed data'!V$5/1000000</f>
        <v>0</v>
      </c>
      <c r="T69" s="35">
        <f>T90*'Fixed data'!W$5/1000000</f>
        <v>0</v>
      </c>
      <c r="U69" s="35">
        <f>U90*'Fixed data'!X$5/1000000</f>
        <v>0</v>
      </c>
      <c r="V69" s="35">
        <f>V90*'Fixed data'!Y$5/1000000</f>
        <v>0</v>
      </c>
      <c r="W69" s="35">
        <f>W90*'Fixed data'!Z$5/1000000</f>
        <v>0</v>
      </c>
      <c r="X69" s="35">
        <f>X90*'Fixed data'!AA$5/1000000</f>
        <v>0</v>
      </c>
      <c r="Y69" s="35">
        <f>Y90*'Fixed data'!AB$5/1000000</f>
        <v>0</v>
      </c>
      <c r="Z69" s="35">
        <f>Z90*'Fixed data'!AC$5/1000000</f>
        <v>0</v>
      </c>
      <c r="AA69" s="35">
        <f>AA90*'Fixed data'!AD$5/1000000</f>
        <v>0</v>
      </c>
      <c r="AB69" s="35">
        <f>AB90*'Fixed data'!AE$5/1000000</f>
        <v>0</v>
      </c>
      <c r="AC69" s="35">
        <f>AC90*'Fixed data'!AF$5/1000000</f>
        <v>0</v>
      </c>
      <c r="AD69" s="35">
        <f>AD90*'Fixed data'!AG$5/1000000</f>
        <v>0</v>
      </c>
      <c r="AE69" s="35">
        <f>AE90*'Fixed data'!AH$5/1000000</f>
        <v>0</v>
      </c>
      <c r="AF69" s="35">
        <f>AF90*'Fixed data'!AI$5/1000000</f>
        <v>0</v>
      </c>
      <c r="AG69" s="35">
        <f>AG90*'Fixed data'!AJ$5/1000000</f>
        <v>0</v>
      </c>
      <c r="AH69" s="35">
        <f>AH90*'Fixed data'!AK$5/1000000</f>
        <v>0</v>
      </c>
      <c r="AI69" s="35">
        <f>AI90*'Fixed data'!AL$5/1000000</f>
        <v>0</v>
      </c>
      <c r="AJ69" s="35">
        <f>AJ90*'Fixed data'!AM$5/1000000</f>
        <v>0</v>
      </c>
      <c r="AK69" s="35">
        <f>AK90*'Fixed data'!AN$5/1000000</f>
        <v>0</v>
      </c>
      <c r="AL69" s="35">
        <f>AL90*'Fixed data'!AO$5/1000000</f>
        <v>0</v>
      </c>
      <c r="AM69" s="35">
        <f>AM90*'Fixed data'!AP$5/1000000</f>
        <v>0</v>
      </c>
      <c r="AN69" s="35">
        <f>AN90*'Fixed data'!AQ$5/1000000</f>
        <v>0</v>
      </c>
      <c r="AO69" s="35">
        <f>AO90*'Fixed data'!AR$5/1000000</f>
        <v>0</v>
      </c>
      <c r="AP69" s="35">
        <f>AP90*'Fixed data'!AS$5/1000000</f>
        <v>0</v>
      </c>
      <c r="AQ69" s="35">
        <f>AQ90*'Fixed data'!AT$5/1000000</f>
        <v>0</v>
      </c>
      <c r="AR69" s="35">
        <f>AR90*'Fixed data'!AU$5/1000000</f>
        <v>0</v>
      </c>
      <c r="AS69" s="35">
        <f>AS90*'Fixed data'!AV$5/1000000</f>
        <v>0</v>
      </c>
      <c r="AT69" s="35">
        <f>AT90*'Fixed data'!AW$5/1000000</f>
        <v>0</v>
      </c>
      <c r="AU69" s="35">
        <f>AU90*'Fixed data'!AX$5/1000000</f>
        <v>0</v>
      </c>
      <c r="AV69" s="35">
        <f>AV90*'Fixed data'!AY$5/1000000</f>
        <v>0</v>
      </c>
      <c r="AW69" s="35">
        <f>AW90*'Fixed data'!AZ$5/1000000</f>
        <v>0</v>
      </c>
      <c r="AX69" s="35">
        <f>AX90*'Fixed data'!BA$5/1000000</f>
        <v>0</v>
      </c>
      <c r="AY69" s="35">
        <f>AY90*'Fixed data'!BB$5/1000000</f>
        <v>0</v>
      </c>
      <c r="AZ69" s="35">
        <f>AZ90*'Fixed data'!BC$5/1000000</f>
        <v>0</v>
      </c>
      <c r="BA69" s="35">
        <f>BA90*'Fixed data'!BD$5/1000000</f>
        <v>0</v>
      </c>
      <c r="BB69" s="35">
        <f>BB90*'Fixed data'!BE$5/1000000</f>
        <v>0</v>
      </c>
      <c r="BC69" s="35">
        <f>BC90*'Fixed data'!BF$5/1000000</f>
        <v>0</v>
      </c>
      <c r="BD69" s="35">
        <f>BD90*'Fixed data'!BG$5/1000000</f>
        <v>0</v>
      </c>
    </row>
    <row r="70" spans="1:56" ht="15" customHeight="1" x14ac:dyDescent="0.3">
      <c r="A70" s="195"/>
      <c r="B70" s="9" t="s">
        <v>68</v>
      </c>
      <c r="C70" s="9"/>
      <c r="D70" s="4" t="s">
        <v>39</v>
      </c>
      <c r="E70" s="35">
        <f>E91*'Fixed data'!$G$9</f>
        <v>0</v>
      </c>
      <c r="F70" s="35">
        <f>F91*'Fixed data'!$G$9</f>
        <v>0</v>
      </c>
      <c r="G70" s="35">
        <f>G91*'Fixed data'!$G$9</f>
        <v>0</v>
      </c>
      <c r="H70" s="35">
        <f>H91*'Fixed data'!$G$9</f>
        <v>0</v>
      </c>
      <c r="I70" s="35">
        <f>I91*'Fixed data'!$G$9</f>
        <v>0</v>
      </c>
      <c r="J70" s="35">
        <f>J91*'Fixed data'!$G$9</f>
        <v>0</v>
      </c>
      <c r="K70" s="35">
        <f>K91*'Fixed data'!$G$9</f>
        <v>0</v>
      </c>
      <c r="L70" s="35">
        <f>L91*'Fixed data'!$G$9</f>
        <v>0</v>
      </c>
      <c r="M70" s="35">
        <f>M91*'Fixed data'!$G$9</f>
        <v>0</v>
      </c>
      <c r="N70" s="35">
        <f>N91*'Fixed data'!$G$9</f>
        <v>0</v>
      </c>
      <c r="O70" s="35">
        <f>O91*'Fixed data'!$G$9</f>
        <v>0</v>
      </c>
      <c r="P70" s="35">
        <f>P91*'Fixed data'!$G$9</f>
        <v>0</v>
      </c>
      <c r="Q70" s="35">
        <f>Q91*'Fixed data'!$G$9</f>
        <v>0</v>
      </c>
      <c r="R70" s="35">
        <f>R91*'Fixed data'!$G$9</f>
        <v>0</v>
      </c>
      <c r="S70" s="35">
        <f>S91*'Fixed data'!$G$9</f>
        <v>0</v>
      </c>
      <c r="T70" s="35">
        <f>T91*'Fixed data'!$G$9</f>
        <v>0</v>
      </c>
      <c r="U70" s="35">
        <f>U91*'Fixed data'!$G$9</f>
        <v>0</v>
      </c>
      <c r="V70" s="35">
        <f>V91*'Fixed data'!$G$9</f>
        <v>0</v>
      </c>
      <c r="W70" s="35">
        <f>W91*'Fixed data'!$G$9</f>
        <v>0</v>
      </c>
      <c r="X70" s="35">
        <f>X91*'Fixed data'!$G$9</f>
        <v>0</v>
      </c>
      <c r="Y70" s="35">
        <f>Y91*'Fixed data'!$G$9</f>
        <v>0</v>
      </c>
      <c r="Z70" s="35">
        <f>Z91*'Fixed data'!$G$9</f>
        <v>0</v>
      </c>
      <c r="AA70" s="35">
        <f>AA91*'Fixed data'!$G$9</f>
        <v>0</v>
      </c>
      <c r="AB70" s="35">
        <f>AB91*'Fixed data'!$G$9</f>
        <v>0</v>
      </c>
      <c r="AC70" s="35">
        <f>AC91*'Fixed data'!$G$9</f>
        <v>0</v>
      </c>
      <c r="AD70" s="35">
        <f>AD91*'Fixed data'!$G$9</f>
        <v>0</v>
      </c>
      <c r="AE70" s="35">
        <f>AE91*'Fixed data'!$G$9</f>
        <v>0</v>
      </c>
      <c r="AF70" s="35">
        <f>AF91*'Fixed data'!$G$9</f>
        <v>0</v>
      </c>
      <c r="AG70" s="35">
        <f>AG91*'Fixed data'!$G$9</f>
        <v>0</v>
      </c>
      <c r="AH70" s="35">
        <f>AH91*'Fixed data'!$G$9</f>
        <v>0</v>
      </c>
      <c r="AI70" s="35">
        <f>AI91*'Fixed data'!$G$9</f>
        <v>0</v>
      </c>
      <c r="AJ70" s="35">
        <f>AJ91*'Fixed data'!$G$9</f>
        <v>0</v>
      </c>
      <c r="AK70" s="35">
        <f>AK91*'Fixed data'!$G$9</f>
        <v>0</v>
      </c>
      <c r="AL70" s="35">
        <f>AL91*'Fixed data'!$G$9</f>
        <v>0</v>
      </c>
      <c r="AM70" s="35">
        <f>AM91*'Fixed data'!$G$9</f>
        <v>0</v>
      </c>
      <c r="AN70" s="35">
        <f>AN91*'Fixed data'!$G$9</f>
        <v>0</v>
      </c>
      <c r="AO70" s="35">
        <f>AO91*'Fixed data'!$G$9</f>
        <v>0</v>
      </c>
      <c r="AP70" s="35">
        <f>AP91*'Fixed data'!$G$9</f>
        <v>0</v>
      </c>
      <c r="AQ70" s="35">
        <f>AQ91*'Fixed data'!$G$9</f>
        <v>0</v>
      </c>
      <c r="AR70" s="35">
        <f>AR91*'Fixed data'!$G$9</f>
        <v>0</v>
      </c>
      <c r="AS70" s="35">
        <f>AS91*'Fixed data'!$G$9</f>
        <v>0</v>
      </c>
      <c r="AT70" s="35">
        <f>AT91*'Fixed data'!$G$9</f>
        <v>0</v>
      </c>
      <c r="AU70" s="35">
        <f>AU91*'Fixed data'!$G$9</f>
        <v>0</v>
      </c>
      <c r="AV70" s="35">
        <f>AV91*'Fixed data'!$G$9</f>
        <v>0</v>
      </c>
      <c r="AW70" s="35">
        <f>AW91*'Fixed data'!$G$9</f>
        <v>0</v>
      </c>
      <c r="AX70" s="35">
        <f>AX91*'Fixed data'!$G$9</f>
        <v>0</v>
      </c>
      <c r="AY70" s="35">
        <f>AY91*'Fixed data'!$G$9</f>
        <v>0</v>
      </c>
      <c r="AZ70" s="35">
        <f>AZ91*'Fixed data'!$G$9</f>
        <v>0</v>
      </c>
      <c r="BA70" s="35">
        <f>BA91*'Fixed data'!$G$9</f>
        <v>0</v>
      </c>
      <c r="BB70" s="35">
        <f>BB91*'Fixed data'!$G$9</f>
        <v>0</v>
      </c>
      <c r="BC70" s="35">
        <f>BC91*'Fixed data'!$G$9</f>
        <v>0</v>
      </c>
      <c r="BD70" s="35">
        <f>BD91*'Fixed data'!$G$9</f>
        <v>0</v>
      </c>
    </row>
    <row r="71" spans="1:56" ht="15" customHeight="1" x14ac:dyDescent="0.3">
      <c r="A71" s="195"/>
      <c r="B71" s="9" t="s">
        <v>69</v>
      </c>
      <c r="C71" s="9"/>
      <c r="D71" s="4" t="s">
        <v>39</v>
      </c>
      <c r="E71" s="35">
        <f>E92*'Fixed data'!$G$10</f>
        <v>0</v>
      </c>
      <c r="F71" s="35">
        <f>F92*'Fixed data'!$G$10</f>
        <v>0</v>
      </c>
      <c r="G71" s="35">
        <f>G92*'Fixed data'!$G$10</f>
        <v>0</v>
      </c>
      <c r="H71" s="35">
        <f>H92*'Fixed data'!$G$10</f>
        <v>0</v>
      </c>
      <c r="I71" s="35">
        <f>I92*'Fixed data'!$G$10</f>
        <v>0</v>
      </c>
      <c r="J71" s="35">
        <f>J92*'Fixed data'!$G$10</f>
        <v>0</v>
      </c>
      <c r="K71" s="35">
        <f>K92*'Fixed data'!$G$10</f>
        <v>0</v>
      </c>
      <c r="L71" s="35">
        <f>L92*'Fixed data'!$G$10</f>
        <v>0</v>
      </c>
      <c r="M71" s="35">
        <f>M92*'Fixed data'!$G$10</f>
        <v>0</v>
      </c>
      <c r="N71" s="35">
        <f>N92*'Fixed data'!$G$10</f>
        <v>0</v>
      </c>
      <c r="O71" s="35">
        <f>O92*'Fixed data'!$G$10</f>
        <v>0</v>
      </c>
      <c r="P71" s="35">
        <f>P92*'Fixed data'!$G$10</f>
        <v>0</v>
      </c>
      <c r="Q71" s="35">
        <f>Q92*'Fixed data'!$G$10</f>
        <v>0</v>
      </c>
      <c r="R71" s="35">
        <f>R92*'Fixed data'!$G$10</f>
        <v>0</v>
      </c>
      <c r="S71" s="35">
        <f>S92*'Fixed data'!$G$10</f>
        <v>0</v>
      </c>
      <c r="T71" s="35">
        <f>T92*'Fixed data'!$G$10</f>
        <v>0</v>
      </c>
      <c r="U71" s="35">
        <f>U92*'Fixed data'!$G$10</f>
        <v>0</v>
      </c>
      <c r="V71" s="35">
        <f>V92*'Fixed data'!$G$10</f>
        <v>0</v>
      </c>
      <c r="W71" s="35">
        <f>W92*'Fixed data'!$G$10</f>
        <v>0</v>
      </c>
      <c r="X71" s="35">
        <f>X92*'Fixed data'!$G$10</f>
        <v>0</v>
      </c>
      <c r="Y71" s="35">
        <f>Y92*'Fixed data'!$G$10</f>
        <v>0</v>
      </c>
      <c r="Z71" s="35">
        <f>Z92*'Fixed data'!$G$10</f>
        <v>0</v>
      </c>
      <c r="AA71" s="35">
        <f>AA92*'Fixed data'!$G$10</f>
        <v>0</v>
      </c>
      <c r="AB71" s="35">
        <f>AB92*'Fixed data'!$G$10</f>
        <v>0</v>
      </c>
      <c r="AC71" s="35">
        <f>AC92*'Fixed data'!$G$10</f>
        <v>0</v>
      </c>
      <c r="AD71" s="35">
        <f>AD92*'Fixed data'!$G$10</f>
        <v>0</v>
      </c>
      <c r="AE71" s="35">
        <f>AE92*'Fixed data'!$G$10</f>
        <v>0</v>
      </c>
      <c r="AF71" s="35">
        <f>AF92*'Fixed data'!$G$10</f>
        <v>0</v>
      </c>
      <c r="AG71" s="35">
        <f>AG92*'Fixed data'!$G$10</f>
        <v>0</v>
      </c>
      <c r="AH71" s="35">
        <f>AH92*'Fixed data'!$G$10</f>
        <v>0</v>
      </c>
      <c r="AI71" s="35">
        <f>AI92*'Fixed data'!$G$10</f>
        <v>0</v>
      </c>
      <c r="AJ71" s="35">
        <f>AJ92*'Fixed data'!$G$10</f>
        <v>0</v>
      </c>
      <c r="AK71" s="35">
        <f>AK92*'Fixed data'!$G$10</f>
        <v>0</v>
      </c>
      <c r="AL71" s="35">
        <f>AL92*'Fixed data'!$G$10</f>
        <v>0</v>
      </c>
      <c r="AM71" s="35">
        <f>AM92*'Fixed data'!$G$10</f>
        <v>0</v>
      </c>
      <c r="AN71" s="35">
        <f>AN92*'Fixed data'!$G$10</f>
        <v>0</v>
      </c>
      <c r="AO71" s="35">
        <f>AO92*'Fixed data'!$G$10</f>
        <v>0</v>
      </c>
      <c r="AP71" s="35">
        <f>AP92*'Fixed data'!$G$10</f>
        <v>0</v>
      </c>
      <c r="AQ71" s="35">
        <f>AQ92*'Fixed data'!$G$10</f>
        <v>0</v>
      </c>
      <c r="AR71" s="35">
        <f>AR92*'Fixed data'!$G$10</f>
        <v>0</v>
      </c>
      <c r="AS71" s="35">
        <f>AS92*'Fixed data'!$G$10</f>
        <v>0</v>
      </c>
      <c r="AT71" s="35">
        <f>AT92*'Fixed data'!$G$10</f>
        <v>0</v>
      </c>
      <c r="AU71" s="35">
        <f>AU92*'Fixed data'!$G$10</f>
        <v>0</v>
      </c>
      <c r="AV71" s="35">
        <f>AV92*'Fixed data'!$G$10</f>
        <v>0</v>
      </c>
      <c r="AW71" s="35">
        <f>AW92*'Fixed data'!$G$10</f>
        <v>0</v>
      </c>
      <c r="AX71" s="35">
        <f>AX92*'Fixed data'!$G$10</f>
        <v>0</v>
      </c>
      <c r="AY71" s="35">
        <f>AY92*'Fixed data'!$G$10</f>
        <v>0</v>
      </c>
      <c r="AZ71" s="35">
        <f>AZ92*'Fixed data'!$G$10</f>
        <v>0</v>
      </c>
      <c r="BA71" s="35">
        <f>BA92*'Fixed data'!$G$10</f>
        <v>0</v>
      </c>
      <c r="BB71" s="35">
        <f>BB92*'Fixed data'!$G$10</f>
        <v>0</v>
      </c>
      <c r="BC71" s="35">
        <f>BC92*'Fixed data'!$G$10</f>
        <v>0</v>
      </c>
      <c r="BD71" s="35">
        <f>BD92*'Fixed data'!$G$10</f>
        <v>0</v>
      </c>
    </row>
    <row r="72" spans="1:56" ht="15" customHeight="1" x14ac:dyDescent="0.3">
      <c r="A72" s="195"/>
      <c r="B72" s="4" t="s">
        <v>81</v>
      </c>
      <c r="D72" s="9" t="s">
        <v>39</v>
      </c>
      <c r="E72" s="35">
        <f>'Fixed data'!$G$11*E93/1000000</f>
        <v>0</v>
      </c>
      <c r="F72" s="35">
        <f>'Fixed data'!$G$11*F93/1000000</f>
        <v>0</v>
      </c>
      <c r="G72" s="35">
        <f>'Fixed data'!$G$11*G93/1000000</f>
        <v>0</v>
      </c>
      <c r="H72" s="35">
        <f>'Fixed data'!$G$11*H93/1000000</f>
        <v>0</v>
      </c>
      <c r="I72" s="35">
        <f>'Fixed data'!$G$11*I93/1000000</f>
        <v>0</v>
      </c>
      <c r="J72" s="35">
        <f>'Fixed data'!$G$11*J93/1000000</f>
        <v>0</v>
      </c>
      <c r="K72" s="35">
        <f>'Fixed data'!$G$11*K93/1000000</f>
        <v>0</v>
      </c>
      <c r="L72" s="35">
        <f>'Fixed data'!$G$11*L93/1000000</f>
        <v>0</v>
      </c>
      <c r="M72" s="35">
        <f>'Fixed data'!$G$11*M93/1000000</f>
        <v>0</v>
      </c>
      <c r="N72" s="35">
        <f>'Fixed data'!$G$11*N93/1000000</f>
        <v>0</v>
      </c>
      <c r="O72" s="35">
        <f>'Fixed data'!$G$11*O93/1000000</f>
        <v>0</v>
      </c>
      <c r="P72" s="35">
        <f>'Fixed data'!$G$11*P93/1000000</f>
        <v>0</v>
      </c>
      <c r="Q72" s="35">
        <f>'Fixed data'!$G$11*Q93/1000000</f>
        <v>0</v>
      </c>
      <c r="R72" s="35">
        <f>'Fixed data'!$G$11*R93/1000000</f>
        <v>0</v>
      </c>
      <c r="S72" s="35">
        <f>'Fixed data'!$G$11*S93/1000000</f>
        <v>0</v>
      </c>
      <c r="T72" s="35">
        <f>'Fixed data'!$G$11*T93/1000000</f>
        <v>0</v>
      </c>
      <c r="U72" s="35">
        <f>'Fixed data'!$G$11*U93/1000000</f>
        <v>0</v>
      </c>
      <c r="V72" s="35">
        <f>'Fixed data'!$G$11*V93/1000000</f>
        <v>0</v>
      </c>
      <c r="W72" s="35">
        <f>'Fixed data'!$G$11*W93/1000000</f>
        <v>0</v>
      </c>
      <c r="X72" s="35">
        <f>'Fixed data'!$G$11*X93/1000000</f>
        <v>0</v>
      </c>
      <c r="Y72" s="35">
        <f>'Fixed data'!$G$11*Y93/1000000</f>
        <v>0</v>
      </c>
      <c r="Z72" s="35">
        <f>'Fixed data'!$G$11*Z93/1000000</f>
        <v>0</v>
      </c>
      <c r="AA72" s="35">
        <f>'Fixed data'!$G$11*AA93/1000000</f>
        <v>0</v>
      </c>
      <c r="AB72" s="35">
        <f>'Fixed data'!$G$11*AB93/1000000</f>
        <v>0</v>
      </c>
      <c r="AC72" s="35">
        <f>'Fixed data'!$G$11*AC93/1000000</f>
        <v>0</v>
      </c>
      <c r="AD72" s="35">
        <f>'Fixed data'!$G$11*AD93/1000000</f>
        <v>0</v>
      </c>
      <c r="AE72" s="35">
        <f>'Fixed data'!$G$11*AE93/1000000</f>
        <v>0</v>
      </c>
      <c r="AF72" s="35">
        <f>'Fixed data'!$G$11*AF93/1000000</f>
        <v>0</v>
      </c>
      <c r="AG72" s="35">
        <f>'Fixed data'!$G$11*AG93/1000000</f>
        <v>0</v>
      </c>
      <c r="AH72" s="35">
        <f>'Fixed data'!$G$11*AH93/1000000</f>
        <v>0</v>
      </c>
      <c r="AI72" s="35">
        <f>'Fixed data'!$G$11*AI93/1000000</f>
        <v>0</v>
      </c>
      <c r="AJ72" s="35">
        <f>'Fixed data'!$G$11*AJ93/1000000</f>
        <v>0</v>
      </c>
      <c r="AK72" s="35">
        <f>'Fixed data'!$G$11*AK93/1000000</f>
        <v>0</v>
      </c>
      <c r="AL72" s="35">
        <f>'Fixed data'!$G$11*AL93/1000000</f>
        <v>0</v>
      </c>
      <c r="AM72" s="35">
        <f>'Fixed data'!$G$11*AM93/1000000</f>
        <v>0</v>
      </c>
      <c r="AN72" s="35">
        <f>'Fixed data'!$G$11*AN93/1000000</f>
        <v>0</v>
      </c>
      <c r="AO72" s="35">
        <f>'Fixed data'!$G$11*AO93/1000000</f>
        <v>0</v>
      </c>
      <c r="AP72" s="35">
        <f>'Fixed data'!$G$11*AP93/1000000</f>
        <v>0</v>
      </c>
      <c r="AQ72" s="35">
        <f>'Fixed data'!$G$11*AQ93/1000000</f>
        <v>0</v>
      </c>
      <c r="AR72" s="35">
        <f>'Fixed data'!$G$11*AR93/1000000</f>
        <v>0</v>
      </c>
      <c r="AS72" s="35">
        <f>'Fixed data'!$G$11*AS93/1000000</f>
        <v>0</v>
      </c>
      <c r="AT72" s="35">
        <f>'Fixed data'!$G$11*AT93/1000000</f>
        <v>0</v>
      </c>
      <c r="AU72" s="35">
        <f>'Fixed data'!$G$11*AU93/1000000</f>
        <v>0</v>
      </c>
      <c r="AV72" s="35">
        <f>'Fixed data'!$G$11*AV93/1000000</f>
        <v>0</v>
      </c>
      <c r="AW72" s="35">
        <f>'Fixed data'!$G$11*AW93/1000000</f>
        <v>0</v>
      </c>
      <c r="AX72" s="35">
        <f>'Fixed data'!$G$11*AX93/1000000</f>
        <v>0</v>
      </c>
      <c r="AY72" s="35">
        <f>'Fixed data'!$G$11*AY93/1000000</f>
        <v>0</v>
      </c>
      <c r="AZ72" s="35">
        <f>'Fixed data'!$G$11*AZ93/1000000</f>
        <v>0</v>
      </c>
      <c r="BA72" s="35">
        <f>'Fixed data'!$G$11*BA93/1000000</f>
        <v>0</v>
      </c>
      <c r="BB72" s="35">
        <f>'Fixed data'!$G$11*BB93/1000000</f>
        <v>0</v>
      </c>
      <c r="BC72" s="35">
        <f>'Fixed data'!$G$11*BC93/1000000</f>
        <v>0</v>
      </c>
      <c r="BD72" s="35">
        <f>'Fixed data'!$G$11*BD93/1000000</f>
        <v>0</v>
      </c>
    </row>
    <row r="73" spans="1:56" ht="15" customHeight="1" x14ac:dyDescent="0.3">
      <c r="A73" s="195"/>
      <c r="B73" s="9" t="s">
        <v>36</v>
      </c>
      <c r="C73" s="9"/>
      <c r="D73" s="9" t="s">
        <v>39</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5" customHeight="1" x14ac:dyDescent="0.3">
      <c r="A74" s="195"/>
      <c r="B74" s="9" t="s">
        <v>37</v>
      </c>
      <c r="C74" s="9"/>
      <c r="D74" s="9" t="s">
        <v>39</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5" customHeight="1" x14ac:dyDescent="0.3">
      <c r="A75" s="195"/>
      <c r="B75" s="9" t="s">
        <v>208</v>
      </c>
      <c r="C75" s="9"/>
      <c r="D75" s="9" t="s">
        <v>39</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5.75" customHeight="1" thickBot="1" x14ac:dyDescent="0.35">
      <c r="A76" s="196"/>
      <c r="B76" s="13" t="s">
        <v>98</v>
      </c>
      <c r="C76" s="13"/>
      <c r="D76" s="13" t="s">
        <v>39</v>
      </c>
      <c r="E76" s="53">
        <f>SUM(E65:E75)</f>
        <v>0</v>
      </c>
      <c r="F76" s="53">
        <f t="shared" ref="F76:BD76" si="9">SUM(F65:F75)</f>
        <v>8.0078574564590287E-3</v>
      </c>
      <c r="G76" s="53">
        <f t="shared" si="9"/>
        <v>8.0078574564590287E-3</v>
      </c>
      <c r="H76" s="53">
        <f t="shared" si="9"/>
        <v>8.0078574564590287E-3</v>
      </c>
      <c r="I76" s="53">
        <f t="shared" si="9"/>
        <v>8.0078574564590287E-3</v>
      </c>
      <c r="J76" s="53">
        <f t="shared" si="9"/>
        <v>8.0078574564590287E-3</v>
      </c>
      <c r="K76" s="53">
        <f t="shared" si="9"/>
        <v>8.0078574564590287E-3</v>
      </c>
      <c r="L76" s="53">
        <f t="shared" si="9"/>
        <v>8.0078574564590287E-3</v>
      </c>
      <c r="M76" s="53">
        <f t="shared" si="9"/>
        <v>8.0078574564590287E-3</v>
      </c>
      <c r="N76" s="53">
        <f t="shared" si="9"/>
        <v>8.0078574564590287E-3</v>
      </c>
      <c r="O76" s="53">
        <f t="shared" si="9"/>
        <v>8.0078574564590287E-3</v>
      </c>
      <c r="P76" s="53">
        <f t="shared" si="9"/>
        <v>8.0078574564590287E-3</v>
      </c>
      <c r="Q76" s="53">
        <f t="shared" si="9"/>
        <v>8.0078574564590287E-3</v>
      </c>
      <c r="R76" s="53">
        <f t="shared" si="9"/>
        <v>8.0078574564590287E-3</v>
      </c>
      <c r="S76" s="53">
        <f t="shared" si="9"/>
        <v>8.0078574564590287E-3</v>
      </c>
      <c r="T76" s="53">
        <f t="shared" si="9"/>
        <v>8.0078574564590287E-3</v>
      </c>
      <c r="U76" s="53">
        <f t="shared" si="9"/>
        <v>8.0078574564590287E-3</v>
      </c>
      <c r="V76" s="53">
        <f t="shared" si="9"/>
        <v>8.0078574564590287E-3</v>
      </c>
      <c r="W76" s="53">
        <f t="shared" si="9"/>
        <v>8.0078574564590287E-3</v>
      </c>
      <c r="X76" s="53">
        <f t="shared" si="9"/>
        <v>8.0078574564590287E-3</v>
      </c>
      <c r="Y76" s="53">
        <f t="shared" si="9"/>
        <v>8.0078574564590287E-3</v>
      </c>
      <c r="Z76" s="53">
        <f t="shared" si="9"/>
        <v>8.0078574564590287E-3</v>
      </c>
      <c r="AA76" s="53">
        <f t="shared" si="9"/>
        <v>8.0078574564590287E-3</v>
      </c>
      <c r="AB76" s="53">
        <f t="shared" si="9"/>
        <v>8.0078574564590287E-3</v>
      </c>
      <c r="AC76" s="53">
        <f t="shared" si="9"/>
        <v>8.0078574564590287E-3</v>
      </c>
      <c r="AD76" s="53">
        <f t="shared" si="9"/>
        <v>8.0078574564590287E-3</v>
      </c>
      <c r="AE76" s="53">
        <f t="shared" si="9"/>
        <v>8.0078574564590287E-3</v>
      </c>
      <c r="AF76" s="53">
        <f t="shared" si="9"/>
        <v>8.0078574564590287E-3</v>
      </c>
      <c r="AG76" s="53">
        <f t="shared" si="9"/>
        <v>8.0078574564590287E-3</v>
      </c>
      <c r="AH76" s="53">
        <f t="shared" si="9"/>
        <v>8.0078574564590287E-3</v>
      </c>
      <c r="AI76" s="53">
        <f t="shared" si="9"/>
        <v>8.0078574564590287E-3</v>
      </c>
      <c r="AJ76" s="53">
        <f t="shared" si="9"/>
        <v>8.0078574564590287E-3</v>
      </c>
      <c r="AK76" s="53">
        <f t="shared" si="9"/>
        <v>8.0078574564590287E-3</v>
      </c>
      <c r="AL76" s="53">
        <f t="shared" si="9"/>
        <v>8.0078574564590287E-3</v>
      </c>
      <c r="AM76" s="53">
        <f t="shared" si="9"/>
        <v>8.0078574564590287E-3</v>
      </c>
      <c r="AN76" s="53">
        <f t="shared" si="9"/>
        <v>8.0078574564590287E-3</v>
      </c>
      <c r="AO76" s="53">
        <f t="shared" si="9"/>
        <v>8.0078574564590287E-3</v>
      </c>
      <c r="AP76" s="53">
        <f t="shared" si="9"/>
        <v>8.0078574564590287E-3</v>
      </c>
      <c r="AQ76" s="53">
        <f t="shared" si="9"/>
        <v>8.0078574564590287E-3</v>
      </c>
      <c r="AR76" s="53">
        <f t="shared" si="9"/>
        <v>8.0078574564590287E-3</v>
      </c>
      <c r="AS76" s="53">
        <f t="shared" si="9"/>
        <v>8.0078574564590287E-3</v>
      </c>
      <c r="AT76" s="53">
        <f t="shared" si="9"/>
        <v>8.0078574564590287E-3</v>
      </c>
      <c r="AU76" s="53">
        <f t="shared" si="9"/>
        <v>8.0078574564590287E-3</v>
      </c>
      <c r="AV76" s="53">
        <f t="shared" si="9"/>
        <v>8.0078574564590287E-3</v>
      </c>
      <c r="AW76" s="53">
        <f t="shared" si="9"/>
        <v>8.0078574564590287E-3</v>
      </c>
      <c r="AX76" s="53">
        <f t="shared" si="9"/>
        <v>8.0078574564590287E-3</v>
      </c>
      <c r="AY76" s="53">
        <f t="shared" si="9"/>
        <v>8.0078574564590287E-3</v>
      </c>
      <c r="AZ76" s="53">
        <f t="shared" si="9"/>
        <v>8.0078574564590287E-3</v>
      </c>
      <c r="BA76" s="53">
        <f t="shared" si="9"/>
        <v>8.0078574564590287E-3</v>
      </c>
      <c r="BB76" s="53">
        <f t="shared" si="9"/>
        <v>8.0078574564590287E-3</v>
      </c>
      <c r="BC76" s="53">
        <f t="shared" si="9"/>
        <v>8.0078574564590287E-3</v>
      </c>
      <c r="BD76" s="53">
        <f t="shared" si="9"/>
        <v>8.0078574564590287E-3</v>
      </c>
    </row>
    <row r="77" spans="1:56" x14ac:dyDescent="0.3">
      <c r="A77" s="74"/>
      <c r="B77" s="14" t="s">
        <v>16</v>
      </c>
      <c r="C77" s="14"/>
      <c r="D77" s="14" t="s">
        <v>39</v>
      </c>
      <c r="E77" s="54">
        <f>IF('Fixed data'!$G$19=FALSE,E64+E76,E64)</f>
        <v>0</v>
      </c>
      <c r="F77" s="54">
        <f>IF('Fixed data'!$G$19=FALSE,F64+F76,F64)</f>
        <v>-9.0392736586397959E-2</v>
      </c>
      <c r="G77" s="54">
        <f>IF('Fixed data'!$G$19=FALSE,G64+G76,G64)</f>
        <v>-5.5439865638806495E-3</v>
      </c>
      <c r="H77" s="54">
        <f>IF('Fixed data'!$G$19=FALSE,H64+H76,H64)</f>
        <v>-5.3489960024369117E-3</v>
      </c>
      <c r="I77" s="54">
        <f>IF('Fixed data'!$G$19=FALSE,I64+I76,I64)</f>
        <v>-5.154005440993174E-3</v>
      </c>
      <c r="J77" s="54">
        <f>IF('Fixed data'!$G$19=FALSE,J64+J76,J64)</f>
        <v>-4.9590148795494397E-3</v>
      </c>
      <c r="K77" s="54">
        <f>IF('Fixed data'!$G$19=FALSE,K64+K76,K64)</f>
        <v>-4.7640243181057019E-3</v>
      </c>
      <c r="L77" s="54">
        <f>IF('Fixed data'!$G$19=FALSE,L64+L76,L64)</f>
        <v>-4.5690337566619676E-3</v>
      </c>
      <c r="M77" s="54">
        <f>IF('Fixed data'!$G$19=FALSE,M64+M76,M64)</f>
        <v>-4.3740431952182298E-3</v>
      </c>
      <c r="N77" s="54">
        <f>IF('Fixed data'!$G$19=FALSE,N64+N76,N64)</f>
        <v>-4.1790526337744955E-3</v>
      </c>
      <c r="O77" s="54">
        <f>IF('Fixed data'!$G$19=FALSE,O64+O76,O64)</f>
        <v>-3.9840620723307577E-3</v>
      </c>
      <c r="P77" s="54">
        <f>IF('Fixed data'!$G$19=FALSE,P64+P76,P64)</f>
        <v>-3.7890715108870217E-3</v>
      </c>
      <c r="Q77" s="54">
        <f>IF('Fixed data'!$G$19=FALSE,Q64+Q76,Q64)</f>
        <v>-3.5940809494432839E-3</v>
      </c>
      <c r="R77" s="54">
        <f>IF('Fixed data'!$G$19=FALSE,R64+R76,R64)</f>
        <v>-3.3990903879995479E-3</v>
      </c>
      <c r="S77" s="54">
        <f>IF('Fixed data'!$G$19=FALSE,S64+S76,S64)</f>
        <v>-3.2040998265558101E-3</v>
      </c>
      <c r="T77" s="54">
        <f>IF('Fixed data'!$G$19=FALSE,T64+T76,T64)</f>
        <v>-3.0091092651120758E-3</v>
      </c>
      <c r="U77" s="54">
        <f>IF('Fixed data'!$G$19=FALSE,U64+U76,U64)</f>
        <v>-2.814118703668338E-3</v>
      </c>
      <c r="V77" s="54">
        <f>IF('Fixed data'!$G$19=FALSE,V64+V76,V64)</f>
        <v>-2.6191281422246037E-3</v>
      </c>
      <c r="W77" s="54">
        <f>IF('Fixed data'!$G$19=FALSE,W64+W76,W64)</f>
        <v>-2.4241375807808659E-3</v>
      </c>
      <c r="X77" s="54">
        <f>IF('Fixed data'!$G$19=FALSE,X64+X76,X64)</f>
        <v>-2.2291470193371299E-3</v>
      </c>
      <c r="Y77" s="54">
        <f>IF('Fixed data'!$G$19=FALSE,Y64+Y76,Y64)</f>
        <v>-2.0341564578933938E-3</v>
      </c>
      <c r="Z77" s="54">
        <f>IF('Fixed data'!$G$19=FALSE,Z64+Z76,Z64)</f>
        <v>-1.8391658964496561E-3</v>
      </c>
      <c r="AA77" s="54">
        <f>IF('Fixed data'!$G$19=FALSE,AA64+AA76,AA64)</f>
        <v>-1.6441753350059218E-3</v>
      </c>
      <c r="AB77" s="54">
        <f>IF('Fixed data'!$G$19=FALSE,AB64+AB76,AB64)</f>
        <v>-1.449184773562184E-3</v>
      </c>
      <c r="AC77" s="54">
        <f>IF('Fixed data'!$G$19=FALSE,AC64+AC76,AC64)</f>
        <v>-1.2541942121184479E-3</v>
      </c>
      <c r="AD77" s="54">
        <f>IF('Fixed data'!$G$19=FALSE,AD64+AD76,AD64)</f>
        <v>-1.0592036506747119E-3</v>
      </c>
      <c r="AE77" s="54">
        <f>IF('Fixed data'!$G$19=FALSE,AE64+AE76,AE64)</f>
        <v>-8.6421308923097413E-4</v>
      </c>
      <c r="AF77" s="54">
        <f>IF('Fixed data'!$G$19=FALSE,AF64+AF76,AF64)</f>
        <v>-6.6922252778723809E-4</v>
      </c>
      <c r="AG77" s="54">
        <f>IF('Fixed data'!$G$19=FALSE,AG64+AG76,AG64)</f>
        <v>-4.7423196634350205E-4</v>
      </c>
      <c r="AH77" s="54">
        <f>IF('Fixed data'!$G$19=FALSE,AH64+AH76,AH64)</f>
        <v>-2.7924140489976601E-4</v>
      </c>
      <c r="AI77" s="54">
        <f>IF('Fixed data'!$G$19=FALSE,AI64+AI76,AI64)</f>
        <v>-8.425084345602997E-5</v>
      </c>
      <c r="AJ77" s="54">
        <f>IF('Fixed data'!$G$19=FALSE,AJ64+AJ76,AJ64)</f>
        <v>1.1073971798770781E-4</v>
      </c>
      <c r="AK77" s="54">
        <f>IF('Fixed data'!$G$19=FALSE,AK64+AK76,AK64)</f>
        <v>3.0573027943144385E-4</v>
      </c>
      <c r="AL77" s="54">
        <f>IF('Fixed data'!$G$19=FALSE,AL64+AL76,AL64)</f>
        <v>5.0072084087517989E-4</v>
      </c>
      <c r="AM77" s="54">
        <f>IF('Fixed data'!$G$19=FALSE,AM64+AM76,AM64)</f>
        <v>6.9571140231891593E-4</v>
      </c>
      <c r="AN77" s="54">
        <f>IF('Fixed data'!$G$19=FALSE,AN64+AN76,AN64)</f>
        <v>8.9070196376265197E-4</v>
      </c>
      <c r="AO77" s="54">
        <f>IF('Fixed data'!$G$19=FALSE,AO64+AO76,AO64)</f>
        <v>1.0856925252063889E-3</v>
      </c>
      <c r="AP77" s="54">
        <f>IF('Fixed data'!$G$19=FALSE,AP64+AP76,AP64)</f>
        <v>1.2806830866501258E-3</v>
      </c>
      <c r="AQ77" s="54">
        <f>IF('Fixed data'!$G$19=FALSE,AQ64+AQ76,AQ64)</f>
        <v>1.4756736480938618E-3</v>
      </c>
      <c r="AR77" s="54">
        <f>IF('Fixed data'!$G$19=FALSE,AR64+AR76,AR64)</f>
        <v>1.6706642095375979E-3</v>
      </c>
      <c r="AS77" s="54">
        <f>IF('Fixed data'!$G$19=FALSE,AS64+AS76,AS64)</f>
        <v>1.8656547709813348E-3</v>
      </c>
      <c r="AT77" s="54">
        <f>IF('Fixed data'!$G$19=FALSE,AT64+AT76,AT64)</f>
        <v>2.0606453324250708E-3</v>
      </c>
      <c r="AU77" s="54">
        <f>IF('Fixed data'!$G$19=FALSE,AU64+AU76,AU64)</f>
        <v>2.2556358938688077E-3</v>
      </c>
      <c r="AV77" s="54">
        <f>IF('Fixed data'!$G$19=FALSE,AV64+AV76,AV64)</f>
        <v>2.4506264553125438E-3</v>
      </c>
      <c r="AW77" s="54">
        <f>IF('Fixed data'!$G$19=FALSE,AW64+AW76,AW64)</f>
        <v>2.6456170167562798E-3</v>
      </c>
      <c r="AX77" s="54">
        <f>IF('Fixed data'!$G$19=FALSE,AX64+AX76,AX64)</f>
        <v>2.8406075782000167E-3</v>
      </c>
      <c r="AY77" s="54">
        <f>IF('Fixed data'!$G$19=FALSE,AY64+AY76,AY64)</f>
        <v>3.0355981396437528E-3</v>
      </c>
      <c r="AZ77" s="54">
        <f>IF('Fixed data'!$G$19=FALSE,AZ64+AZ76,AZ64)</f>
        <v>8.0078574564590305E-3</v>
      </c>
      <c r="BA77" s="54">
        <f>IF('Fixed data'!$G$19=FALSE,BA64+BA76,BA64)</f>
        <v>8.0078574564590305E-3</v>
      </c>
      <c r="BB77" s="54">
        <f>IF('Fixed data'!$G$19=FALSE,BB64+BB76,BB64)</f>
        <v>8.0078574564590305E-3</v>
      </c>
      <c r="BC77" s="54">
        <f>IF('Fixed data'!$G$19=FALSE,BC64+BC76,BC64)</f>
        <v>8.0078574564590305E-3</v>
      </c>
      <c r="BD77" s="54">
        <f>IF('Fixed data'!$G$19=FALSE,BD64+BD76,BD64)</f>
        <v>8.0078574564590305E-3</v>
      </c>
    </row>
    <row r="78" spans="1:56" ht="15.75" outlineLevel="1" x14ac:dyDescent="0.3">
      <c r="A78" s="74"/>
      <c r="B78" s="4" t="s">
        <v>62</v>
      </c>
      <c r="C78" s="19" t="s">
        <v>63</v>
      </c>
      <c r="D78" s="9"/>
      <c r="E78" s="55">
        <f>1/(1+'Fixed data'!$C$4)^E11</f>
        <v>0.96618357487922713</v>
      </c>
      <c r="F78" s="55">
        <f>1/(1+'Fixed data'!$C$4)^F11</f>
        <v>0.93351070036640305</v>
      </c>
      <c r="G78" s="55">
        <f>1/(1+'Fixed data'!$C$4)^G11</f>
        <v>0.90194270566802237</v>
      </c>
      <c r="H78" s="55">
        <f>1/(1+'Fixed data'!$C$4)^H11</f>
        <v>0.87144222769857238</v>
      </c>
      <c r="I78" s="55">
        <f>1/(1+'Fixed data'!$C$4)^I11</f>
        <v>0.84197316685852419</v>
      </c>
      <c r="J78" s="55">
        <f>1/(1+'Fixed data'!$C$4)^J11</f>
        <v>0.81350064430775282</v>
      </c>
      <c r="K78" s="55">
        <f>1/(1+'Fixed data'!$C$4)^K11</f>
        <v>0.78599096068381913</v>
      </c>
      <c r="L78" s="55">
        <f>1/(1+'Fixed data'!$C$4)^L11</f>
        <v>0.75941155621625056</v>
      </c>
      <c r="M78" s="55">
        <f>1/(1+'Fixed data'!$C$4)^M11</f>
        <v>0.73373097218961414</v>
      </c>
      <c r="N78" s="55">
        <f>1/(1+'Fixed data'!$C$4)^N11</f>
        <v>0.70891881370977217</v>
      </c>
      <c r="O78" s="55">
        <f>1/(1+'Fixed data'!$C$4)^O11</f>
        <v>0.68494571372924851</v>
      </c>
      <c r="P78" s="55">
        <f>1/(1+'Fixed data'!$C$4)^P11</f>
        <v>0.66178329828912896</v>
      </c>
      <c r="Q78" s="55">
        <f>1/(1+'Fixed data'!$C$4)^Q11</f>
        <v>0.63940415293635666</v>
      </c>
      <c r="R78" s="55">
        <f>1/(1+'Fixed data'!$C$4)^R11</f>
        <v>0.61778179027667302</v>
      </c>
      <c r="S78" s="55">
        <f>1/(1+'Fixed data'!$C$4)^S11</f>
        <v>0.59689061862480497</v>
      </c>
      <c r="T78" s="55">
        <f>1/(1+'Fixed data'!$C$4)^T11</f>
        <v>0.57670591171478747</v>
      </c>
      <c r="U78" s="55">
        <f>1/(1+'Fixed data'!$C$4)^U11</f>
        <v>0.55720377943457733</v>
      </c>
      <c r="V78" s="55">
        <f>1/(1+'Fixed data'!$C$4)^V11</f>
        <v>0.53836113955031628</v>
      </c>
      <c r="W78" s="55">
        <f>1/(1+'Fixed data'!$C$4)^W11</f>
        <v>0.52015569038677911</v>
      </c>
      <c r="X78" s="55">
        <f>1/(1+'Fixed data'!$C$4)^X11</f>
        <v>0.50256588443167061</v>
      </c>
      <c r="Y78" s="55">
        <f>1/(1+'Fixed data'!$C$4)^Y11</f>
        <v>0.48557090283253213</v>
      </c>
      <c r="Z78" s="55">
        <f>1/(1+'Fixed data'!$C$4)^Z11</f>
        <v>0.46915063075606966</v>
      </c>
      <c r="AA78" s="55">
        <f>1/(1+'Fixed data'!$C$4)^AA11</f>
        <v>0.45328563358074364</v>
      </c>
      <c r="AB78" s="55">
        <f>1/(1+'Fixed data'!$C$4)^AB11</f>
        <v>0.43795713389443841</v>
      </c>
      <c r="AC78" s="55">
        <f>1/(1+'Fixed data'!$C$4)^AC11</f>
        <v>0.42314698926998884</v>
      </c>
      <c r="AD78" s="55">
        <f>1/(1+'Fixed data'!$C$4)^AD11</f>
        <v>0.40883767079225974</v>
      </c>
      <c r="AE78" s="55">
        <f>1/(1+'Fixed data'!$C$4)^AE11</f>
        <v>0.39501224231136206</v>
      </c>
      <c r="AF78" s="55">
        <f>1/(1+'Fixed data'!$C$4)^AF11</f>
        <v>0.38165434039745127</v>
      </c>
      <c r="AG78" s="55">
        <f>1/(1+'Fixed data'!$C$4)^AG11</f>
        <v>0.36874815497338298</v>
      </c>
      <c r="AH78" s="55">
        <f>1/(1+'Fixed data'!$C$4)^AH11</f>
        <v>0.35627841060230236</v>
      </c>
      <c r="AI78" s="55">
        <f>1/(1+'Fixed data'!$C$5)^AI11</f>
        <v>0.39998714516107459</v>
      </c>
      <c r="AJ78" s="55">
        <f>1/(1+'Fixed data'!$C$5)^AJ11</f>
        <v>0.38833703413696569</v>
      </c>
      <c r="AK78" s="55">
        <f>1/(1+'Fixed data'!$C$5)^AK11</f>
        <v>0.37702624673491814</v>
      </c>
      <c r="AL78" s="55">
        <f>1/(1+'Fixed data'!$C$5)^AL11</f>
        <v>0.36604489974263904</v>
      </c>
      <c r="AM78" s="55">
        <f>1/(1+'Fixed data'!$C$5)^AM11</f>
        <v>0.35538339780838735</v>
      </c>
      <c r="AN78" s="55">
        <f>1/(1+'Fixed data'!$C$5)^AN11</f>
        <v>0.34503242505668674</v>
      </c>
      <c r="AO78" s="55">
        <f>1/(1+'Fixed data'!$C$5)^AO11</f>
        <v>0.33498293694823961</v>
      </c>
      <c r="AP78" s="55">
        <f>1/(1+'Fixed data'!$C$5)^AP11</f>
        <v>0.3252261523769317</v>
      </c>
      <c r="AQ78" s="55">
        <f>1/(1+'Fixed data'!$C$5)^AQ11</f>
        <v>0.31575354599702099</v>
      </c>
      <c r="AR78" s="55">
        <f>1/(1+'Fixed data'!$C$5)^AR11</f>
        <v>0.30655684077380685</v>
      </c>
      <c r="AS78" s="55">
        <f>1/(1+'Fixed data'!$C$5)^AS11</f>
        <v>0.29762800075126877</v>
      </c>
      <c r="AT78" s="55">
        <f>1/(1+'Fixed data'!$C$5)^AT11</f>
        <v>0.28895922403035801</v>
      </c>
      <c r="AU78" s="55">
        <f>1/(1+'Fixed data'!$C$5)^AU11</f>
        <v>0.28054293595180391</v>
      </c>
      <c r="AV78" s="55">
        <f>1/(1+'Fixed data'!$C$5)^AV11</f>
        <v>0.27237178247747956</v>
      </c>
      <c r="AW78" s="55">
        <f>1/(1+'Fixed data'!$C$5)^AW11</f>
        <v>0.26443862376454325</v>
      </c>
      <c r="AX78" s="55">
        <f>1/(1+'Fixed data'!$C$5)^AX11</f>
        <v>0.25673652792674101</v>
      </c>
      <c r="AY78" s="55">
        <f>1/(1+'Fixed data'!$C$5)^AY11</f>
        <v>0.24925876497741845</v>
      </c>
      <c r="AZ78" s="55">
        <f>1/(1+'Fixed data'!$C$5)^AZ11</f>
        <v>0.24199880094894996</v>
      </c>
      <c r="BA78" s="55">
        <f>1/(1+'Fixed data'!$C$5)^BA11</f>
        <v>0.2349502921834466</v>
      </c>
      <c r="BB78" s="55">
        <f>1/(1+'Fixed data'!$C$5)^BB11</f>
        <v>0.22810707978975397</v>
      </c>
      <c r="BC78" s="55">
        <f>1/(1+'Fixed data'!$C$5)^BC11</f>
        <v>0.22146318426189707</v>
      </c>
      <c r="BD78" s="55">
        <f>1/(1+'Fixed data'!$C$5)^BD11</f>
        <v>0.215012800254269</v>
      </c>
    </row>
    <row r="79" spans="1:56" ht="15.75" outlineLevel="1" x14ac:dyDescent="0.3">
      <c r="A79" s="74"/>
      <c r="B79" s="51" t="s">
        <v>74</v>
      </c>
      <c r="C79" s="52" t="s">
        <v>75</v>
      </c>
      <c r="D79" s="39"/>
      <c r="E79" s="55">
        <f>1/(1+'Fixed data'!$C$6)^E11</f>
        <v>0.98522167487684742</v>
      </c>
      <c r="F79" s="55">
        <f>1/(1+'Fixed data'!$C$6)^F11</f>
        <v>0.9706617486471405</v>
      </c>
      <c r="G79" s="55">
        <f>1/(1+'Fixed data'!$C$6)^G11</f>
        <v>0.95631699374102519</v>
      </c>
      <c r="H79" s="55">
        <f>1/(1+'Fixed data'!$C$6)^H11</f>
        <v>0.94218423028672449</v>
      </c>
      <c r="I79" s="55">
        <f>1/(1+'Fixed data'!$C$6)^I11</f>
        <v>0.92826032540563996</v>
      </c>
      <c r="J79" s="55">
        <f>1/(1+'Fixed data'!$C$6)^J11</f>
        <v>0.91454219251787205</v>
      </c>
      <c r="K79" s="55">
        <f>1/(1+'Fixed data'!$C$6)^K11</f>
        <v>0.90102679065800217</v>
      </c>
      <c r="L79" s="55">
        <f>1/(1+'Fixed data'!$C$6)^L11</f>
        <v>0.88771112380098749</v>
      </c>
      <c r="M79" s="55">
        <f>1/(1+'Fixed data'!$C$6)^M11</f>
        <v>0.87459224019801729</v>
      </c>
      <c r="N79" s="55">
        <f>1/(1+'Fixed data'!$C$6)^N11</f>
        <v>0.86166723172218462</v>
      </c>
      <c r="O79" s="55">
        <f>1/(1+'Fixed data'!$C$6)^O11</f>
        <v>0.8489332332238273</v>
      </c>
      <c r="P79" s="55">
        <f>1/(1+'Fixed data'!$C$6)^P11</f>
        <v>0.83638742189539661</v>
      </c>
      <c r="Q79" s="55">
        <f>1/(1+'Fixed data'!$C$6)^Q11</f>
        <v>0.82402701664571099</v>
      </c>
      <c r="R79" s="55">
        <f>1/(1+'Fixed data'!$C$6)^R11</f>
        <v>0.81184927748345925</v>
      </c>
      <c r="S79" s="55">
        <f>1/(1+'Fixed data'!$C$6)^S11</f>
        <v>0.79985150490981216</v>
      </c>
      <c r="T79" s="55">
        <f>1/(1+'Fixed data'!$C$6)^T11</f>
        <v>0.78803103932001206</v>
      </c>
      <c r="U79" s="55">
        <f>1/(1+'Fixed data'!$C$6)^U11</f>
        <v>0.77638526041380518</v>
      </c>
      <c r="V79" s="55">
        <f>1/(1+'Fixed data'!$C$6)^V11</f>
        <v>0.76491158661458636</v>
      </c>
      <c r="W79" s="55">
        <f>1/(1+'Fixed data'!$C$6)^W11</f>
        <v>0.7536074744971295</v>
      </c>
      <c r="X79" s="55">
        <f>1/(1+'Fixed data'!$C$6)^X11</f>
        <v>0.74247041822377313</v>
      </c>
      <c r="Y79" s="55">
        <f>1/(1+'Fixed data'!$C$6)^Y11</f>
        <v>0.73149794898893916</v>
      </c>
      <c r="Z79" s="55">
        <f>1/(1+'Fixed data'!$C$6)^Z11</f>
        <v>0.72068763447186135</v>
      </c>
      <c r="AA79" s="55">
        <f>1/(1+'Fixed data'!$C$6)^AA11</f>
        <v>0.71003707829740037</v>
      </c>
      <c r="AB79" s="55">
        <f>1/(1+'Fixed data'!$C$6)^AB11</f>
        <v>0.69954391950482808</v>
      </c>
      <c r="AC79" s="55">
        <f>1/(1+'Fixed data'!$C$6)^AC11</f>
        <v>0.68920583202446117</v>
      </c>
      <c r="AD79" s="55">
        <f>1/(1+'Fixed data'!$C$6)^AD11</f>
        <v>0.67902052416203085</v>
      </c>
      <c r="AE79" s="55">
        <f>1/(1+'Fixed data'!$C$6)^AE11</f>
        <v>0.66898573809067086</v>
      </c>
      <c r="AF79" s="55">
        <f>1/(1+'Fixed data'!$C$6)^AF11</f>
        <v>0.65909924935041486</v>
      </c>
      <c r="AG79" s="55">
        <f>1/(1+'Fixed data'!$C$6)^AG11</f>
        <v>0.64935886635508844</v>
      </c>
      <c r="AH79" s="55">
        <f>1/(1+'Fixed data'!$C$6)^AH11</f>
        <v>0.63976242990649135</v>
      </c>
      <c r="AI79" s="55">
        <f>1/(1+'Fixed data'!$C$6)^AI11</f>
        <v>0.63030781271575509</v>
      </c>
      <c r="AJ79" s="55">
        <f>1/(1+'Fixed data'!$C$6)^AJ11</f>
        <v>0.62099291893177844</v>
      </c>
      <c r="AK79" s="55">
        <f>1/(1+'Fixed data'!$C$6)^AK11</f>
        <v>0.61181568367662909</v>
      </c>
      <c r="AL79" s="55">
        <f>1/(1+'Fixed data'!$C$6)^AL11</f>
        <v>0.60277407258781202</v>
      </c>
      <c r="AM79" s="55">
        <f>1/(1+'Fixed data'!$C$6)^AM11</f>
        <v>0.59386608136730257</v>
      </c>
      <c r="AN79" s="55">
        <f>1/(1+'Fixed data'!$C$6)^AN11</f>
        <v>0.58508973533724395</v>
      </c>
      <c r="AO79" s="55">
        <f>1/(1+'Fixed data'!$C$6)^AO11</f>
        <v>0.57644308900221086</v>
      </c>
      <c r="AP79" s="55">
        <f>1/(1+'Fixed data'!$C$6)^AP11</f>
        <v>0.56792422561794187</v>
      </c>
      <c r="AQ79" s="55">
        <f>1/(1+'Fixed data'!$C$6)^AQ11</f>
        <v>0.55953125676644533</v>
      </c>
      <c r="AR79" s="55">
        <f>1/(1+'Fixed data'!$C$6)^AR11</f>
        <v>0.55126232193738456</v>
      </c>
      <c r="AS79" s="55">
        <f>1/(1+'Fixed data'!$C$6)^AS11</f>
        <v>0.54311558811564986</v>
      </c>
      <c r="AT79" s="55">
        <f>1/(1+'Fixed data'!$C$6)^AT11</f>
        <v>0.53508924937502456</v>
      </c>
      <c r="AU79" s="55">
        <f>1/(1+'Fixed data'!$C$6)^AU11</f>
        <v>0.52718152647785677</v>
      </c>
      <c r="AV79" s="55">
        <f>1/(1+'Fixed data'!$C$6)^AV11</f>
        <v>0.51939066648064725</v>
      </c>
      <c r="AW79" s="55">
        <f>1/(1+'Fixed data'!$C$6)^AW11</f>
        <v>0.51171494234546522</v>
      </c>
      <c r="AX79" s="55">
        <f>1/(1+'Fixed data'!$C$6)^AX11</f>
        <v>0.50415265255710873</v>
      </c>
      <c r="AY79" s="55">
        <f>1/(1+'Fixed data'!$C$6)^AY11</f>
        <v>0.49670212074591996</v>
      </c>
      <c r="AZ79" s="55">
        <f>1/(1+'Fixed data'!$C$6)^AZ11</f>
        <v>0.4893616953161774</v>
      </c>
      <c r="BA79" s="55">
        <f>1/(1+'Fixed data'!$C$6)^BA11</f>
        <v>0.48212974907997785</v>
      </c>
      <c r="BB79" s="55">
        <f>1/(1+'Fixed data'!$C$6)^BB11</f>
        <v>0.47500467889652986</v>
      </c>
      <c r="BC79" s="55">
        <f>1/(1+'Fixed data'!$C$6)^BC11</f>
        <v>0.46798490531677822</v>
      </c>
      <c r="BD79" s="55">
        <f>1/(1+'Fixed data'!$C$6)^BD11</f>
        <v>0.46106887223327919</v>
      </c>
    </row>
    <row r="80" spans="1:56" x14ac:dyDescent="0.3">
      <c r="A80" s="74"/>
      <c r="B80" s="11" t="s">
        <v>17</v>
      </c>
      <c r="C80" s="14"/>
      <c r="D80" s="9" t="s">
        <v>39</v>
      </c>
      <c r="E80" s="55">
        <f>IF('Fixed data'!$G$19=TRUE,(E77-SUM(E70:E71))*E78+SUM(E70:E71)*E79,E77*E78)</f>
        <v>0</v>
      </c>
      <c r="F80" s="55">
        <f t="shared" ref="F80:BD80" si="10">F77*F78</f>
        <v>-8.4382586838804147E-2</v>
      </c>
      <c r="G80" s="55">
        <f t="shared" si="10"/>
        <v>-5.0003582416136751E-3</v>
      </c>
      <c r="H80" s="55">
        <f t="shared" si="10"/>
        <v>-4.6613409923143808E-3</v>
      </c>
      <c r="I80" s="55">
        <f t="shared" si="10"/>
        <v>-4.3395342831590872E-3</v>
      </c>
      <c r="J80" s="55">
        <f t="shared" si="10"/>
        <v>-4.0341617996452021E-3</v>
      </c>
      <c r="K80" s="55">
        <f t="shared" si="10"/>
        <v>-3.7444800505089769E-3</v>
      </c>
      <c r="L80" s="55">
        <f t="shared" si="10"/>
        <v>-3.4697770355512463E-3</v>
      </c>
      <c r="M80" s="55">
        <f t="shared" si="10"/>
        <v>-3.209370966026838E-3</v>
      </c>
      <c r="N80" s="55">
        <f t="shared" si="10"/>
        <v>-2.9626090355661145E-3</v>
      </c>
      <c r="O80" s="55">
        <f t="shared" si="10"/>
        <v>-2.7288662396742196E-3</v>
      </c>
      <c r="P80" s="55">
        <f t="shared" si="10"/>
        <v>-2.5075442419281863E-3</v>
      </c>
      <c r="Q80" s="55">
        <f t="shared" si="10"/>
        <v>-2.2980702850634795E-3</v>
      </c>
      <c r="R80" s="55">
        <f t="shared" si="10"/>
        <v>-2.0998961452105918E-3</v>
      </c>
      <c r="S80" s="55">
        <f t="shared" si="10"/>
        <v>-1.9124971276085279E-3</v>
      </c>
      <c r="T80" s="55">
        <f t="shared" si="10"/>
        <v>-1.7353711021858738E-3</v>
      </c>
      <c r="U80" s="55">
        <f t="shared" si="10"/>
        <v>-1.5680375774615313E-3</v>
      </c>
      <c r="V80" s="55">
        <f t="shared" si="10"/>
        <v>-1.4100368112763405E-3</v>
      </c>
      <c r="W80" s="55">
        <f t="shared" si="10"/>
        <v>-1.2609289569236078E-3</v>
      </c>
      <c r="X80" s="55">
        <f t="shared" si="10"/>
        <v>-1.1202932433013869E-3</v>
      </c>
      <c r="Y80" s="55">
        <f t="shared" si="10"/>
        <v>-9.877271877619209E-4</v>
      </c>
      <c r="Z80" s="55">
        <f t="shared" si="10"/>
        <v>-8.6284584038440843E-4</v>
      </c>
      <c r="AA80" s="55">
        <f t="shared" si="10"/>
        <v>-7.4528105844599065E-4</v>
      </c>
      <c r="AB80" s="55">
        <f t="shared" si="10"/>
        <v>-6.346808099127548E-4</v>
      </c>
      <c r="AC80" s="55">
        <f t="shared" si="10"/>
        <v>-5.3070850481776698E-4</v>
      </c>
      <c r="AD80" s="55">
        <f t="shared" si="10"/>
        <v>-4.3304235343650756E-4</v>
      </c>
      <c r="AE80" s="55">
        <f t="shared" si="10"/>
        <v>-3.4137475021195633E-4</v>
      </c>
      <c r="AF80" s="55">
        <f t="shared" si="10"/>
        <v>-2.5541168242175337E-4</v>
      </c>
      <c r="AG80" s="55">
        <f t="shared" si="10"/>
        <v>-1.7487216261856585E-4</v>
      </c>
      <c r="AH80" s="55">
        <f t="shared" si="10"/>
        <v>-9.9487683912042604E-5</v>
      </c>
      <c r="AI80" s="55">
        <f t="shared" si="10"/>
        <v>-3.3699254351390031E-5</v>
      </c>
      <c r="AJ80" s="55">
        <f t="shared" si="10"/>
        <v>4.300433364451044E-5</v>
      </c>
      <c r="AK80" s="55">
        <f t="shared" si="10"/>
        <v>1.1526833976725502E-4</v>
      </c>
      <c r="AL80" s="55">
        <f t="shared" si="10"/>
        <v>1.8328630999720513E-4</v>
      </c>
      <c r="AM80" s="55">
        <f t="shared" si="10"/>
        <v>2.4724428205013431E-4</v>
      </c>
      <c r="AN80" s="55">
        <f t="shared" si="10"/>
        <v>3.0732105855978093E-4</v>
      </c>
      <c r="AO80" s="55">
        <f t="shared" si="10"/>
        <v>3.636884707163868E-4</v>
      </c>
      <c r="AP80" s="55">
        <f t="shared" si="10"/>
        <v>4.1651163268543301E-4</v>
      </c>
      <c r="AQ80" s="55">
        <f t="shared" si="10"/>
        <v>4.6594918711999697E-4</v>
      </c>
      <c r="AR80" s="55">
        <f t="shared" si="10"/>
        <v>5.1215354206971529E-4</v>
      </c>
      <c r="AS80" s="55">
        <f t="shared" si="10"/>
        <v>5.5527109957924088E-4</v>
      </c>
      <c r="AT80" s="55">
        <f t="shared" si="10"/>
        <v>5.9544247625932761E-4</v>
      </c>
      <c r="AU80" s="55">
        <f t="shared" si="10"/>
        <v>6.3280271610422693E-4</v>
      </c>
      <c r="AV80" s="55">
        <f t="shared" si="10"/>
        <v>6.6748149581994493E-4</v>
      </c>
      <c r="AW80" s="55">
        <f t="shared" si="10"/>
        <v>6.9960332291908723E-4</v>
      </c>
      <c r="AX80" s="55">
        <f t="shared" si="10"/>
        <v>7.2928772682946078E-4</v>
      </c>
      <c r="AY80" s="55">
        <f t="shared" si="10"/>
        <v>7.566494432553508E-4</v>
      </c>
      <c r="AZ80" s="55">
        <f t="shared" si="10"/>
        <v>1.9378919026331936E-3</v>
      </c>
      <c r="BA80" s="55">
        <f t="shared" si="10"/>
        <v>1.8814484491584407E-3</v>
      </c>
      <c r="BB80" s="55">
        <f t="shared" si="10"/>
        <v>1.8266489797654764E-3</v>
      </c>
      <c r="BC80" s="55">
        <f t="shared" si="10"/>
        <v>1.7734456114227926E-3</v>
      </c>
      <c r="BD80" s="55">
        <f t="shared" si="10"/>
        <v>1.7217918557502841E-3</v>
      </c>
    </row>
    <row r="81" spans="1:56" x14ac:dyDescent="0.3">
      <c r="A81" s="74"/>
      <c r="B81" s="15" t="s">
        <v>18</v>
      </c>
      <c r="C81" s="15"/>
      <c r="D81" s="14" t="s">
        <v>39</v>
      </c>
      <c r="E81" s="56">
        <f>+E80</f>
        <v>0</v>
      </c>
      <c r="F81" s="56">
        <f t="shared" ref="F81:BD81" si="11">+E81+F80</f>
        <v>-8.4382586838804147E-2</v>
      </c>
      <c r="G81" s="56">
        <f t="shared" si="11"/>
        <v>-8.9382945080417817E-2</v>
      </c>
      <c r="H81" s="56">
        <f t="shared" si="11"/>
        <v>-9.40442860727322E-2</v>
      </c>
      <c r="I81" s="56">
        <f t="shared" si="11"/>
        <v>-9.8383820355891285E-2</v>
      </c>
      <c r="J81" s="56">
        <f t="shared" si="11"/>
        <v>-0.10241798215553649</v>
      </c>
      <c r="K81" s="56">
        <f t="shared" si="11"/>
        <v>-0.10616246220604547</v>
      </c>
      <c r="L81" s="56">
        <f t="shared" si="11"/>
        <v>-0.10963223924159672</v>
      </c>
      <c r="M81" s="56">
        <f t="shared" si="11"/>
        <v>-0.11284161020762357</v>
      </c>
      <c r="N81" s="56">
        <f t="shared" si="11"/>
        <v>-0.11580421924318968</v>
      </c>
      <c r="O81" s="56">
        <f t="shared" si="11"/>
        <v>-0.1185330854828639</v>
      </c>
      <c r="P81" s="56">
        <f t="shared" si="11"/>
        <v>-0.12104062972479208</v>
      </c>
      <c r="Q81" s="56">
        <f t="shared" si="11"/>
        <v>-0.12333870000985557</v>
      </c>
      <c r="R81" s="56">
        <f t="shared" si="11"/>
        <v>-0.12543859615506617</v>
      </c>
      <c r="S81" s="56">
        <f t="shared" si="11"/>
        <v>-0.12735109328267469</v>
      </c>
      <c r="T81" s="56">
        <f t="shared" si="11"/>
        <v>-0.12908646438486057</v>
      </c>
      <c r="U81" s="56">
        <f t="shared" si="11"/>
        <v>-0.13065450196232209</v>
      </c>
      <c r="V81" s="56">
        <f t="shared" si="11"/>
        <v>-0.13206453877359842</v>
      </c>
      <c r="W81" s="56">
        <f t="shared" si="11"/>
        <v>-0.13332546773052203</v>
      </c>
      <c r="X81" s="56">
        <f t="shared" si="11"/>
        <v>-0.13444576097382341</v>
      </c>
      <c r="Y81" s="56">
        <f t="shared" si="11"/>
        <v>-0.13543348816158532</v>
      </c>
      <c r="Z81" s="56">
        <f t="shared" si="11"/>
        <v>-0.13629633400196972</v>
      </c>
      <c r="AA81" s="56">
        <f t="shared" si="11"/>
        <v>-0.13704161506041571</v>
      </c>
      <c r="AB81" s="56">
        <f t="shared" si="11"/>
        <v>-0.13767629587032845</v>
      </c>
      <c r="AC81" s="56">
        <f t="shared" si="11"/>
        <v>-0.13820700437514621</v>
      </c>
      <c r="AD81" s="56">
        <f t="shared" si="11"/>
        <v>-0.13864004672858271</v>
      </c>
      <c r="AE81" s="56">
        <f t="shared" si="11"/>
        <v>-0.13898142147879466</v>
      </c>
      <c r="AF81" s="56">
        <f t="shared" si="11"/>
        <v>-0.13923683316121641</v>
      </c>
      <c r="AG81" s="56">
        <f t="shared" si="11"/>
        <v>-0.13941170532383498</v>
      </c>
      <c r="AH81" s="56">
        <f t="shared" si="11"/>
        <v>-0.13951119300774703</v>
      </c>
      <c r="AI81" s="56">
        <f t="shared" si="11"/>
        <v>-0.13954489226209843</v>
      </c>
      <c r="AJ81" s="56">
        <f t="shared" si="11"/>
        <v>-0.13950188792845392</v>
      </c>
      <c r="AK81" s="56">
        <f t="shared" si="11"/>
        <v>-0.13938661958868667</v>
      </c>
      <c r="AL81" s="56">
        <f t="shared" si="11"/>
        <v>-0.13920333327868947</v>
      </c>
      <c r="AM81" s="56">
        <f t="shared" si="11"/>
        <v>-0.13895608899663933</v>
      </c>
      <c r="AN81" s="56">
        <f t="shared" si="11"/>
        <v>-0.13864876793807956</v>
      </c>
      <c r="AO81" s="56">
        <f t="shared" si="11"/>
        <v>-0.13828507946736318</v>
      </c>
      <c r="AP81" s="56">
        <f t="shared" si="11"/>
        <v>-0.13786856783467774</v>
      </c>
      <c r="AQ81" s="56">
        <f t="shared" si="11"/>
        <v>-0.13740261864755773</v>
      </c>
      <c r="AR81" s="56">
        <f t="shared" si="11"/>
        <v>-0.13689046510548802</v>
      </c>
      <c r="AS81" s="56">
        <f t="shared" si="11"/>
        <v>-0.13633519400590879</v>
      </c>
      <c r="AT81" s="56">
        <f t="shared" si="11"/>
        <v>-0.13573975152964946</v>
      </c>
      <c r="AU81" s="56">
        <f t="shared" si="11"/>
        <v>-0.13510694881354524</v>
      </c>
      <c r="AV81" s="56">
        <f t="shared" si="11"/>
        <v>-0.1344394673177253</v>
      </c>
      <c r="AW81" s="56">
        <f t="shared" si="11"/>
        <v>-0.13373986399480622</v>
      </c>
      <c r="AX81" s="56">
        <f t="shared" si="11"/>
        <v>-0.13301057626797677</v>
      </c>
      <c r="AY81" s="56">
        <f t="shared" si="11"/>
        <v>-0.13225392682472142</v>
      </c>
      <c r="AZ81" s="56">
        <f t="shared" si="11"/>
        <v>-0.13031603492208824</v>
      </c>
      <c r="BA81" s="56">
        <f t="shared" si="11"/>
        <v>-0.1284345864729298</v>
      </c>
      <c r="BB81" s="56">
        <f t="shared" si="11"/>
        <v>-0.12660793749316432</v>
      </c>
      <c r="BC81" s="56">
        <f t="shared" si="11"/>
        <v>-0.12483449188174153</v>
      </c>
      <c r="BD81" s="56">
        <f t="shared" si="11"/>
        <v>-0.12311270002599124</v>
      </c>
    </row>
    <row r="82" spans="1:56" x14ac:dyDescent="0.3">
      <c r="A82" s="74"/>
      <c r="B82" s="14"/>
    </row>
    <row r="83" spans="1:56" x14ac:dyDescent="0.3">
      <c r="A83" s="74"/>
      <c r="E83" s="55"/>
    </row>
    <row r="84" spans="1:56" x14ac:dyDescent="0.3">
      <c r="A84" s="114"/>
      <c r="B84" s="121" t="s">
        <v>214</v>
      </c>
      <c r="C84" s="115"/>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row>
    <row r="85" spans="1:56" x14ac:dyDescent="0.3">
      <c r="A85" s="117"/>
      <c r="B85" s="118" t="s">
        <v>315</v>
      </c>
      <c r="C85" s="119"/>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row>
    <row r="86" spans="1:56" ht="12.75" customHeight="1" x14ac:dyDescent="0.3">
      <c r="A86" s="197" t="s">
        <v>297</v>
      </c>
      <c r="B86" s="4" t="s">
        <v>209</v>
      </c>
      <c r="D86" s="4" t="s">
        <v>85</v>
      </c>
      <c r="E86" s="44">
        <f>'Workings template'!B27+'Workings template'!B28+'Workings template'!B29</f>
        <v>0</v>
      </c>
      <c r="F86" s="44">
        <f>'Workings template'!$C$27+'Workings template'!$C$28+'Workings template'!$C$29</f>
        <v>165.37892495681371</v>
      </c>
      <c r="G86" s="44">
        <f>'Workings template'!$C$27+'Workings template'!$C$28+'Workings template'!$C$29</f>
        <v>165.37892495681371</v>
      </c>
      <c r="H86" s="44">
        <f>'Workings template'!$C$27+'Workings template'!$C$28+'Workings template'!$C$29</f>
        <v>165.37892495681371</v>
      </c>
      <c r="I86" s="44">
        <f>'Workings template'!$C$27+'Workings template'!$C$28+'Workings template'!$C$29</f>
        <v>165.37892495681371</v>
      </c>
      <c r="J86" s="44">
        <f>'Workings template'!$C$27+'Workings template'!$C$28+'Workings template'!$C$29</f>
        <v>165.37892495681371</v>
      </c>
      <c r="K86" s="44">
        <f>'Workings template'!$C$27+'Workings template'!$C$28+'Workings template'!$C$29</f>
        <v>165.37892495681371</v>
      </c>
      <c r="L86" s="44">
        <f>'Workings template'!$C$27+'Workings template'!$C$28+'Workings template'!$C$29</f>
        <v>165.37892495681371</v>
      </c>
      <c r="M86" s="44">
        <f>'Workings template'!$C$27+'Workings template'!$C$28+'Workings template'!$C$29</f>
        <v>165.37892495681371</v>
      </c>
      <c r="N86" s="44">
        <f>'Workings template'!$C$27+'Workings template'!$C$28+'Workings template'!$C$29</f>
        <v>165.37892495681371</v>
      </c>
      <c r="O86" s="44">
        <f>'Workings template'!$C$27+'Workings template'!$C$28+'Workings template'!$C$29</f>
        <v>165.37892495681371</v>
      </c>
      <c r="P86" s="44">
        <f>'Workings template'!$C$27+'Workings template'!$C$28+'Workings template'!$C$29</f>
        <v>165.37892495681371</v>
      </c>
      <c r="Q86" s="44">
        <f>'Workings template'!$C$27+'Workings template'!$C$28+'Workings template'!$C$29</f>
        <v>165.37892495681371</v>
      </c>
      <c r="R86" s="44">
        <f>'Workings template'!$C$27+'Workings template'!$C$28+'Workings template'!$C$29</f>
        <v>165.37892495681371</v>
      </c>
      <c r="S86" s="44">
        <f>'Workings template'!$C$27+'Workings template'!$C$28+'Workings template'!$C$29</f>
        <v>165.37892495681371</v>
      </c>
      <c r="T86" s="44">
        <f>'Workings template'!$C$27+'Workings template'!$C$28+'Workings template'!$C$29</f>
        <v>165.37892495681371</v>
      </c>
      <c r="U86" s="44">
        <f>'Workings template'!$C$27+'Workings template'!$C$28+'Workings template'!$C$29</f>
        <v>165.37892495681371</v>
      </c>
      <c r="V86" s="44">
        <f>'Workings template'!$C$27+'Workings template'!$C$28+'Workings template'!$C$29</f>
        <v>165.37892495681371</v>
      </c>
      <c r="W86" s="44">
        <f>'Workings template'!$C$27+'Workings template'!$C$28+'Workings template'!$C$29</f>
        <v>165.37892495681371</v>
      </c>
      <c r="X86" s="44">
        <f>'Workings template'!$C$27+'Workings template'!$C$28+'Workings template'!$C$29</f>
        <v>165.37892495681371</v>
      </c>
      <c r="Y86" s="44">
        <f>'Workings template'!$C$27+'Workings template'!$C$28+'Workings template'!$C$29</f>
        <v>165.37892495681371</v>
      </c>
      <c r="Z86" s="44">
        <f>'Workings template'!$C$27+'Workings template'!$C$28+'Workings template'!$C$29</f>
        <v>165.37892495681371</v>
      </c>
      <c r="AA86" s="44">
        <f>'Workings template'!$C$27+'Workings template'!$C$28+'Workings template'!$C$29</f>
        <v>165.37892495681371</v>
      </c>
      <c r="AB86" s="44">
        <f>'Workings template'!$C$27+'Workings template'!$C$28+'Workings template'!$C$29</f>
        <v>165.37892495681371</v>
      </c>
      <c r="AC86" s="44">
        <f>'Workings template'!$C$27+'Workings template'!$C$28+'Workings template'!$C$29</f>
        <v>165.37892495681371</v>
      </c>
      <c r="AD86" s="44">
        <f>'Workings template'!$C$27+'Workings template'!$C$28+'Workings template'!$C$29</f>
        <v>165.37892495681371</v>
      </c>
      <c r="AE86" s="44">
        <f>'Workings template'!$C$27+'Workings template'!$C$28+'Workings template'!$C$29</f>
        <v>165.37892495681371</v>
      </c>
      <c r="AF86" s="44">
        <f>'Workings template'!$C$27+'Workings template'!$C$28+'Workings template'!$C$29</f>
        <v>165.37892495681371</v>
      </c>
      <c r="AG86" s="44">
        <f>'Workings template'!$C$27+'Workings template'!$C$28+'Workings template'!$C$29</f>
        <v>165.37892495681371</v>
      </c>
      <c r="AH86" s="44">
        <f>'Workings template'!$C$27+'Workings template'!$C$28+'Workings template'!$C$29</f>
        <v>165.37892495681371</v>
      </c>
      <c r="AI86" s="44">
        <f>'Workings template'!$C$27+'Workings template'!$C$28+'Workings template'!$C$29</f>
        <v>165.37892495681371</v>
      </c>
      <c r="AJ86" s="44">
        <f>'Workings template'!$C$27+'Workings template'!$C$28+'Workings template'!$C$29</f>
        <v>165.37892495681371</v>
      </c>
      <c r="AK86" s="44">
        <f>'Workings template'!$C$27+'Workings template'!$C$28+'Workings template'!$C$29</f>
        <v>165.37892495681371</v>
      </c>
      <c r="AL86" s="44">
        <f>'Workings template'!$C$27+'Workings template'!$C$28+'Workings template'!$C$29</f>
        <v>165.37892495681371</v>
      </c>
      <c r="AM86" s="44">
        <f>'Workings template'!$C$27+'Workings template'!$C$28+'Workings template'!$C$29</f>
        <v>165.37892495681371</v>
      </c>
      <c r="AN86" s="44">
        <f>'Workings template'!$C$27+'Workings template'!$C$28+'Workings template'!$C$29</f>
        <v>165.37892495681371</v>
      </c>
      <c r="AO86" s="44">
        <f>'Workings template'!$C$27+'Workings template'!$C$28+'Workings template'!$C$29</f>
        <v>165.37892495681371</v>
      </c>
      <c r="AP86" s="44">
        <f>'Workings template'!$C$27+'Workings template'!$C$28+'Workings template'!$C$29</f>
        <v>165.37892495681371</v>
      </c>
      <c r="AQ86" s="44">
        <f>'Workings template'!$C$27+'Workings template'!$C$28+'Workings template'!$C$29</f>
        <v>165.37892495681371</v>
      </c>
      <c r="AR86" s="44">
        <f>'Workings template'!$C$27+'Workings template'!$C$28+'Workings template'!$C$29</f>
        <v>165.37892495681371</v>
      </c>
      <c r="AS86" s="44">
        <f>'Workings template'!$C$27+'Workings template'!$C$28+'Workings template'!$C$29</f>
        <v>165.37892495681371</v>
      </c>
      <c r="AT86" s="44">
        <f>'Workings template'!$C$27+'Workings template'!$C$28+'Workings template'!$C$29</f>
        <v>165.37892495681371</v>
      </c>
      <c r="AU86" s="44">
        <f>'Workings template'!$C$27+'Workings template'!$C$28+'Workings template'!$C$29</f>
        <v>165.37892495681371</v>
      </c>
      <c r="AV86" s="44">
        <f>'Workings template'!$C$27+'Workings template'!$C$28+'Workings template'!$C$29</f>
        <v>165.37892495681371</v>
      </c>
      <c r="AW86" s="44">
        <f>'Workings template'!$C$27+'Workings template'!$C$28+'Workings template'!$C$29</f>
        <v>165.37892495681371</v>
      </c>
      <c r="AX86" s="44">
        <f>'Workings template'!$C$27+'Workings template'!$C$28+'Workings template'!$C$29</f>
        <v>165.37892495681371</v>
      </c>
      <c r="AY86" s="44">
        <f>'Workings template'!$C$27+'Workings template'!$C$28+'Workings template'!$C$29</f>
        <v>165.37892495681371</v>
      </c>
      <c r="AZ86" s="44">
        <f>'Workings template'!$C$27+'Workings template'!$C$28+'Workings template'!$C$29</f>
        <v>165.37892495681371</v>
      </c>
      <c r="BA86" s="44">
        <f>'Workings template'!$C$27+'Workings template'!$C$28+'Workings template'!$C$29</f>
        <v>165.37892495681371</v>
      </c>
      <c r="BB86" s="44">
        <f>'Workings template'!$C$27+'Workings template'!$C$28+'Workings template'!$C$29</f>
        <v>165.37892495681371</v>
      </c>
      <c r="BC86" s="44">
        <f>'Workings template'!$C$27+'Workings template'!$C$28+'Workings template'!$C$29</f>
        <v>165.37892495681371</v>
      </c>
      <c r="BD86" s="44">
        <f>'Workings template'!$C$27+'Workings template'!$C$28+'Workings template'!$C$29</f>
        <v>165.37892495681371</v>
      </c>
    </row>
    <row r="87" spans="1:56" x14ac:dyDescent="0.3">
      <c r="A87" s="197"/>
      <c r="B87" s="4" t="s">
        <v>210</v>
      </c>
      <c r="D87" s="4" t="s">
        <v>87</v>
      </c>
      <c r="E87" s="44"/>
      <c r="F87" s="44"/>
      <c r="G87" s="44"/>
      <c r="H87" s="44"/>
      <c r="I87" s="44"/>
      <c r="J87" s="44"/>
      <c r="K87" s="44"/>
      <c r="L87" s="44"/>
      <c r="M87" s="44"/>
      <c r="N87" s="44"/>
      <c r="O87" s="44"/>
      <c r="P87" s="44"/>
      <c r="Q87" s="44"/>
      <c r="R87" s="44"/>
      <c r="S87" s="44"/>
      <c r="T87" s="44"/>
      <c r="U87" s="44"/>
      <c r="V87" s="44"/>
      <c r="W87" s="44"/>
      <c r="X87" s="44"/>
      <c r="Y87" s="44"/>
      <c r="Z87" s="44"/>
      <c r="AA87" s="44"/>
      <c r="AB87" s="44"/>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row>
    <row r="88" spans="1:56" ht="12.75" customHeight="1" x14ac:dyDescent="0.3">
      <c r="A88" s="197"/>
      <c r="B88" s="4" t="s">
        <v>211</v>
      </c>
      <c r="D88" s="4" t="s">
        <v>206</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x14ac:dyDescent="0.3">
      <c r="A89" s="197"/>
      <c r="B89" s="4" t="s">
        <v>212</v>
      </c>
      <c r="D89" s="4" t="s">
        <v>86</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6.5" x14ac:dyDescent="0.3">
      <c r="A90" s="197"/>
      <c r="B90" s="4" t="s">
        <v>325</v>
      </c>
      <c r="D90" s="4" t="s">
        <v>87</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ht="16.5" x14ac:dyDescent="0.3">
      <c r="A91" s="197"/>
      <c r="B91" s="4" t="s">
        <v>326</v>
      </c>
      <c r="D91" s="4" t="s">
        <v>41</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6.5" x14ac:dyDescent="0.3">
      <c r="A92" s="197"/>
      <c r="B92" s="4" t="s">
        <v>327</v>
      </c>
      <c r="D92" s="4" t="s">
        <v>41</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x14ac:dyDescent="0.3">
      <c r="A93" s="197"/>
      <c r="B93" s="4" t="s">
        <v>213</v>
      </c>
      <c r="D93" s="4" t="s">
        <v>88</v>
      </c>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row>
    <row r="94" spans="1:56" x14ac:dyDescent="0.3">
      <c r="C94" s="37"/>
    </row>
    <row r="95" spans="1:56" ht="16.5" x14ac:dyDescent="0.3">
      <c r="A95" s="85"/>
      <c r="C95" s="37"/>
    </row>
    <row r="96" spans="1:56" ht="16.5" x14ac:dyDescent="0.3">
      <c r="A96" s="85">
        <v>1</v>
      </c>
      <c r="B96" s="4" t="s">
        <v>328</v>
      </c>
    </row>
    <row r="97" spans="1:3" x14ac:dyDescent="0.3">
      <c r="B97" s="69" t="s">
        <v>152</v>
      </c>
    </row>
    <row r="98" spans="1:3" x14ac:dyDescent="0.3">
      <c r="B98" s="4" t="s">
        <v>312</v>
      </c>
    </row>
    <row r="99" spans="1:3" x14ac:dyDescent="0.3">
      <c r="B99" s="4" t="s">
        <v>329</v>
      </c>
    </row>
    <row r="100" spans="1:3" ht="16.5" x14ac:dyDescent="0.3">
      <c r="A100" s="85">
        <v>2</v>
      </c>
      <c r="B100" s="69" t="s">
        <v>151</v>
      </c>
    </row>
    <row r="105" spans="1:3" x14ac:dyDescent="0.3">
      <c r="C105" s="37"/>
    </row>
    <row r="170" spans="2:2" x14ac:dyDescent="0.3">
      <c r="B170" s="4" t="s">
        <v>195</v>
      </c>
    </row>
    <row r="171" spans="2:2" x14ac:dyDescent="0.3">
      <c r="B171" s="4" t="s">
        <v>194</v>
      </c>
    </row>
    <row r="172" spans="2:2" x14ac:dyDescent="0.3">
      <c r="B172" s="4" t="s">
        <v>313</v>
      </c>
    </row>
    <row r="173" spans="2:2" x14ac:dyDescent="0.3">
      <c r="B173" s="4" t="s">
        <v>155</v>
      </c>
    </row>
    <row r="174" spans="2:2" x14ac:dyDescent="0.3">
      <c r="B174" s="4" t="s">
        <v>156</v>
      </c>
    </row>
    <row r="175" spans="2:2" x14ac:dyDescent="0.3">
      <c r="B175" s="4" t="s">
        <v>157</v>
      </c>
    </row>
    <row r="176" spans="2:2" x14ac:dyDescent="0.3">
      <c r="B176" s="4" t="s">
        <v>158</v>
      </c>
    </row>
    <row r="177" spans="2:2" x14ac:dyDescent="0.3">
      <c r="B177" s="4" t="s">
        <v>159</v>
      </c>
    </row>
    <row r="178" spans="2:2" x14ac:dyDescent="0.3">
      <c r="B178" s="4" t="s">
        <v>160</v>
      </c>
    </row>
    <row r="179" spans="2:2" x14ac:dyDescent="0.3">
      <c r="B179" s="4" t="s">
        <v>161</v>
      </c>
    </row>
    <row r="180" spans="2:2" x14ac:dyDescent="0.3">
      <c r="B180" s="4" t="s">
        <v>162</v>
      </c>
    </row>
    <row r="181" spans="2:2" x14ac:dyDescent="0.3">
      <c r="B181" s="4" t="s">
        <v>163</v>
      </c>
    </row>
    <row r="182" spans="2:2" x14ac:dyDescent="0.3">
      <c r="B182" s="4" t="s">
        <v>196</v>
      </c>
    </row>
    <row r="183" spans="2:2" x14ac:dyDescent="0.3">
      <c r="B183" s="4" t="s">
        <v>164</v>
      </c>
    </row>
    <row r="184" spans="2:2" x14ac:dyDescent="0.3">
      <c r="B184" s="4" t="s">
        <v>165</v>
      </c>
    </row>
    <row r="185" spans="2:2" x14ac:dyDescent="0.3">
      <c r="B185" s="4" t="s">
        <v>166</v>
      </c>
    </row>
    <row r="186" spans="2:2" x14ac:dyDescent="0.3">
      <c r="B186" s="4" t="s">
        <v>167</v>
      </c>
    </row>
    <row r="187" spans="2:2" x14ac:dyDescent="0.3">
      <c r="B187" s="4" t="s">
        <v>168</v>
      </c>
    </row>
    <row r="188" spans="2:2" x14ac:dyDescent="0.3">
      <c r="B188" s="4" t="s">
        <v>169</v>
      </c>
    </row>
    <row r="189" spans="2:2" x14ac:dyDescent="0.3">
      <c r="B189" s="4" t="s">
        <v>170</v>
      </c>
    </row>
    <row r="190" spans="2:2" x14ac:dyDescent="0.3">
      <c r="B190" s="4" t="s">
        <v>171</v>
      </c>
    </row>
    <row r="191" spans="2:2" x14ac:dyDescent="0.3">
      <c r="B191" s="4" t="s">
        <v>172</v>
      </c>
    </row>
    <row r="192" spans="2:2" x14ac:dyDescent="0.3">
      <c r="B192" s="4" t="s">
        <v>197</v>
      </c>
    </row>
    <row r="193" spans="2:2" x14ac:dyDescent="0.3">
      <c r="B193" s="4" t="s">
        <v>198</v>
      </c>
    </row>
    <row r="194" spans="2:2" x14ac:dyDescent="0.3">
      <c r="B194" s="4" t="s">
        <v>173</v>
      </c>
    </row>
    <row r="195" spans="2:2" x14ac:dyDescent="0.3">
      <c r="B195" s="4" t="s">
        <v>174</v>
      </c>
    </row>
    <row r="196" spans="2:2" x14ac:dyDescent="0.3">
      <c r="B196" s="4" t="s">
        <v>175</v>
      </c>
    </row>
    <row r="197" spans="2:2" x14ac:dyDescent="0.3">
      <c r="B197" s="4" t="s">
        <v>176</v>
      </c>
    </row>
    <row r="198" spans="2:2" x14ac:dyDescent="0.3">
      <c r="B198" s="4" t="s">
        <v>177</v>
      </c>
    </row>
    <row r="199" spans="2:2" x14ac:dyDescent="0.3">
      <c r="B199" s="4" t="s">
        <v>178</v>
      </c>
    </row>
    <row r="200" spans="2:2" x14ac:dyDescent="0.3">
      <c r="B200" s="4" t="s">
        <v>179</v>
      </c>
    </row>
    <row r="201" spans="2:2" x14ac:dyDescent="0.3">
      <c r="B201" s="4" t="s">
        <v>180</v>
      </c>
    </row>
    <row r="202" spans="2:2" x14ac:dyDescent="0.3">
      <c r="B202" s="4" t="s">
        <v>181</v>
      </c>
    </row>
    <row r="203" spans="2:2" x14ac:dyDescent="0.3">
      <c r="B203" s="4" t="s">
        <v>182</v>
      </c>
    </row>
    <row r="204" spans="2:2" x14ac:dyDescent="0.3">
      <c r="B204" s="4" t="s">
        <v>183</v>
      </c>
    </row>
    <row r="205" spans="2:2" x14ac:dyDescent="0.3">
      <c r="B205" s="4" t="s">
        <v>184</v>
      </c>
    </row>
    <row r="206" spans="2:2" x14ac:dyDescent="0.3">
      <c r="B206" s="4" t="s">
        <v>185</v>
      </c>
    </row>
    <row r="207" spans="2:2" x14ac:dyDescent="0.3">
      <c r="B207" s="4" t="s">
        <v>186</v>
      </c>
    </row>
    <row r="208" spans="2:2" x14ac:dyDescent="0.3">
      <c r="B208" s="4" t="s">
        <v>187</v>
      </c>
    </row>
    <row r="209" spans="2:2" x14ac:dyDescent="0.3">
      <c r="B209" s="4" t="s">
        <v>188</v>
      </c>
    </row>
    <row r="210" spans="2:2" x14ac:dyDescent="0.3">
      <c r="B210" s="4" t="s">
        <v>189</v>
      </c>
    </row>
    <row r="211" spans="2:2" x14ac:dyDescent="0.3">
      <c r="B211" s="4" t="s">
        <v>190</v>
      </c>
    </row>
    <row r="212" spans="2:2" x14ac:dyDescent="0.3">
      <c r="B212" s="4" t="s">
        <v>191</v>
      </c>
    </row>
    <row r="213" spans="2:2" x14ac:dyDescent="0.3">
      <c r="B213" s="4" t="s">
        <v>192</v>
      </c>
    </row>
    <row r="214" spans="2:2" x14ac:dyDescent="0.3">
      <c r="B214" s="4" t="s">
        <v>193</v>
      </c>
    </row>
  </sheetData>
  <mergeCells count="4">
    <mergeCell ref="A13:A18"/>
    <mergeCell ref="A19:A25"/>
    <mergeCell ref="A65:A76"/>
    <mergeCell ref="A86:A93"/>
  </mergeCells>
  <dataValidations count="2">
    <dataValidation type="list" allowBlank="1" showInputMessage="1" showErrorMessage="1" sqref="B13" xr:uid="{00000000-0002-0000-0600-000000000000}">
      <formula1>$B$170:$B$214</formula1>
    </dataValidation>
    <dataValidation type="list" allowBlank="1" showInputMessage="1" showErrorMessage="1" sqref="B14:B24" xr:uid="{00000000-0002-0000-0600-000001000000}">
      <formula1>$B$170:$B$216</formula1>
    </dataValidation>
  </dataValidations>
  <hyperlinks>
    <hyperlink ref="B97" r:id="rId1" xr:uid="{00000000-0004-0000-0600-000000000000}"/>
    <hyperlink ref="B100" r:id="rId2" xr:uid="{00000000-0004-0000-0600-000001000000}"/>
  </hyperlinks>
  <pageMargins left="0.70866141732283472" right="0.70866141732283472" top="0.74803149606299213" bottom="0.74803149606299213" header="0.31496062992125984" footer="0.31496062992125984"/>
  <pageSetup paperSize="8" scale="63" orientation="landscape"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G29"/>
  <sheetViews>
    <sheetView tabSelected="1" workbookViewId="0">
      <selection activeCell="E15" sqref="E15"/>
    </sheetView>
  </sheetViews>
  <sheetFormatPr defaultRowHeight="15" x14ac:dyDescent="0.25"/>
  <cols>
    <col min="1" max="1" width="121.7109375" customWidth="1"/>
    <col min="2" max="2" width="10.5703125" customWidth="1"/>
    <col min="3" max="3" width="15" customWidth="1"/>
    <col min="4" max="4" width="10.42578125" customWidth="1"/>
    <col min="6" max="6" width="12.7109375" bestFit="1" customWidth="1"/>
    <col min="7" max="7" width="13.85546875" bestFit="1" customWidth="1"/>
    <col min="9" max="9" width="11.140625" bestFit="1" customWidth="1"/>
    <col min="10" max="11" width="12.7109375" bestFit="1" customWidth="1"/>
  </cols>
  <sheetData>
    <row r="1" spans="1:7" ht="18.75" x14ac:dyDescent="0.3">
      <c r="A1" s="1" t="s">
        <v>344</v>
      </c>
    </row>
    <row r="2" spans="1:7" ht="21" x14ac:dyDescent="0.35">
      <c r="A2" t="s">
        <v>334</v>
      </c>
    </row>
    <row r="3" spans="1:7" x14ac:dyDescent="0.25">
      <c r="F3" s="136"/>
      <c r="G3" s="136"/>
    </row>
    <row r="4" spans="1:7" x14ac:dyDescent="0.25">
      <c r="B4" t="s">
        <v>254</v>
      </c>
      <c r="C4" t="s">
        <v>255</v>
      </c>
      <c r="D4" t="s">
        <v>256</v>
      </c>
      <c r="E4" t="s">
        <v>257</v>
      </c>
    </row>
    <row r="6" spans="1:7" x14ac:dyDescent="0.25">
      <c r="A6" t="s">
        <v>362</v>
      </c>
      <c r="B6">
        <v>12.37</v>
      </c>
    </row>
    <row r="7" spans="1:7" x14ac:dyDescent="0.25">
      <c r="A7" t="s">
        <v>351</v>
      </c>
      <c r="B7" t="s">
        <v>352</v>
      </c>
    </row>
    <row r="9" spans="1:7" x14ac:dyDescent="0.25">
      <c r="A9" t="s">
        <v>348</v>
      </c>
      <c r="B9" s="151">
        <v>9209.1896620160114</v>
      </c>
      <c r="C9" s="151">
        <v>9226.5105538972457</v>
      </c>
      <c r="D9" s="151">
        <v>9252.561012476519</v>
      </c>
      <c r="E9" s="151">
        <v>9251.7707595728098</v>
      </c>
    </row>
    <row r="10" spans="1:7" x14ac:dyDescent="0.25">
      <c r="A10" t="s">
        <v>349</v>
      </c>
      <c r="B10" s="151">
        <v>11794.083333333347</v>
      </c>
      <c r="C10" s="151">
        <v>11719.999999999987</v>
      </c>
      <c r="D10" s="151">
        <v>11732.666666666648</v>
      </c>
      <c r="E10" s="151">
        <v>12523.852499999983</v>
      </c>
    </row>
    <row r="11" spans="1:7" x14ac:dyDescent="0.25">
      <c r="A11" t="s">
        <v>350</v>
      </c>
      <c r="B11" s="137">
        <f>SUM(B10-B9)</f>
        <v>2584.8936713173352</v>
      </c>
      <c r="C11" s="137">
        <f>SUM(C10-C9)</f>
        <v>2493.4894461027416</v>
      </c>
      <c r="D11" s="137">
        <f>D10-D9</f>
        <v>2480.1056541901289</v>
      </c>
      <c r="E11" s="137">
        <f>E10-E9</f>
        <v>3272.0817404271729</v>
      </c>
    </row>
    <row r="12" spans="1:7" x14ac:dyDescent="0.25">
      <c r="B12" s="137"/>
      <c r="C12" s="137"/>
      <c r="D12" s="136"/>
    </row>
    <row r="13" spans="1:7" x14ac:dyDescent="0.25">
      <c r="A13" t="s">
        <v>353</v>
      </c>
      <c r="B13" s="146">
        <v>0</v>
      </c>
      <c r="C13">
        <v>4</v>
      </c>
      <c r="D13" s="142"/>
    </row>
    <row r="14" spans="1:7" x14ac:dyDescent="0.25">
      <c r="A14" t="s">
        <v>354</v>
      </c>
      <c r="B14" s="146">
        <v>0</v>
      </c>
      <c r="C14" s="146">
        <v>14</v>
      </c>
      <c r="D14" s="146"/>
    </row>
    <row r="15" spans="1:7" x14ac:dyDescent="0.25">
      <c r="A15" t="s">
        <v>357</v>
      </c>
      <c r="B15" s="146">
        <v>0</v>
      </c>
      <c r="C15" s="146">
        <v>163</v>
      </c>
      <c r="D15" s="146"/>
    </row>
    <row r="16" spans="1:7" x14ac:dyDescent="0.25">
      <c r="B16" s="146"/>
      <c r="C16" s="146"/>
      <c r="D16" s="146"/>
    </row>
    <row r="17" spans="1:5" x14ac:dyDescent="0.25">
      <c r="A17" t="s">
        <v>372</v>
      </c>
      <c r="B17" s="198">
        <v>0</v>
      </c>
      <c r="C17" s="198">
        <v>0.14772768277986192</v>
      </c>
      <c r="D17" s="198">
        <v>0.17204955395179156</v>
      </c>
      <c r="E17" s="198">
        <v>0.16086365130510061</v>
      </c>
    </row>
    <row r="18" spans="1:5" x14ac:dyDescent="0.25">
      <c r="B18" s="146"/>
      <c r="C18" s="146"/>
      <c r="D18" s="146"/>
    </row>
    <row r="19" spans="1:5" x14ac:dyDescent="0.25">
      <c r="A19" t="s">
        <v>373</v>
      </c>
      <c r="B19">
        <v>0</v>
      </c>
      <c r="C19" s="144">
        <f>C13*$C$17</f>
        <v>0.5909107311194477</v>
      </c>
    </row>
    <row r="20" spans="1:5" x14ac:dyDescent="0.25">
      <c r="A20" t="s">
        <v>374</v>
      </c>
      <c r="B20">
        <v>0</v>
      </c>
      <c r="C20" s="144">
        <f>C14*$C$17</f>
        <v>2.0681875589180669</v>
      </c>
    </row>
    <row r="21" spans="1:5" x14ac:dyDescent="0.25">
      <c r="A21" t="s">
        <v>375</v>
      </c>
      <c r="B21">
        <v>0</v>
      </c>
      <c r="C21" s="144">
        <f>C15*$C$17</f>
        <v>24.079612293117492</v>
      </c>
    </row>
    <row r="23" spans="1:5" x14ac:dyDescent="0.25">
      <c r="A23" t="s">
        <v>355</v>
      </c>
      <c r="B23" s="137">
        <f>$B$11*B19</f>
        <v>0</v>
      </c>
      <c r="C23" s="137">
        <f>$C$11*C19</f>
        <v>1473.4296716351978</v>
      </c>
    </row>
    <row r="24" spans="1:5" x14ac:dyDescent="0.25">
      <c r="A24" t="s">
        <v>356</v>
      </c>
      <c r="B24" s="137">
        <f t="shared" ref="B24:B25" si="0">$B$11*B20</f>
        <v>0</v>
      </c>
      <c r="C24" s="137">
        <f t="shared" ref="C24" si="1">$C$11*C20</f>
        <v>5157.003850723192</v>
      </c>
    </row>
    <row r="25" spans="1:5" x14ac:dyDescent="0.25">
      <c r="A25" t="s">
        <v>358</v>
      </c>
      <c r="B25" s="137">
        <f t="shared" si="0"/>
        <v>0</v>
      </c>
      <c r="C25" s="137">
        <f>$C$11*C21</f>
        <v>60042.259119134302</v>
      </c>
    </row>
    <row r="27" spans="1:5" x14ac:dyDescent="0.25">
      <c r="A27" t="s">
        <v>359</v>
      </c>
      <c r="B27" s="143">
        <f>B19*$B$6</f>
        <v>0</v>
      </c>
      <c r="C27" s="143">
        <f>C19*$B$6/2</f>
        <v>3.6547828719737838</v>
      </c>
    </row>
    <row r="28" spans="1:5" x14ac:dyDescent="0.25">
      <c r="A28" t="s">
        <v>360</v>
      </c>
      <c r="B28" s="143">
        <f t="shared" ref="B28:B29" si="2">B20*$B$6</f>
        <v>0</v>
      </c>
      <c r="C28" s="143">
        <f>C20*$B$6/2</f>
        <v>12.791740051908244</v>
      </c>
    </row>
    <row r="29" spans="1:5" x14ac:dyDescent="0.25">
      <c r="A29" t="s">
        <v>361</v>
      </c>
      <c r="B29" s="143">
        <f t="shared" si="2"/>
        <v>0</v>
      </c>
      <c r="C29" s="143">
        <f>C21*$B$6/2</f>
        <v>148.93240203293169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workbookViewId="0">
      <selection activeCell="D16" sqref="D16"/>
    </sheetView>
  </sheetViews>
  <sheetFormatPr defaultRowHeight="15" x14ac:dyDescent="0.25"/>
  <cols>
    <col min="1" max="1" width="52.140625" customWidth="1"/>
    <col min="2" max="2" width="11.140625" bestFit="1" customWidth="1"/>
    <col min="4" max="4" width="89.85546875" customWidth="1"/>
    <col min="5" max="5" width="14.42578125" customWidth="1"/>
  </cols>
  <sheetData>
    <row r="1" spans="1:5" x14ac:dyDescent="0.25">
      <c r="A1" s="150" t="s">
        <v>363</v>
      </c>
    </row>
    <row r="2" spans="1:5" x14ac:dyDescent="0.25">
      <c r="A2" s="152" t="s">
        <v>364</v>
      </c>
      <c r="B2" s="152" t="s">
        <v>365</v>
      </c>
      <c r="C2" s="152" t="s">
        <v>367</v>
      </c>
      <c r="D2" s="152" t="s">
        <v>368</v>
      </c>
      <c r="E2" s="152" t="s">
        <v>366</v>
      </c>
    </row>
    <row r="3" spans="1:5" ht="30" x14ac:dyDescent="0.25">
      <c r="A3" s="153" t="s">
        <v>376</v>
      </c>
      <c r="B3" s="153" t="s">
        <v>369</v>
      </c>
      <c r="C3" s="154"/>
      <c r="D3" s="155" t="s">
        <v>377</v>
      </c>
      <c r="E3" s="153" t="s">
        <v>378</v>
      </c>
    </row>
    <row r="4" spans="1:5" x14ac:dyDescent="0.25">
      <c r="A4" s="153" t="s">
        <v>379</v>
      </c>
      <c r="B4" s="153" t="s">
        <v>369</v>
      </c>
      <c r="C4" s="154"/>
      <c r="D4" s="153" t="s">
        <v>380</v>
      </c>
      <c r="E4" s="153" t="s">
        <v>381</v>
      </c>
    </row>
    <row r="5" spans="1:5" x14ac:dyDescent="0.25">
      <c r="A5" s="153" t="s">
        <v>382</v>
      </c>
      <c r="B5" s="153" t="s">
        <v>369</v>
      </c>
      <c r="C5" s="154"/>
      <c r="D5" s="153" t="s">
        <v>383</v>
      </c>
      <c r="E5" s="153" t="s">
        <v>384</v>
      </c>
    </row>
    <row r="6" spans="1:5" x14ac:dyDescent="0.25">
      <c r="A6" s="153" t="s">
        <v>372</v>
      </c>
      <c r="B6" s="153" t="s">
        <v>369</v>
      </c>
      <c r="C6" s="154"/>
      <c r="D6" s="153" t="s">
        <v>385</v>
      </c>
      <c r="E6" s="153" t="s">
        <v>386</v>
      </c>
    </row>
    <row r="7" spans="1:5" x14ac:dyDescent="0.25">
      <c r="A7" s="153" t="s">
        <v>387</v>
      </c>
      <c r="B7" s="153" t="s">
        <v>369</v>
      </c>
      <c r="C7" s="154"/>
      <c r="D7" s="153" t="s">
        <v>388</v>
      </c>
      <c r="E7" s="153" t="s">
        <v>389</v>
      </c>
    </row>
    <row r="8" spans="1:5" ht="30" x14ac:dyDescent="0.25">
      <c r="A8" s="153" t="s">
        <v>390</v>
      </c>
      <c r="B8" s="153" t="s">
        <v>369</v>
      </c>
      <c r="C8" s="156"/>
      <c r="D8" s="155" t="s">
        <v>391</v>
      </c>
      <c r="E8" s="153" t="s">
        <v>392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Classification xmlns="eecedeb9-13b3-4e62-b003-046c92e1668a">Protect</Classification>
    <DLCPolicyLabelClientValue xmlns="efb98dbe-6680-48eb-ac67-85b3a61e7855">Version : {_UIVersionString}</DLCPolicyLabelClientValue>
    <Applicable_x0020_Start_x0020_Date xmlns="eecedeb9-13b3-4e62-b003-046c92e1668a">2012-03-22T00:00:00+00:00</Applicable_x0020_Start_x0020_Date>
    <_Status xmlns="http://schemas.microsoft.com/sharepoint/v3/fields">Draft</_Status>
    <Applicable_x0020_Duration xmlns="eecedeb9-13b3-4e62-b003-046c92e1668a">-</Applicable_x0020_Duration>
    <DLCPolicyLabelLock xmlns="efb98dbe-6680-48eb-ac67-85b3a61e7855" xsi:nil="true"/>
    <Organisation xmlns="eecedeb9-13b3-4e62-b003-046c92e1668a">Choose an Organisation</Organisation>
    <Descriptor xmlns="eecedeb9-13b3-4e62-b003-046c92e1668a" xsi:nil="true"/>
    <DLCPolicyLabelValue xmlns="efb98dbe-6680-48eb-ac67-85b3a61e7855">Version : 0.1</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Analysis" ma:contentTypeID="0x010100224D7ED41386EF40B8EE6E522BAA77810028DB3E3DD551D64AAF72990E5CFBF86F" ma:contentTypeVersion="32" ma:contentTypeDescription="This is used to create spreadsheets" ma:contentTypeScope="" ma:versionID="5fd2bfc69b749e4cc089fd26767a64b1">
  <xsd:schema xmlns:xsd="http://www.w3.org/2001/XMLSchema" xmlns:p="http://schemas.microsoft.com/office/2006/metadata/properties" xmlns:ns2="eecedeb9-13b3-4e62-b003-046c92e1668a" xmlns:ns3="http://schemas.microsoft.com/sharepoint/v3/fields" xmlns:ns4="efb98dbe-6680-48eb-ac67-85b3a61e7855" targetNamespace="http://schemas.microsoft.com/office/2006/metadata/properties" ma:root="true" ma:fieldsID="3c5141361a4187046e8a01bcdb34b0ee" ns2:_="" ns3:_="" ns4:_="">
    <xsd:import namespace="eecedeb9-13b3-4e62-b003-046c92e1668a"/>
    <xsd:import namespace="http://schemas.microsoft.com/sharepoint/v3/fields"/>
    <xsd:import namespace="efb98dbe-6680-48eb-ac67-85b3a61e7855"/>
    <xsd:element name="properties">
      <xsd:complexType>
        <xsd:sequence>
          <xsd:element name="documentManagement">
            <xsd:complexType>
              <xsd:all>
                <xsd:element ref="ns2:Applicable_x0020_Start_x0020_Date" minOccurs="0"/>
                <xsd:element ref="ns2:Applicable_x0020_Duration" minOccurs="0"/>
                <xsd:element ref="ns3:_Status" minOccurs="0"/>
                <xsd:element ref="ns2:Organisation" minOccurs="0"/>
                <xsd:element ref="ns2:Classification"/>
                <xsd:element ref="ns2:Descriptor" minOccurs="0"/>
                <xsd:element ref="ns2: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dms="http://schemas.microsoft.com/office/2006/documentManagement/types" targetNamespace="eecedeb9-13b3-4e62-b003-046c92e1668a" elementFormDefault="qualified">
    <xsd:import namespace="http://schemas.microsoft.com/office/2006/documentManagement/types"/>
    <xsd:element name="Applicable_x0020_Start_x0020_Date" ma:index="2" nillable="true" ma:displayName="Applicable Start Date" ma:default="[today]" ma:description="The Starting Date for the work - format is DD/MM/YYYY" ma:format="DateOnly" ma:internalName="Applicable_x0020_Start_x0020_Date" ma:readOnly="false">
      <xsd:simpleType>
        <xsd:restriction base="dms:DateTime"/>
      </xsd:simpleType>
    </xsd:element>
    <xsd:element name="Applicable_x0020_Duration" ma:index="3" nillable="true" ma:displayName="Applicable Duration" ma:default="-" ma:description="For how long is this document applicable, from the Applicable Start Date?" ma:format="Dropdown" ma:internalName="Applicable_x0020_Duration" ma:readOnly="false">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5"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Northern Powergrid"/>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UK Power Networks"/>
              <xsd:enumeration value="Wales &amp; West Utilities"/>
              <xsd:enumeration value="Welsh Assembly"/>
              <xsd:enumeration value="WPD"/>
              <xsd:enumeration value="Xoserve"/>
              <xsd:enumeration value="-"/>
            </xsd:restriction>
          </xsd:simpleType>
        </xsd:union>
      </xsd:simpleType>
    </xsd:element>
    <xsd:element name="Classification" ma:index="12" ma:displayName="Classification" ma:default="Unclassified" ma:format="Dropdown" ma:internalName="Classification">
      <xsd:simpleType>
        <xsd:restriction base="dms:Choice">
          <xsd:enumeration value="Unclassified"/>
          <xsd:enumeration value="Protect"/>
          <xsd:enumeration value="Restricted"/>
        </xsd:restriction>
      </xsd:simpleType>
    </xsd:element>
    <xsd:element name="Descriptor" ma:index="13" nillable="true" ma:displayName="Descriptor" ma:format="Dropdown" ma:internalName="Descriptor">
      <xsd:simpleType>
        <xsd:restriction base="dms:Choice">
          <xsd:enumeration value="Commercial"/>
          <xsd:enumeration value="Management"/>
          <xsd:enumeration value="Market Sensitive"/>
          <xsd:enumeration value="Staff"/>
        </xsd:restriction>
      </xsd:simpleType>
    </xsd:element>
    <xsd:element name="_dlc_Exempt" ma:index="14" nillable="true" ma:displayName="Exempt from Policy" ma:description="" ma:hidden="true" ma:internalName="_dlc_Exempt" ma:readOnly="true">
      <xsd:simpleType>
        <xsd:restriction base="dms:Unknown"/>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_Status" ma:index="4"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xsd="http://www.w3.org/2001/XMLSchema" xmlns:dms="http://schemas.microsoft.com/office/2006/documentManagement/types" targetNamespace="efb98dbe-6680-48eb-ac67-85b3a61e7855" elementFormDefault="qualified">
    <xsd:import namespace="http://schemas.microsoft.com/office/2006/documentManagement/types"/>
    <xsd:element name="DLCPolicyLabelValue" ma:index="15" nillable="true" ma:displayName="Label" ma:description="Stores the current value of the label." ma:internalName="DLCPolicyLabelValue" ma:readOnly="true">
      <xsd:simpleType>
        <xsd:restriction base="dms:Note"/>
      </xsd:simpleType>
    </xsd:element>
    <xsd:element name="DLCPolicyLabelClientValue" ma:index="16"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7"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p:Policy xmlns:p="office.server.policy" id="" local="true">
  <p:Name>Analysis</p:Name>
  <p:Description/>
  <p:Statement/>
  <p:PolicyItems>
    <p:PolicyItem featureId="Microsoft.Office.RecordsManagement.PolicyFeatures.PolicyLabel">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107C5-B401-4A16-BB12-3D243B9D13F0}">
  <ds:schemaRefs>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efb98dbe-6680-48eb-ac67-85b3a61e7855"/>
    <ds:schemaRef ds:uri="http://schemas.microsoft.com/sharepoint/v3/fields"/>
    <ds:schemaRef ds:uri="eecedeb9-13b3-4e62-b003-046c92e1668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F18B4A2-79BA-49F1-804D-236D9F257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edeb9-13b3-4e62-b003-046c92e1668a"/>
    <ds:schemaRef ds:uri="http://schemas.microsoft.com/sharepoint/v3/fields"/>
    <ds:schemaRef ds:uri="efb98dbe-6680-48eb-ac67-85b3a61e7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15976EE-BC0E-49E4-8A34-08E2478D0010}">
  <ds:schemaRefs>
    <ds:schemaRef ds:uri="office.server.policy"/>
  </ds:schemaRefs>
</ds:datastoreItem>
</file>

<file path=customXml/itemProps4.xml><?xml version="1.0" encoding="utf-8"?>
<ds:datastoreItem xmlns:ds="http://schemas.openxmlformats.org/officeDocument/2006/customXml" ds:itemID="{7C58A75D-656D-45CC-B1DE-AB2438CDD4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version control</vt:lpstr>
      <vt:lpstr>Guidance</vt:lpstr>
      <vt:lpstr>Option summary</vt:lpstr>
      <vt:lpstr>Fixed data</vt:lpstr>
      <vt:lpstr>Workings baseline</vt:lpstr>
      <vt:lpstr>Baseline</vt:lpstr>
      <vt:lpstr>Option 1</vt:lpstr>
      <vt:lpstr>Workings template</vt:lpstr>
      <vt:lpstr>Assumptions</vt:lpstr>
      <vt:lpstr>Baseline!Print_Area</vt:lpstr>
      <vt:lpstr>'Option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CBA Output Model</dc:title>
  <dc:creator>Paul Williams</dc:creator>
  <cp:lastModifiedBy>Williams, Rhys (Future Networks)</cp:lastModifiedBy>
  <cp:lastPrinted>2015-10-02T14:59:32Z</cp:lastPrinted>
  <dcterms:created xsi:type="dcterms:W3CDTF">2012-02-15T20:11:21Z</dcterms:created>
  <dcterms:modified xsi:type="dcterms:W3CDTF">2019-05-16T10:23:32Z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0x010100224D7ED41386EF40B8EE6E522BAA77810028DB3E3DD551D64AAF72990E5CFBF86F</vt:lpwstr>
  </property>
</Properties>
</file>