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4-25/Final/V1.3 24-25 LC14 &amp; SCOT updates (In-area) - April 25/"/>
    </mc:Choice>
  </mc:AlternateContent>
  <xr:revisionPtr revIDLastSave="1070" documentId="13_ncr:1_{B8AA18FD-7131-41C3-B189-0FE0723D9A6A}" xr6:coauthVersionLast="47" xr6:coauthVersionMax="47" xr10:uidLastSave="{26B06D64-AECF-4029-9DDA-98F8DC9777F2}"/>
  <bookViews>
    <workbookView xWindow="-108" yWindow="-108" windowWidth="23256" windowHeight="12456" tabRatio="862"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2" hidden="1">'Annex 2 EHV charges'!$A$9:$P$287</definedName>
    <definedName name="_xlnm._FilterDatabase" localSheetId="6" hidden="1">'Annex 4 LDNO charges'!$A$13:$M$203</definedName>
    <definedName name="_xlnm._FilterDatabase" localSheetId="7" hidden="1">'Annex 5 LLFs'!$A$22:$F$545</definedName>
    <definedName name="_xlnm._FilterDatabase" localSheetId="10" hidden="1">'Nodal prices'!$A$3:$G$501</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EHV charges'!$A$2:$O$159</definedName>
    <definedName name="_xlnm.Print_Area" localSheetId="3">'Annex 2a Import'!$A$2:$H$150</definedName>
    <definedName name="_xlnm.Print_Area" localSheetId="4">'Annex 2b Export'!$A$2:$H$152</definedName>
    <definedName name="_xlnm.Print_Area" localSheetId="5">'Annex 3 Preserved charges'!$A$2:$J$22</definedName>
    <definedName name="_xlnm.Print_Area" localSheetId="6">'Annex 4 LDNO charges'!$A$2:$J$9</definedName>
    <definedName name="_xlnm.Print_Area" localSheetId="7">'Annex 5 LLFs'!$A$2:$F$35</definedName>
    <definedName name="_xlnm.Print_Area" localSheetId="8">'Annex 6 New or Amended EHV'!$A$4:$P$34</definedName>
    <definedName name="_xlnm.Print_Area" localSheetId="9">'Annex 7 Pass-Through Costs'!$A$2:$F$45</definedName>
    <definedName name="_xlnm.Print_Area" localSheetId="10">'Nodal prices'!$A$2:$D$26</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EHV charges'!$A$2:$I$19</definedName>
    <definedName name="Z_5032A364_B81A_48DA_88DA_AB3B86B47EE9_.wvu.PrintArea" localSheetId="5" hidden="1">'Annex 3 Preserved charges'!$A$2:$J$22</definedName>
    <definedName name="Z_5032A364_B81A_48DA_88DA_AB3B86B47EE9_.wvu.PrintArea" localSheetId="6" hidden="1">'Annex 4 LDNO charges'!$A$2:$I$9</definedName>
    <definedName name="Z_5032A364_B81A_48DA_88DA_AB3B86B47EE9_.wvu.PrintArea" localSheetId="7" hidden="1">'Annex 5 LLFs'!$A$3:$F$35</definedName>
    <definedName name="Z_5032A364_B81A_48DA_88DA_AB3B86B47EE9_.wvu.PrintArea" localSheetId="8" hidden="1">'Annex 6 New or Amended EHV'!$A$1:$P$34</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2" i="26"/>
  <c r="A2" i="24" l="1"/>
  <c r="I9" i="15" l="1"/>
  <c r="H9" i="15"/>
  <c r="G9" i="15"/>
  <c r="F9" i="15"/>
  <c r="E9" i="15"/>
  <c r="D9" i="15"/>
  <c r="C9" i="15"/>
  <c r="E12" i="15" l="1"/>
  <c r="D12" i="15"/>
  <c r="C12" i="15"/>
  <c r="B13" i="1" l="1"/>
  <c r="I14" i="15" l="1"/>
  <c r="H14" i="15"/>
  <c r="B2" i="15" l="1"/>
  <c r="A2" i="7"/>
  <c r="A30" i="8"/>
  <c r="A4" i="8"/>
  <c r="A2" i="5"/>
  <c r="A2" i="4" l="1"/>
  <c r="A2" i="14"/>
  <c r="A2" i="13"/>
  <c r="A2" i="12"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<sst xmlns="http://schemas.openxmlformats.org/spreadsheetml/2006/main" count="5731" uniqueCount="1628">
  <si>
    <t>Company and Licence name, charging year, effective from, status</t>
  </si>
  <si>
    <t>Company and Licence name</t>
  </si>
  <si>
    <t>Year</t>
  </si>
  <si>
    <t>Effective From</t>
  </si>
  <si>
    <t>Status</t>
  </si>
  <si>
    <t>Scottish Hydro Electric Power Distribution plc</t>
  </si>
  <si>
    <t>2024/25</t>
  </si>
  <si>
    <t>1 April 2024</t>
  </si>
  <si>
    <t>Final</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</si>
  <si>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</si>
  <si>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</si>
  <si>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</si>
  <si>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</si>
  <si>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</si>
  <si>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</si>
  <si>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</si>
  <si>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</si>
  <si>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</si>
  <si>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</si>
  <si>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</si>
  <si>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</si>
  <si>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</si>
  <si>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</si>
  <si>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</si>
  <si>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</si>
  <si>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</si>
  <si>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</si>
  <si>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</si>
  <si>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</si>
  <si>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</si>
  <si>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</si>
  <si>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</si>
  <si>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Where Annex 6 specifies ‘Effective From’ dates post 1 April 2024, should the mpans energise earlier than forecast, the charging rates as stated will apply.</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</si>
  <si>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</si>
  <si>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</si>
  <si>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</si>
  <si>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</si>
  <si>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</si>
  <si>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</si>
  <si>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</si>
  <si>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</si>
  <si>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</si>
  <si>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</si>
  <si>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</si>
  <si>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</si>
  <si>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</si>
  <si>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</si>
  <si>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</si>
  <si>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</si>
  <si>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</si>
  <si>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</si>
  <si>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</si>
  <si>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</si>
  <si>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</si>
  <si>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</si>
  <si>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</si>
  <si>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</si>
  <si>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</si>
  <si>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</si>
  <si>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</si>
  <si>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</si>
  <si>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</si>
  <si>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</si>
  <si>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</si>
  <si>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</si>
  <si>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</si>
  <si>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</si>
  <si>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</si>
  <si>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</si>
  <si>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</si>
  <si>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</si>
  <si>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</si>
  <si>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15, 18, 25, 27, 33, 100-101, 105-106, 110-111, 120-121, 125-128, 300-301, 305, 320-321, 325, 506</t>
  </si>
  <si>
    <t>0, 1, 2</t>
  </si>
  <si>
    <t>Domestic Aggregated (Related MPAN)</t>
  </si>
  <si>
    <t>16, 19, 26, 28, 102, 122, 302, 322</t>
  </si>
  <si>
    <t>17, 20, 104, 124, 304, 324</t>
  </si>
  <si>
    <t>Non-Domestic Aggregated or CT No Residual</t>
  </si>
  <si>
    <t>34, P60, P65, P70, P00, R35, R40, P05, P10, P15, P20, P25, P30, P35, P40, R45, P45, P50, P55, R50, P75, R55, R60, R65, R70, R75, R80, R85, R90, R95, S05, S10</t>
  </si>
  <si>
    <t>0, 3, 4, 5-8</t>
  </si>
  <si>
    <t>S00, S15, S20</t>
  </si>
  <si>
    <t>Non-Domestic Aggregated or CT Band 1</t>
  </si>
  <si>
    <t>35, P61, P66, P71, P01, R36, R41, P06, P11, P16, P21, P26, P31, P36, P41, R46, P46, P51, P56, R51, P76, R56, R61, R66, R71, R76, R81, R86, R91, R96, S06, S11</t>
  </si>
  <si>
    <t>S01, S16, S21</t>
  </si>
  <si>
    <t>Non-Domestic Aggregated or CT Band 2</t>
  </si>
  <si>
    <t>36, P62, P67, P72, P02, R37, R42, P07, P12, P17, P22, P27, P32, P37, P42, R47, P47, P52, P57, R52, P77, R57, R62, R67, R72, R77, R82, R87, R92, R97, S07, S12</t>
  </si>
  <si>
    <t>S02, S17, S22</t>
  </si>
  <si>
    <t>Non-Domestic Aggregated or CT Band 3</t>
  </si>
  <si>
    <t>37, P63, P68, P73, P03, R38, R43, P08, P13, P18, P23, P28, P33, P38, P43, R48, P48, P53, P58, R53, P78, R58, R63, R68, R73, R78, R83, R88, R93, R98, S08, S13</t>
  </si>
  <si>
    <t>S03, S18, S23</t>
  </si>
  <si>
    <t>Non-Domestic Aggregated or CT Band 4</t>
  </si>
  <si>
    <t>38, P64, P69, P74, P04, R39, R44, P09, P14, P19, P24, P29, P34, P39, P44, R49, P49, P54, P59, R54, P79, R59, R64, R69, R74, R79, R84, R89, R94, R99, S09, S14</t>
  </si>
  <si>
    <t>S04, S19, S24</t>
  </si>
  <si>
    <t>Non-Domestic Aggregated (related MPAN)</t>
  </si>
  <si>
    <t>22, 24, 30, 152, 172, 352, 372</t>
  </si>
  <si>
    <t>155, 175, 355, 375</t>
  </si>
  <si>
    <t>LV Site Specific No Residual</t>
  </si>
  <si>
    <t>P80</t>
  </si>
  <si>
    <t>LV Site Specific Band 1</t>
  </si>
  <si>
    <t>P81</t>
  </si>
  <si>
    <t>LV Site Specific Band 2</t>
  </si>
  <si>
    <t>P82</t>
  </si>
  <si>
    <t>LV Site Specific Band 3</t>
  </si>
  <si>
    <t>P83</t>
  </si>
  <si>
    <t>LV Site Specific Band 4</t>
  </si>
  <si>
    <t>P84</t>
  </si>
  <si>
    <t>LV Sub Site Specific No Residual</t>
  </si>
  <si>
    <t>P85</t>
  </si>
  <si>
    <t>LV Sub Site Specific Band 1</t>
  </si>
  <si>
    <t>P86</t>
  </si>
  <si>
    <t>LV Sub Site Specific Band 2</t>
  </si>
  <si>
    <t>P87</t>
  </si>
  <si>
    <t>LV Sub Site Specific Band 3</t>
  </si>
  <si>
    <t>P88</t>
  </si>
  <si>
    <t>LV Sub Site Specific Band 4</t>
  </si>
  <si>
    <t>P89</t>
  </si>
  <si>
    <t>HV Site Specific No Residual</t>
  </si>
  <si>
    <t>P90</t>
  </si>
  <si>
    <t>HV Site Specific Band 1</t>
  </si>
  <si>
    <t>P91</t>
  </si>
  <si>
    <t>HV Site Specific Band 2</t>
  </si>
  <si>
    <t>P92</t>
  </si>
  <si>
    <t>HV Site Specific Band 3</t>
  </si>
  <si>
    <t>P93</t>
  </si>
  <si>
    <t>HV Site Specific Band 4</t>
  </si>
  <si>
    <t>P94</t>
  </si>
  <si>
    <t>Unmetered Supplies</t>
  </si>
  <si>
    <t>800-805</t>
  </si>
  <si>
    <t>0, 1 or 8</t>
  </si>
  <si>
    <t>LV Generation Aggregated</t>
  </si>
  <si>
    <t>0 or 8</t>
  </si>
  <si>
    <t>LV Sub Generation Aggregated</t>
  </si>
  <si>
    <t>LV Generation Site Specific</t>
  </si>
  <si>
    <t>1-2, 909</t>
  </si>
  <si>
    <t>LV Generation Site Specific no RP charge</t>
  </si>
  <si>
    <t>9-10</t>
  </si>
  <si>
    <t>LV Sub Generation Site Specific</t>
  </si>
  <si>
    <t>3-4</t>
  </si>
  <si>
    <t>LV Sub Generation Site Specific no RP charge</t>
  </si>
  <si>
    <t>11-12</t>
  </si>
  <si>
    <t>HV Generation Site Specific</t>
  </si>
  <si>
    <t>5-6, 910</t>
  </si>
  <si>
    <t>HV Generation Site Specific no RP charge</t>
  </si>
  <si>
    <t>13-14</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</si>
  <si>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</si>
  <si>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</si>
  <si>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</si>
  <si>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</si>
  <si>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</si>
  <si>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</si>
  <si>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</si>
  <si>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</si>
  <si>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</si>
  <si>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</si>
  <si>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</si>
  <si>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</si>
  <si>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</si>
  <si>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</si>
  <si>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</si>
  <si>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</si>
  <si>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</si>
  <si>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</si>
  <si>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001</t>
  </si>
  <si>
    <t>Tariff 002</t>
  </si>
  <si>
    <t>Tariff 003</t>
  </si>
  <si>
    <t>Tariff 004</t>
  </si>
  <si>
    <t>Tariff 005</t>
  </si>
  <si>
    <t/>
  </si>
  <si>
    <t>Tariff 006</t>
  </si>
  <si>
    <t>Tariff 008</t>
  </si>
  <si>
    <t>Tariff 009</t>
  </si>
  <si>
    <t>Tariff 010</t>
  </si>
  <si>
    <t>Tariff 011</t>
  </si>
  <si>
    <t>Tariff 012</t>
  </si>
  <si>
    <t>Tariff 014</t>
  </si>
  <si>
    <t>Tariff 015</t>
  </si>
  <si>
    <t>Tariff 016</t>
  </si>
  <si>
    <t>Tariff 017</t>
  </si>
  <si>
    <t>1712398153703, 1700051612511</t>
  </si>
  <si>
    <t>1700051731539, 1700051731548</t>
  </si>
  <si>
    <t>Tariff 018</t>
  </si>
  <si>
    <t>Tariff 020</t>
  </si>
  <si>
    <t>Tariff 021</t>
  </si>
  <si>
    <t>Tariff 022</t>
  </si>
  <si>
    <t>Tariff 023</t>
  </si>
  <si>
    <t>Tariff 024</t>
  </si>
  <si>
    <t>Tariff 025</t>
  </si>
  <si>
    <t>Tariff 026</t>
  </si>
  <si>
    <t>Tariff 027</t>
  </si>
  <si>
    <t>Tariff 028</t>
  </si>
  <si>
    <t>Tariff 029</t>
  </si>
  <si>
    <t>Tariff 030</t>
  </si>
  <si>
    <t>Tariff 031</t>
  </si>
  <si>
    <t>Tariff 032</t>
  </si>
  <si>
    <t>Tariff 033</t>
  </si>
  <si>
    <t>Tariff 035</t>
  </si>
  <si>
    <t>Tariff 036</t>
  </si>
  <si>
    <t>Tariff 037</t>
  </si>
  <si>
    <t>Tariff 038</t>
  </si>
  <si>
    <t>Tariff 039</t>
  </si>
  <si>
    <t>Tariff 040</t>
  </si>
  <si>
    <t>Tariff 041</t>
  </si>
  <si>
    <t>Tariff 042</t>
  </si>
  <si>
    <t>Tariff 043</t>
  </si>
  <si>
    <t>Tariff 044</t>
  </si>
  <si>
    <t>Tariff 045</t>
  </si>
  <si>
    <t>Tariff 046</t>
  </si>
  <si>
    <t>Tariff 047</t>
  </si>
  <si>
    <t>Tariff 048</t>
  </si>
  <si>
    <t>Tariff 049</t>
  </si>
  <si>
    <t>Tariff 050</t>
  </si>
  <si>
    <t>Tariff 051</t>
  </si>
  <si>
    <t>Tariff 052</t>
  </si>
  <si>
    <t>Tariff 053</t>
  </si>
  <si>
    <t>Tariff 054</t>
  </si>
  <si>
    <t>Tariff 055</t>
  </si>
  <si>
    <t>Tariff 057</t>
  </si>
  <si>
    <t>Tariff 058</t>
  </si>
  <si>
    <t>Tariff 059</t>
  </si>
  <si>
    <t>Tariff 060</t>
  </si>
  <si>
    <t>Tariff 061</t>
  </si>
  <si>
    <t>Tariff 062</t>
  </si>
  <si>
    <t>Tariff 063</t>
  </si>
  <si>
    <t>Tariff 064</t>
  </si>
  <si>
    <t>Tariff 065</t>
  </si>
  <si>
    <t>Tariff 067</t>
  </si>
  <si>
    <t>Tariff 068</t>
  </si>
  <si>
    <t>Tariff 069</t>
  </si>
  <si>
    <t>Tariff 070</t>
  </si>
  <si>
    <t>Tariff 071</t>
  </si>
  <si>
    <t>Tariff 072</t>
  </si>
  <si>
    <t>Tariff 073</t>
  </si>
  <si>
    <t>Tariff 074</t>
  </si>
  <si>
    <t>Tariff 075</t>
  </si>
  <si>
    <t>Tariff 079</t>
  </si>
  <si>
    <t>Tariff 080</t>
  </si>
  <si>
    <t>Tariff 081</t>
  </si>
  <si>
    <t>Tariff 082</t>
  </si>
  <si>
    <t>Tariff 083</t>
  </si>
  <si>
    <t>Tariff 084</t>
  </si>
  <si>
    <t>Tariff 085</t>
  </si>
  <si>
    <t>Tariff 086</t>
  </si>
  <si>
    <t>Tariff 087</t>
  </si>
  <si>
    <t>Tariff 088</t>
  </si>
  <si>
    <t>Tariff 089</t>
  </si>
  <si>
    <t>Tariff 090</t>
  </si>
  <si>
    <t>Tariff 091</t>
  </si>
  <si>
    <t>Tariff 093</t>
  </si>
  <si>
    <t>Tariff 094</t>
  </si>
  <si>
    <t>Tariff 095</t>
  </si>
  <si>
    <t>Tariff 096</t>
  </si>
  <si>
    <t>Tariff 097</t>
  </si>
  <si>
    <t>Tariff 098</t>
  </si>
  <si>
    <t>Tariff 099</t>
  </si>
  <si>
    <t>Tariff 100</t>
  </si>
  <si>
    <t>Tariff 101</t>
  </si>
  <si>
    <t>1716846112651, 1700052948191</t>
  </si>
  <si>
    <t>Tariff 102</t>
  </si>
  <si>
    <t>Tariff 103</t>
  </si>
  <si>
    <t>Tariff 104</t>
  </si>
  <si>
    <t>1717491993500, 1727491993507</t>
  </si>
  <si>
    <t>Tariff 106</t>
  </si>
  <si>
    <t>Tariff 107</t>
  </si>
  <si>
    <t>Tariff 108</t>
  </si>
  <si>
    <t>Tariff 109</t>
  </si>
  <si>
    <t>Tariff 110</t>
  </si>
  <si>
    <t>Tariff 111</t>
  </si>
  <si>
    <t>Tariff 112</t>
  </si>
  <si>
    <t>Tariff 122</t>
  </si>
  <si>
    <t>Tariff 123</t>
  </si>
  <si>
    <t>Tariff 124</t>
  </si>
  <si>
    <t>Tariff 125</t>
  </si>
  <si>
    <t>Tariff 126</t>
  </si>
  <si>
    <t>Tariff 127</t>
  </si>
  <si>
    <t>Tariff 128</t>
  </si>
  <si>
    <t>Tariff 129</t>
  </si>
  <si>
    <t>Tariff 130</t>
  </si>
  <si>
    <t>Tariff 131</t>
  </si>
  <si>
    <t>Tariff 132</t>
  </si>
  <si>
    <t>Tariff 133</t>
  </si>
  <si>
    <t>Tariff 134</t>
  </si>
  <si>
    <t>Tariff 135</t>
  </si>
  <si>
    <t>Tariff 136</t>
  </si>
  <si>
    <t>Tariff 137</t>
  </si>
  <si>
    <t>Tariff 138</t>
  </si>
  <si>
    <t>Tariff 140</t>
  </si>
  <si>
    <t>Tariff 141</t>
  </si>
  <si>
    <t>Tariff 143</t>
  </si>
  <si>
    <t>Tariff 144</t>
  </si>
  <si>
    <t>Tariff 146</t>
  </si>
  <si>
    <t>Tariff 147</t>
  </si>
  <si>
    <t>Tariff 149</t>
  </si>
  <si>
    <t>Tariff 150</t>
  </si>
  <si>
    <t>Tariff 151</t>
  </si>
  <si>
    <t>Tariff 153</t>
  </si>
  <si>
    <t>Tariff 154</t>
  </si>
  <si>
    <t>Tariff 155</t>
  </si>
  <si>
    <t>Tariff 157</t>
  </si>
  <si>
    <t>Tariff 158</t>
  </si>
  <si>
    <t>Tariff 159</t>
  </si>
  <si>
    <t>Tariff 161</t>
  </si>
  <si>
    <t>Tariff 162</t>
  </si>
  <si>
    <t>Tariff 163</t>
  </si>
  <si>
    <t>Tariff 165</t>
  </si>
  <si>
    <t>Tariff 166</t>
  </si>
  <si>
    <t>Tariff 170</t>
  </si>
  <si>
    <t>Tariff 171</t>
  </si>
  <si>
    <t>Tariff 172</t>
  </si>
  <si>
    <t>Tariff 174</t>
  </si>
  <si>
    <t>Tariff 177</t>
  </si>
  <si>
    <t>Tariff 178</t>
  </si>
  <si>
    <t>Tariff 179</t>
  </si>
  <si>
    <t>Tariff 180</t>
  </si>
  <si>
    <t>Tariff 181</t>
  </si>
  <si>
    <t>Tariff 182</t>
  </si>
  <si>
    <t>Tariff 183</t>
  </si>
  <si>
    <t>Tariff 184</t>
  </si>
  <si>
    <t>Tariff 185</t>
  </si>
  <si>
    <t>Tariff 186</t>
  </si>
  <si>
    <t>Tariff 187</t>
  </si>
  <si>
    <t>Tariff 188</t>
  </si>
  <si>
    <t>Tariff 189</t>
  </si>
  <si>
    <t>Tariff 190</t>
  </si>
  <si>
    <t>Tariff 191</t>
  </si>
  <si>
    <t>Tariff 192</t>
  </si>
  <si>
    <t>Tariff 194</t>
  </si>
  <si>
    <t>Tariff 196</t>
  </si>
  <si>
    <t>Tariff 197</t>
  </si>
  <si>
    <t>Tariff 200</t>
  </si>
  <si>
    <t>Tariff 202</t>
  </si>
  <si>
    <t>Tariff 203</t>
  </si>
  <si>
    <t>Tariff 204</t>
  </si>
  <si>
    <t>Tariff 206</t>
  </si>
  <si>
    <t>Tariff 207</t>
  </si>
  <si>
    <t>Tariff 208</t>
  </si>
  <si>
    <t>Tariff 209</t>
  </si>
  <si>
    <t>Tariff 212</t>
  </si>
  <si>
    <t>Tariff 214</t>
  </si>
  <si>
    <t>Tariff 215</t>
  </si>
  <si>
    <t>Tariff 216</t>
  </si>
  <si>
    <t>Tariff 217</t>
  </si>
  <si>
    <t>Tariff 221</t>
  </si>
  <si>
    <t>1700052218990, 1700052219007</t>
  </si>
  <si>
    <t>Tariff 228</t>
  </si>
  <si>
    <t>Tariff 230</t>
  </si>
  <si>
    <t>Tariff 232</t>
  </si>
  <si>
    <t>Tariff 234</t>
  </si>
  <si>
    <t>Tariff 235</t>
  </si>
  <si>
    <t>Tariff 237</t>
  </si>
  <si>
    <t>Tariff 238</t>
  </si>
  <si>
    <t>Tariff 239</t>
  </si>
  <si>
    <t>Tariff 240</t>
  </si>
  <si>
    <t>Tariff 241</t>
  </si>
  <si>
    <t>Tariff 242</t>
  </si>
  <si>
    <t>Tariff 246</t>
  </si>
  <si>
    <t>Tariff 249</t>
  </si>
  <si>
    <t>Tariff 251</t>
  </si>
  <si>
    <t>Tariff 252</t>
  </si>
  <si>
    <t>Tariff 253</t>
  </si>
  <si>
    <t>Tariff 254</t>
  </si>
  <si>
    <t>Tariff 255</t>
  </si>
  <si>
    <t>Tariff 256</t>
  </si>
  <si>
    <t>Tariff 257</t>
  </si>
  <si>
    <t>Tariff 258</t>
  </si>
  <si>
    <t>Tariff 259</t>
  </si>
  <si>
    <t>Tariff 260</t>
  </si>
  <si>
    <t>Tariff 262</t>
  </si>
  <si>
    <t>Tariff 263</t>
  </si>
  <si>
    <t>Tariff 265</t>
  </si>
  <si>
    <t>Tariff 266</t>
  </si>
  <si>
    <t>Tariff 269</t>
  </si>
  <si>
    <t>Tariff 273</t>
  </si>
  <si>
    <t>Tariff 274</t>
  </si>
  <si>
    <t>Tariff 277</t>
  </si>
  <si>
    <t>Tariff 282</t>
  </si>
  <si>
    <t>Tariff 286</t>
  </si>
  <si>
    <t>Tariff 287</t>
  </si>
  <si>
    <t>Tariff 288</t>
  </si>
  <si>
    <t>Tariff 289</t>
  </si>
  <si>
    <t>Tariff 290</t>
  </si>
  <si>
    <t>Tariff 291</t>
  </si>
  <si>
    <t>Tariff 292</t>
  </si>
  <si>
    <t>Tariff 295</t>
  </si>
  <si>
    <t>Tariff 296</t>
  </si>
  <si>
    <t>Tariff 299</t>
  </si>
  <si>
    <t>Tariff 300</t>
  </si>
  <si>
    <t>Tariff 302</t>
  </si>
  <si>
    <t>Tariff 303</t>
  </si>
  <si>
    <t>Tariff 311</t>
  </si>
  <si>
    <t>Tariff 312</t>
  </si>
  <si>
    <t>Tariff 317</t>
  </si>
  <si>
    <t>Tariff 319</t>
  </si>
  <si>
    <t>Tariff 320</t>
  </si>
  <si>
    <t>Tariff 322</t>
  </si>
  <si>
    <t>Tariff 327</t>
  </si>
  <si>
    <t>Tariff 331</t>
  </si>
  <si>
    <t>Tariff 334</t>
  </si>
  <si>
    <t>Tariff 340</t>
  </si>
  <si>
    <t>Tariff 342</t>
  </si>
  <si>
    <t>Tariff 348</t>
  </si>
  <si>
    <t>Tariff 350</t>
  </si>
  <si>
    <t>Tariff 355</t>
  </si>
  <si>
    <t>Tariff 356</t>
  </si>
  <si>
    <t>Tariff 357</t>
  </si>
  <si>
    <t>Tariff 358</t>
  </si>
  <si>
    <t>Tariff 359</t>
  </si>
  <si>
    <t>Tariff 362</t>
  </si>
  <si>
    <t>Tariff 363</t>
  </si>
  <si>
    <t>Tariff 364</t>
  </si>
  <si>
    <t>Tariff 365</t>
  </si>
  <si>
    <t>Tariff 367</t>
  </si>
  <si>
    <t>Tariff 369</t>
  </si>
  <si>
    <t>Tariff 372</t>
  </si>
  <si>
    <t>Tariff 375</t>
  </si>
  <si>
    <t>1700053048089, 1700053217214, 1700053217205</t>
  </si>
  <si>
    <t>Tariff 377</t>
  </si>
  <si>
    <t>Tariff 379</t>
  </si>
  <si>
    <t>Tariff 380</t>
  </si>
  <si>
    <t>Tariff 381</t>
  </si>
  <si>
    <t>Tariff 382</t>
  </si>
  <si>
    <t>Tariff 384</t>
  </si>
  <si>
    <t>Tariff 387</t>
  </si>
  <si>
    <t>Tariff 389</t>
  </si>
  <si>
    <t>Tariff 390</t>
  </si>
  <si>
    <t>1700053141762, 1700053152392</t>
  </si>
  <si>
    <t>1700053141771, 1700053152408</t>
  </si>
  <si>
    <t>Tariff 392</t>
  </si>
  <si>
    <t>Tariff 393</t>
  </si>
  <si>
    <t>-</t>
  </si>
  <si>
    <t>Tariff 405</t>
  </si>
  <si>
    <t>Tariff 416</t>
  </si>
  <si>
    <t>Tariff 424</t>
  </si>
  <si>
    <t>Tariff 426</t>
  </si>
  <si>
    <t>Tariff 433</t>
  </si>
  <si>
    <t>Tariff 434</t>
  </si>
  <si>
    <t>Tariff 436</t>
  </si>
  <si>
    <t>Tariff 439</t>
  </si>
  <si>
    <t>Tariff 440</t>
  </si>
  <si>
    <t>Tariff 443</t>
  </si>
  <si>
    <t>Tariff 444</t>
  </si>
  <si>
    <t>Tariff 445</t>
  </si>
  <si>
    <t>Tariff 446</t>
  </si>
  <si>
    <t>Tariff 447</t>
  </si>
  <si>
    <t>Tariff 448</t>
  </si>
  <si>
    <t>Tariff 450</t>
  </si>
  <si>
    <t>Tariff 451</t>
  </si>
  <si>
    <t>Tariff 452</t>
  </si>
  <si>
    <t>Tariff 453</t>
  </si>
  <si>
    <t>Tariff 454</t>
  </si>
  <si>
    <t>Tariff 455</t>
  </si>
  <si>
    <t>Tariff 456</t>
  </si>
  <si>
    <t>Tariff 457</t>
  </si>
  <si>
    <t>Tariff 458</t>
  </si>
  <si>
    <t>Tariff 459</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</si>
  <si>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</si>
  <si>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 xml:space="preserve"> - </t>
  </si>
  <si>
    <t>Supercustomer preserved charges/additional LLFCs</t>
  </si>
  <si>
    <t>Notes:</t>
  </si>
  <si>
    <t xml:space="preserve">Unit time periods are as specified in Annex 1.   </t>
  </si>
  <si>
    <t>Site Specific preserved charges/additional LLFCs</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</si>
  <si>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</si>
  <si>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</si>
  <si>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</si>
  <si>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</si>
  <si>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</si>
  <si>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</si>
  <si>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</si>
  <si>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</si>
  <si>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</si>
  <si>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</si>
  <si>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</si>
  <si>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</si>
  <si>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</si>
  <si>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</si>
  <si>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</si>
  <si>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</si>
  <si>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</si>
  <si>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</si>
  <si>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</si>
  <si>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</si>
  <si>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</si>
  <si>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</si>
  <si>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</si>
  <si>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</si>
  <si>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</si>
  <si>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</si>
  <si>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</si>
  <si>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</si>
  <si>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</si>
  <si>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</si>
  <si>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</si>
  <si>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</si>
  <si>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</si>
  <si>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</si>
  <si>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</si>
  <si>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</si>
  <si>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</si>
  <si>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</si>
  <si>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</si>
  <si>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</si>
  <si>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</si>
  <si>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</si>
  <si>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</si>
  <si>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</si>
  <si>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</si>
  <si>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</si>
  <si>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</si>
  <si>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</si>
  <si>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</si>
  <si>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</si>
  <si>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</si>
  <si>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</si>
  <si>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</si>
  <si>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</si>
  <si>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</si>
  <si>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</si>
  <si>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</si>
  <si>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</si>
  <si>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</si>
  <si>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</si>
  <si>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</si>
  <si>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</si>
  <si>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</si>
  <si>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</si>
  <si>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</si>
  <si>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</si>
  <si>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</si>
  <si>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</si>
  <si>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</si>
  <si>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</si>
  <si>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</si>
  <si>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</si>
  <si>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</si>
  <si>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</si>
  <si>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</si>
  <si>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</si>
  <si>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</si>
  <si>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</si>
  <si>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</si>
  <si>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</si>
  <si>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</si>
  <si>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</si>
  <si>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</si>
  <si>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</si>
  <si>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</si>
  <si>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</si>
  <si>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</si>
  <si>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</si>
  <si>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</si>
  <si>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</si>
  <si>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</si>
  <si>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</si>
  <si>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</si>
  <si>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</si>
  <si>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</si>
  <si>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</si>
  <si>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</si>
  <si>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</si>
  <si>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</si>
  <si>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</si>
  <si>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</si>
  <si>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</si>
  <si>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</si>
  <si>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</si>
  <si>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</si>
  <si>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</si>
  <si>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</si>
  <si>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</si>
  <si>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</si>
  <si>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</si>
  <si>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</si>
  <si>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</si>
  <si>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</si>
  <si>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</si>
  <si>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</si>
  <si>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</si>
  <si>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</si>
  <si>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</si>
  <si>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</si>
  <si>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</si>
  <si>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</si>
  <si>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</si>
  <si>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</si>
  <si>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</si>
  <si>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</si>
  <si>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</si>
  <si>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</si>
  <si>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</si>
  <si>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</si>
  <si>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</si>
  <si>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</si>
  <si>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</si>
  <si>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</si>
  <si>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</si>
  <si>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</si>
  <si>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</si>
  <si>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</si>
  <si>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</si>
  <si>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</si>
  <si>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</si>
  <si>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</si>
  <si>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</si>
  <si>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</si>
  <si>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</si>
  <si>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</si>
  <si>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</si>
  <si>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</si>
  <si>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</si>
  <si>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</si>
  <si>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</si>
  <si>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</si>
  <si>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</si>
  <si>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</si>
  <si>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</si>
  <si>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</si>
  <si>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</si>
  <si>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</si>
  <si>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</si>
  <si>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</si>
  <si>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</si>
  <si>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</si>
  <si>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</si>
  <si>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</si>
  <si>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</si>
  <si>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</si>
  <si>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</si>
  <si>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</si>
  <si>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</si>
  <si>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</si>
  <si>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</si>
  <si>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</si>
  <si>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</si>
  <si>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</si>
  <si>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</si>
  <si>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</si>
  <si>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</si>
  <si>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</si>
  <si>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</si>
  <si>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</si>
  <si>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</si>
  <si>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</si>
  <si>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</si>
  <si>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</si>
  <si>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</si>
  <si>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</si>
  <si>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</si>
  <si>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</si>
  <si>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</si>
  <si>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</si>
  <si>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</si>
  <si>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</si>
  <si>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</si>
  <si>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</si>
  <si>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</si>
  <si>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</si>
  <si>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</si>
  <si>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</si>
  <si>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</si>
  <si>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</si>
  <si>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</si>
  <si>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</si>
  <si>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</si>
  <si>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</si>
  <si>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</si>
  <si>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</si>
  <si>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</si>
  <si>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</si>
  <si>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</si>
  <si>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</si>
  <si>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</si>
  <si>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</si>
  <si>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</si>
  <si>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</si>
  <si>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</si>
  <si>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</si>
  <si>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</si>
  <si>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</si>
  <si>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</si>
  <si>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15-20,22,24-28,30,31,33-38,100-102,104-106 ,110,111, 120-122,124-128,152,155,172.175,300-302,304,305,320-322,324-325,352,355,372,375,506,800-805,P00-P84,R35-R99,S00-S04,S10-S14/1,2,9,10,909,951</t>
  </si>
  <si>
    <t>Low-voltage substation</t>
  </si>
  <si>
    <t>32,P85-P89,S05-S09/3,4,11,12,952</t>
  </si>
  <si>
    <t>High-voltage network</t>
  </si>
  <si>
    <t>604,P90-P94,S15-S24/5,6,13,14,910</t>
  </si>
  <si>
    <t>High-voltage substation</t>
  </si>
  <si>
    <t>560,562-567,569,589,595-598/520,522-530,538,541-554</t>
  </si>
  <si>
    <t>33kV generic</t>
  </si>
  <si>
    <t>799/960</t>
  </si>
  <si>
    <t>EHV site specific LLFs</t>
  </si>
  <si>
    <t>Demand</t>
  </si>
  <si>
    <t>Site</t>
  </si>
  <si>
    <t>Tariff 1</t>
  </si>
  <si>
    <t>Tariff 2</t>
  </si>
  <si>
    <t>Tariff 3</t>
  </si>
  <si>
    <t>Tariff 4</t>
  </si>
  <si>
    <t>Tariff 5</t>
  </si>
  <si>
    <t>Tariff 6</t>
  </si>
  <si>
    <t>Tariff 8</t>
  </si>
  <si>
    <t>Tariff 9</t>
  </si>
  <si>
    <t>Tariff 10</t>
  </si>
  <si>
    <t>Tariff 11</t>
  </si>
  <si>
    <t>Tariff 12</t>
  </si>
  <si>
    <t>Tariff 14</t>
  </si>
  <si>
    <t>Tariff 15</t>
  </si>
  <si>
    <t>Tariff 16</t>
  </si>
  <si>
    <t>Tariff 17</t>
  </si>
  <si>
    <t>Tariff 18</t>
  </si>
  <si>
    <t>Tariff 20</t>
  </si>
  <si>
    <t>Tariff 21</t>
  </si>
  <si>
    <t>Tariff 22</t>
  </si>
  <si>
    <t>Tariff 23</t>
  </si>
  <si>
    <t>Tariff 24</t>
  </si>
  <si>
    <t>Tariff 25</t>
  </si>
  <si>
    <t>Tariff 26</t>
  </si>
  <si>
    <t>Tariff 27</t>
  </si>
  <si>
    <t>Tariff 28</t>
  </si>
  <si>
    <t>Tariff 29</t>
  </si>
  <si>
    <t>Tariff 30</t>
  </si>
  <si>
    <t>Tariff 31</t>
  </si>
  <si>
    <t>Tariff 32</t>
  </si>
  <si>
    <t>Tariff 33</t>
  </si>
  <si>
    <t>Tariff 35</t>
  </si>
  <si>
    <t>Tariff 36</t>
  </si>
  <si>
    <t>Tariff 37</t>
  </si>
  <si>
    <t>Tariff 38</t>
  </si>
  <si>
    <t>Tariff 39</t>
  </si>
  <si>
    <t>N/A</t>
  </si>
  <si>
    <t>Tariff 40</t>
  </si>
  <si>
    <t>Tariff 41</t>
  </si>
  <si>
    <t>Tariff 42</t>
  </si>
  <si>
    <t>Tariff 43</t>
  </si>
  <si>
    <t>Tariff 44</t>
  </si>
  <si>
    <t>Tariff 45</t>
  </si>
  <si>
    <t>Tariff 46</t>
  </si>
  <si>
    <t>Tariff 47</t>
  </si>
  <si>
    <t>Tariff 48</t>
  </si>
  <si>
    <t>Tariff 49</t>
  </si>
  <si>
    <t>Tariff 50</t>
  </si>
  <si>
    <t>Tariff 51</t>
  </si>
  <si>
    <t>Tariff 52</t>
  </si>
  <si>
    <t>Tariff 53</t>
  </si>
  <si>
    <t>Tariff 54</t>
  </si>
  <si>
    <t>Tariff 55</t>
  </si>
  <si>
    <t>Tariff 57</t>
  </si>
  <si>
    <t>Tariff 58</t>
  </si>
  <si>
    <t>Tariff 59</t>
  </si>
  <si>
    <t>Tariff 60</t>
  </si>
  <si>
    <t>Tariff 61</t>
  </si>
  <si>
    <t>Tariff 62</t>
  </si>
  <si>
    <t>Tariff 63</t>
  </si>
  <si>
    <t>Tariff 64</t>
  </si>
  <si>
    <t>Tariff 65</t>
  </si>
  <si>
    <t>Tariff 67</t>
  </si>
  <si>
    <t>Tariff 68</t>
  </si>
  <si>
    <t>Tariff 69</t>
  </si>
  <si>
    <t>Tariff 70</t>
  </si>
  <si>
    <t>Tariff 71</t>
  </si>
  <si>
    <t>Tariff 72</t>
  </si>
  <si>
    <t>Tariff 73</t>
  </si>
  <si>
    <t>Tariff 74</t>
  </si>
  <si>
    <t>Tariff 75</t>
  </si>
  <si>
    <t>Tariff 79</t>
  </si>
  <si>
    <t>Tariff 80</t>
  </si>
  <si>
    <t>Tariff 82</t>
  </si>
  <si>
    <t>Tariff 83</t>
  </si>
  <si>
    <t>Tariff 84</t>
  </si>
  <si>
    <t>Tariff 85</t>
  </si>
  <si>
    <t>Tariff 86</t>
  </si>
  <si>
    <t>Tariff 87</t>
  </si>
  <si>
    <t>Tariff 88</t>
  </si>
  <si>
    <t>Tariff 89</t>
  </si>
  <si>
    <t>Tariff 90</t>
  </si>
  <si>
    <t>Tariff 91</t>
  </si>
  <si>
    <t>Tariff 93</t>
  </si>
  <si>
    <t>Tariff 94</t>
  </si>
  <si>
    <t>Tariff 95</t>
  </si>
  <si>
    <t>Tariff 96</t>
  </si>
  <si>
    <t>Tariff 97</t>
  </si>
  <si>
    <t>Tariff 98</t>
  </si>
  <si>
    <t>Tariff 99</t>
  </si>
  <si>
    <t>Generation</t>
  </si>
  <si>
    <t>Tariff 81</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</si>
  <si>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</si>
  <si>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</si>
  <si>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</si>
  <si>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01/04/2024</t>
  </si>
  <si>
    <t>Tariff 460</t>
  </si>
  <si>
    <t>Tariff 466</t>
  </si>
  <si>
    <t>Tariff 467</t>
  </si>
  <si>
    <t>30/04/2024</t>
  </si>
  <si>
    <t>Tariff 401</t>
  </si>
  <si>
    <t>Tariff 465</t>
  </si>
  <si>
    <t>31/08/2024</t>
  </si>
  <si>
    <t>Tariff 330</t>
  </si>
  <si>
    <t>13/11/2024</t>
  </si>
  <si>
    <t>20/12/2024</t>
  </si>
  <si>
    <t>24/12/2024</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</si>
  <si>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</si>
  <si>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</si>
  <si>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</si>
  <si>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</si>
  <si>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</si>
  <si>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</si>
  <si>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</si>
  <si>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</si>
  <si>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</si>
  <si>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</si>
  <si>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Excess Supplier of Last Resort 
Fixed charge adder**
p/MPAN/day</t>
  </si>
  <si>
    <t>Eligible Bad Debt
Fixed charge adder***
p/MPAN/day</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</si>
  <si>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</si>
  <si>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</si>
  <si>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</si>
  <si>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</si>
  <si>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</si>
  <si>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</si>
  <si>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</si>
  <si>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Abernethy</t>
  </si>
  <si>
    <t>Alness</t>
  </si>
  <si>
    <t>Arbroath</t>
  </si>
  <si>
    <t>Beauly</t>
  </si>
  <si>
    <t>Boat of Garten</t>
  </si>
  <si>
    <t>Braco</t>
  </si>
  <si>
    <t>Bridge of Dun</t>
  </si>
  <si>
    <t>Broadford</t>
  </si>
  <si>
    <t>Brora</t>
  </si>
  <si>
    <t>Burghmuir</t>
  </si>
  <si>
    <t>Carradale 1</t>
  </si>
  <si>
    <t>Cassley</t>
  </si>
  <si>
    <t>Charleston</t>
  </si>
  <si>
    <t>Ardkinglas</t>
  </si>
  <si>
    <t>Clayhills</t>
  </si>
  <si>
    <t>Coupar Angus</t>
  </si>
  <si>
    <t>Craigiebuckler</t>
  </si>
  <si>
    <t>Dunbeath</t>
  </si>
  <si>
    <t>Dudhope</t>
  </si>
  <si>
    <t>Dunoon</t>
  </si>
  <si>
    <t>Dyce</t>
  </si>
  <si>
    <t>Elgin</t>
  </si>
  <si>
    <t>Fasnakyle</t>
  </si>
  <si>
    <t>Fort Augustus</t>
  </si>
  <si>
    <t>Fiddes</t>
  </si>
  <si>
    <t>Fraserburgh</t>
  </si>
  <si>
    <t>Fort William</t>
  </si>
  <si>
    <t>Glenagnes</t>
  </si>
  <si>
    <t>Inverness</t>
  </si>
  <si>
    <t>Keith 1</t>
  </si>
  <si>
    <t>Killin</t>
  </si>
  <si>
    <t>Kintore</t>
  </si>
  <si>
    <t>Lairg</t>
  </si>
  <si>
    <t>Lunanhead</t>
  </si>
  <si>
    <t>Lyndhurst</t>
  </si>
  <si>
    <t>Milton of Craigie</t>
  </si>
  <si>
    <t>Mybster 1</t>
  </si>
  <si>
    <t>Nairn</t>
  </si>
  <si>
    <t>Peterhead Grange</t>
  </si>
  <si>
    <t>Persley</t>
  </si>
  <si>
    <t>Port Ann</t>
  </si>
  <si>
    <t>Rannoch</t>
  </si>
  <si>
    <t>Redmoss</t>
  </si>
  <si>
    <t>St Fillans</t>
  </si>
  <si>
    <t>Strichen</t>
  </si>
  <si>
    <t>Taynuilt</t>
  </si>
  <si>
    <t>Thurso</t>
  </si>
  <si>
    <t>Tummel Bridge</t>
  </si>
  <si>
    <t>Willowdale</t>
  </si>
  <si>
    <t>Woodhill</t>
  </si>
  <si>
    <t>Ardmore</t>
  </si>
  <si>
    <t>Dunvegan</t>
  </si>
  <si>
    <t>Tarland</t>
  </si>
  <si>
    <t>Kinlochleven</t>
  </si>
  <si>
    <t>Glenfarclas</t>
  </si>
  <si>
    <t>Dallas</t>
  </si>
  <si>
    <t>Strathleven</t>
  </si>
  <si>
    <t>Ceannacroc</t>
  </si>
  <si>
    <t>Clachan</t>
  </si>
  <si>
    <t>Quoich</t>
  </si>
  <si>
    <t>Grudie Bridge</t>
  </si>
  <si>
    <t>Shin</t>
  </si>
  <si>
    <t>Stornoway</t>
  </si>
  <si>
    <t>BALBEG1A    11.000</t>
  </si>
  <si>
    <t>SCONE1A     11.000</t>
  </si>
  <si>
    <t>ERROL1A     11.000</t>
  </si>
  <si>
    <t>HARBOR1A    11.000</t>
  </si>
  <si>
    <t>FREE2A      11.000</t>
  </si>
  <si>
    <t>BROERN1A    11.000</t>
  </si>
  <si>
    <t>BINNLF1A    11.000</t>
  </si>
  <si>
    <t>GLEDVN1A    11.000</t>
  </si>
  <si>
    <t>MILNAT1A    11.000</t>
  </si>
  <si>
    <t>ABNE1A      11.000</t>
  </si>
  <si>
    <t>TAIN1A      11.000</t>
  </si>
  <si>
    <t>BALALD1A    11.000</t>
  </si>
  <si>
    <t>GLASTU1A    11.000</t>
  </si>
  <si>
    <t>NIGG1A      11.000</t>
  </si>
  <si>
    <t>CROSHL1A    11.000</t>
  </si>
  <si>
    <t>CONTUL1A    11.000</t>
  </si>
  <si>
    <t>PEDDIE1A    11.000</t>
  </si>
  <si>
    <t>INVGOR1A    11.000</t>
  </si>
  <si>
    <t>LEALTY1A    11.000</t>
  </si>
  <si>
    <t>NOVARW1A    11.000</t>
  </si>
  <si>
    <t>MUIREN1A    11.000</t>
  </si>
  <si>
    <t>BLACKS1A    11.000</t>
  </si>
  <si>
    <t>REDFOR1A    11.000</t>
  </si>
  <si>
    <t>CARNOU1A    11.000</t>
  </si>
  <si>
    <t>ELIDEP1A    11.000</t>
  </si>
  <si>
    <t>CHAAVE1A    11.000</t>
  </si>
  <si>
    <t>HUMEST1A    11.000</t>
  </si>
  <si>
    <t>TORA8J      11.000</t>
  </si>
  <si>
    <t>TORA8K      11.000</t>
  </si>
  <si>
    <t>DINGWA1A    11.000</t>
  </si>
  <si>
    <t>MARYBA1A    11.000</t>
  </si>
  <si>
    <t>CONONB1A    11.000</t>
  </si>
  <si>
    <t>MUIROF1A    11.000</t>
  </si>
  <si>
    <t>AIGAS1A     11.000</t>
  </si>
  <si>
    <t>NOKESS1A    11.000</t>
  </si>
  <si>
    <t>KILTAR1A    11.000</t>
  </si>
  <si>
    <t>CONONF1A    11.000</t>
  </si>
  <si>
    <t>COMRIE1A    11.000</t>
  </si>
  <si>
    <t>TOMATI1A    11.000</t>
  </si>
  <si>
    <t>GRANTO1A    11.000</t>
  </si>
  <si>
    <t>BALLIN1A    11.000</t>
  </si>
  <si>
    <t>BOAGAR1A    11.000</t>
  </si>
  <si>
    <t>AVIEMO1A    11.000</t>
  </si>
  <si>
    <t>KINGUS1A    11.000</t>
  </si>
  <si>
    <t>DALWHI1A    11.000</t>
  </si>
  <si>
    <t>FORTEV1A    11.000</t>
  </si>
  <si>
    <t>GLENEA1A    11.000</t>
  </si>
  <si>
    <t>CRIEFF1A    11.000</t>
  </si>
  <si>
    <t>DUNBLA1A    11.000</t>
  </si>
  <si>
    <t>KIPPEN1A    11.000</t>
  </si>
  <si>
    <t>CALLAN1A    11.000</t>
  </si>
  <si>
    <t>LOGIEP1A    11.000</t>
  </si>
  <si>
    <t>INCHBA1A    11.000</t>
  </si>
  <si>
    <t>BRIDGE1A    11.000</t>
  </si>
  <si>
    <t>BRECHI1A    11.000</t>
  </si>
  <si>
    <t>MONTRO1A    11.000</t>
  </si>
  <si>
    <t>GLAXO1A     11.000</t>
  </si>
  <si>
    <t>MONTRN1A    11.000</t>
  </si>
  <si>
    <t>STCYRU1A    11.000</t>
  </si>
  <si>
    <t>BROADF1A    11.000</t>
  </si>
  <si>
    <t>KISHOR1A    11.000</t>
  </si>
  <si>
    <t>SHIELD1A    11.000</t>
  </si>
  <si>
    <t>ACHINT1A    11.000</t>
  </si>
  <si>
    <t>NOSTIE1A    11.000</t>
  </si>
  <si>
    <t>KYLE1A      11.000</t>
  </si>
  <si>
    <t>SKULAM1A    11.000</t>
  </si>
  <si>
    <t>LOWERO1A    11.000</t>
  </si>
  <si>
    <t>HELMSD1A    11.000</t>
  </si>
  <si>
    <t>BRORA1A     11.000</t>
  </si>
  <si>
    <t>GOLSPI1A    11.000</t>
  </si>
  <si>
    <t>DORNOC1A    11.000</t>
  </si>
  <si>
    <t>REDGOR1A    11.000</t>
  </si>
  <si>
    <t>GOODLY1A    11.000</t>
  </si>
  <si>
    <t>THIMBL1A    11.000</t>
  </si>
  <si>
    <t>BURGHM1A    11.000</t>
  </si>
  <si>
    <t>BRODIC1A    11.000</t>
  </si>
  <si>
    <t>WHITIN1A    11.000</t>
  </si>
  <si>
    <t>MACHRI1A    11.000</t>
  </si>
  <si>
    <t>BALLIE1A    11.000</t>
  </si>
  <si>
    <t>DIPPEN1A    11.000</t>
  </si>
  <si>
    <t>CAMPBE1A    11.000</t>
  </si>
  <si>
    <t>WESTPA1A    11.000</t>
  </si>
  <si>
    <t>CLAONA1A    11.000</t>
  </si>
  <si>
    <t>BALLUR1A    11.000</t>
  </si>
  <si>
    <t>OVERSC1A    11.000</t>
  </si>
  <si>
    <t>CASSLE1A    11.000</t>
  </si>
  <si>
    <t>DUCHAL1A    11.000</t>
  </si>
  <si>
    <t>RHICON1A    11.000</t>
  </si>
  <si>
    <t>GOURDI1A    11.000</t>
  </si>
  <si>
    <t>CHARLE1A    11.000</t>
  </si>
  <si>
    <t>MENZIE1A    11.000</t>
  </si>
  <si>
    <t>NINEWE1A    11.000</t>
  </si>
  <si>
    <t>COMMER1A    11.000</t>
  </si>
  <si>
    <t>BALNAGAS    11.000</t>
  </si>
  <si>
    <t>CLAYHI1A    11.000</t>
  </si>
  <si>
    <t>LEOCH1A     11.000</t>
  </si>
  <si>
    <t>BLAIRG1A    11.000</t>
  </si>
  <si>
    <t>ALYTH1A     11.000</t>
  </si>
  <si>
    <t>DALRUL1A    11.000</t>
  </si>
  <si>
    <t>CAPUTH1A    11.000</t>
  </si>
  <si>
    <t>COUPAR1A    11.000</t>
  </si>
  <si>
    <t>CRAIGI1A    11.000</t>
  </si>
  <si>
    <t>CRAIGT1A    11.000</t>
  </si>
  <si>
    <t>CULTER1A    11.000</t>
  </si>
  <si>
    <t>RUTHRI1A    11.000</t>
  </si>
  <si>
    <t>CONSTA1A    11.000</t>
  </si>
  <si>
    <t>ROSEBA1A    11.000</t>
  </si>
  <si>
    <t>DUNOON1A    11.000</t>
  </si>
  <si>
    <t>INNELL1A    11.000</t>
  </si>
  <si>
    <t>ROTHEY1A    11.000</t>
  </si>
  <si>
    <t>BRUCHG1A    11.000</t>
  </si>
  <si>
    <t>SANDBN1A    11.000</t>
  </si>
  <si>
    <t>NEWTON1A    11.000</t>
  </si>
  <si>
    <t>GLENDA1A    11.000</t>
  </si>
  <si>
    <t>COLINT1A    11.000</t>
  </si>
  <si>
    <t>KAMES1A     11.000</t>
  </si>
  <si>
    <t>OTTERF1A    11.000</t>
  </si>
  <si>
    <t>STONEY1A    11.000</t>
  </si>
  <si>
    <t>STONEY1C    11.000</t>
  </si>
  <si>
    <t>NORDYC1A    11.000</t>
  </si>
  <si>
    <t>KINGSE1A    11.000</t>
  </si>
  <si>
    <t>BALMED1A    11.000</t>
  </si>
  <si>
    <t>ELLON1A     11.000</t>
  </si>
  <si>
    <t>BILBOH1A    11.000</t>
  </si>
  <si>
    <t>FOCHAB1A    11.000</t>
  </si>
  <si>
    <t>KINLOS1A    11.000</t>
  </si>
  <si>
    <t>ASHGRO1A    11.000</t>
  </si>
  <si>
    <t>CUMMIN1A    11.000</t>
  </si>
  <si>
    <t>LHANBR1A    11.000</t>
  </si>
  <si>
    <t>LOSSIE1A    11.000</t>
  </si>
  <si>
    <t>BURGHE1A    11.000</t>
  </si>
  <si>
    <t>ELGIN1A     11.000</t>
  </si>
  <si>
    <t>FASN5L      11.000</t>
  </si>
  <si>
    <t>FASNAK1A    11.000</t>
  </si>
  <si>
    <t>DRUMNA1A    11.000</t>
  </si>
  <si>
    <t>ABERCA1A    11.000</t>
  </si>
  <si>
    <t>INVERG1A    11.000</t>
  </si>
  <si>
    <t>BUNOIC1A    11.000</t>
  </si>
  <si>
    <t>GLENDO1A    11.000</t>
  </si>
  <si>
    <t>STONEH1A    11.000</t>
  </si>
  <si>
    <t>EDZELL1A    11.000</t>
  </si>
  <si>
    <t>LAUREN1A    11.000</t>
  </si>
  <si>
    <t>INVERB1A    11.000</t>
  </si>
  <si>
    <t>FRASER1A    11.000</t>
  </si>
  <si>
    <t>STRONT1A    11.000</t>
  </si>
  <si>
    <t>SALEN1A     11.000</t>
  </si>
  <si>
    <t>GLENSA1A    11.000</t>
  </si>
  <si>
    <t>CORRAN1A    11.000</t>
  </si>
  <si>
    <t>PINEGR1A    11.000</t>
  </si>
  <si>
    <t>INVERL1A    11.000</t>
  </si>
  <si>
    <t>ANNAT1A     11.000</t>
  </si>
  <si>
    <t>ARISAI1A    11.000</t>
  </si>
  <si>
    <t>MALLAI1A    11.000</t>
  </si>
  <si>
    <t>LOCHAL1A    11.000</t>
  </si>
  <si>
    <t>BSWTMBR1    11.000</t>
  </si>
  <si>
    <t>MOIDAR1C    11.000</t>
  </si>
  <si>
    <t>OVERGA1A    11.000</t>
  </si>
  <si>
    <t>WALT11KV  11.000</t>
  </si>
  <si>
    <t>CULLOD1A    11.000</t>
  </si>
  <si>
    <t>RAIGMO1A    11.000</t>
  </si>
  <si>
    <t>HILTON1A    11.000</t>
  </si>
  <si>
    <t>DALNEI1A    11.000</t>
  </si>
  <si>
    <t>WATERL1A    11.000</t>
  </si>
  <si>
    <t>LOCAL1A     11.000</t>
  </si>
  <si>
    <t>INVERR1A    11.000</t>
  </si>
  <si>
    <t>DUNMAG1A    11.000</t>
  </si>
  <si>
    <t>ERROGI1A    11.000</t>
  </si>
  <si>
    <t>FOYERS1B    11.000</t>
  </si>
  <si>
    <t>FOYERS6A    6.6000</t>
  </si>
  <si>
    <t>WESTER1A    11.000</t>
  </si>
  <si>
    <t>KEITH1A     11.000</t>
  </si>
  <si>
    <t>ROTHES1A    11.000</t>
  </si>
  <si>
    <t>ABERLO1A    11.000</t>
  </si>
  <si>
    <t>DUFFTO1A    11.000</t>
  </si>
  <si>
    <t>HUNTLY1A    11.000</t>
  </si>
  <si>
    <t>INSCH1A     11.000</t>
  </si>
  <si>
    <t>NETHDA1A    11.000</t>
  </si>
  <si>
    <t>CULLEN1A    11.000</t>
  </si>
  <si>
    <t>LIMEHI1A    11.000</t>
  </si>
  <si>
    <t>MARNOC1A    11.000</t>
  </si>
  <si>
    <t>MARNOC1B    11.000</t>
  </si>
  <si>
    <t>MACDUF1A    11.000</t>
  </si>
  <si>
    <t>PORTSO1A    11.000</t>
  </si>
  <si>
    <t>TURRIF1A    11.000</t>
  </si>
  <si>
    <t>GLENFI1C    11.000</t>
  </si>
  <si>
    <t>LOCHLU1C    11.000</t>
  </si>
  <si>
    <t>LOCHEA1A    11.000</t>
  </si>
  <si>
    <t>KILLTO1C    11.000</t>
  </si>
  <si>
    <t>LOCHAY1C    11.000</t>
  </si>
  <si>
    <t>LUBREO1B    11.000</t>
  </si>
  <si>
    <t>CASHLI1B    11.000</t>
  </si>
  <si>
    <t>CASHLI1D    11.000</t>
  </si>
  <si>
    <t>TORRYB1A    11.000</t>
  </si>
  <si>
    <t>BANCHO1A    11.000</t>
  </si>
  <si>
    <t>MIDMAR1A    11.000</t>
  </si>
  <si>
    <t>KEMNAY1A    11.000</t>
  </si>
  <si>
    <t>SKENE1A     11.000</t>
  </si>
  <si>
    <t>INVERU1A    11.000</t>
  </si>
  <si>
    <t>BALQUHW-    11.000</t>
  </si>
  <si>
    <t>OLDMEL1A    11.000</t>
  </si>
  <si>
    <t>FYVIE1A     11.000</t>
  </si>
  <si>
    <t>PARK1A      11.000</t>
  </si>
  <si>
    <t>TORBOL1A    11.000</t>
  </si>
  <si>
    <t>TRESSA1A    11.000</t>
  </si>
  <si>
    <t>LAIRGL1A    11.000</t>
  </si>
  <si>
    <t>LUNLOC1A    11.000</t>
  </si>
  <si>
    <t>LOCHSI1A    11.000</t>
  </si>
  <si>
    <t>MARYTO1A    11.000</t>
  </si>
  <si>
    <t>INVITY1A    11.000</t>
  </si>
  <si>
    <t>FRIOCK1A    11.000</t>
  </si>
  <si>
    <t>LYNDHU1A    11.000</t>
  </si>
  <si>
    <t>MACALP1A    11.000</t>
  </si>
  <si>
    <t>WESTKI1A    11.000</t>
  </si>
  <si>
    <t>LOCHEE1A    11.000</t>
  </si>
  <si>
    <t>MICHEL1A    11.000</t>
  </si>
  <si>
    <t>LONHAU1A    11.000</t>
  </si>
  <si>
    <t>OLDCRA1A    11.000</t>
  </si>
  <si>
    <t>KNOWE1A     11.000</t>
  </si>
  <si>
    <t>MILCLO1A    11.000</t>
  </si>
  <si>
    <t>EDZLST1A    11.000</t>
  </si>
  <si>
    <t>BROFER1A    11.000</t>
  </si>
  <si>
    <t>WICK1A      11.000</t>
  </si>
  <si>
    <t>MELVIC1A    11.000</t>
  </si>
  <si>
    <t>BETTYH1A    11.000</t>
  </si>
  <si>
    <t>COLDBA1A    11.000</t>
  </si>
  <si>
    <t>LATHER1A    11.000</t>
  </si>
  <si>
    <t>LETHEN1A    11.000</t>
  </si>
  <si>
    <t>FORRES1B    11.000</t>
  </si>
  <si>
    <t>NAIRCN1B    11.000</t>
  </si>
  <si>
    <t>MACDER1A    11.000</t>
  </si>
  <si>
    <t>ARDSER1B    11.000</t>
  </si>
  <si>
    <t>DALCRS1B    11.000</t>
  </si>
  <si>
    <t>GRANGE1A    11.000</t>
  </si>
  <si>
    <t>NORTHS1A    11.000</t>
  </si>
  <si>
    <t>STMACH1A    11.000</t>
  </si>
  <si>
    <t>BRIDGD1A    11.000</t>
  </si>
  <si>
    <t>WHITES1A    11.000</t>
  </si>
  <si>
    <t>HAUDAG1A    11.000</t>
  </si>
  <si>
    <t>TARBER1A    11.000</t>
  </si>
  <si>
    <t>FURNAC1A    11.000</t>
  </si>
  <si>
    <t>INVERN1A    11.000</t>
  </si>
  <si>
    <t>LOCHGI1A    11.000</t>
  </si>
  <si>
    <t>LOCG5-      11.000</t>
  </si>
  <si>
    <t>CRINAN1A    11.000</t>
  </si>
  <si>
    <t>LUSSAG1A    11.000</t>
  </si>
  <si>
    <t>TARBER1E    11.000</t>
  </si>
  <si>
    <t>PORTAS1A    11.000</t>
  </si>
  <si>
    <t>BOWMOR1A    11.000</t>
  </si>
  <si>
    <t>PORTEL1A    11.000</t>
  </si>
  <si>
    <t>ARIGH1B     11.000</t>
  </si>
  <si>
    <t>RANN5-      11.000</t>
  </si>
  <si>
    <t>GLENET1A    11.000</t>
  </si>
  <si>
    <t>BLACKM1A    11.000</t>
  </si>
  <si>
    <t>TYNDRU1A    11.000</t>
  </si>
  <si>
    <t>BRIDGG1A    11.000</t>
  </si>
  <si>
    <t>GAUR1A      11.000</t>
  </si>
  <si>
    <t>GAUR1B      11.000</t>
  </si>
  <si>
    <t>LOCHER1A    11.000</t>
  </si>
  <si>
    <t>CRAIGN1A    11.000</t>
  </si>
  <si>
    <t>NEWTONH1A    11.000</t>
  </si>
  <si>
    <t>REDMOS1A    11.000</t>
  </si>
  <si>
    <t>KINCOR1A    11.000</t>
  </si>
  <si>
    <t>SFIL5-      11.000</t>
  </si>
  <si>
    <t>DALCHO1A    11.000</t>
  </si>
  <si>
    <t>NEWPIT1A    11.000</t>
  </si>
  <si>
    <t>STRICH1A    11.000</t>
  </si>
  <si>
    <t>MINTLA1A    11.000</t>
  </si>
  <si>
    <t>BODDAM1C    11.000</t>
  </si>
  <si>
    <t>HATTON1A    11.000</t>
  </si>
  <si>
    <t>MAUD1A      11.000</t>
  </si>
  <si>
    <t>INAW5-      11.000</t>
  </si>
  <si>
    <t>TAYNUI1A    11.000</t>
  </si>
  <si>
    <t>BONAWE1A    11.000</t>
  </si>
  <si>
    <t>KENMOR1A    11.000</t>
  </si>
  <si>
    <t>BARCAL1A    11.000</t>
  </si>
  <si>
    <t>CONNEL1A    11.000</t>
  </si>
  <si>
    <t>OBAN1A      11.000</t>
  </si>
  <si>
    <t>DERVAI1A    11.000</t>
  </si>
  <si>
    <t>KILNIN1A    11.000</t>
  </si>
  <si>
    <t>SCAMMA1A    11.000</t>
  </si>
  <si>
    <t>KERRAR1A    11.000</t>
  </si>
  <si>
    <t>LOCHDO1A    11.000</t>
  </si>
  <si>
    <t>TIRORA1A    11.000</t>
  </si>
  <si>
    <t>KINLOR1A    11.000</t>
  </si>
  <si>
    <t>SALEN1X     11.000</t>
  </si>
  <si>
    <t>KILCHR1A    11.000</t>
  </si>
  <si>
    <t>AWEBAR1A    11.000</t>
  </si>
  <si>
    <t>DALMAL1A    11.000</t>
  </si>
  <si>
    <t>EREDIN1A    11.000</t>
  </si>
  <si>
    <t>KIEL5-      11.000</t>
  </si>
  <si>
    <t>HASTIG1A    11.000</t>
  </si>
  <si>
    <t>ORMLIE1A    11.000</t>
  </si>
  <si>
    <t>FORSS1A     11.000</t>
  </si>
  <si>
    <t>HALKIR1A    11.000</t>
  </si>
  <si>
    <t>STROMN1A    11.000</t>
  </si>
  <si>
    <t>BURGAR1A    11.000</t>
  </si>
  <si>
    <t>ROUSAY1A    11.000</t>
  </si>
  <si>
    <t>WESTRY1A    11.000</t>
  </si>
  <si>
    <t>EDAY1A      11.000</t>
  </si>
  <si>
    <t>SANDAY1A    11.000</t>
  </si>
  <si>
    <t>STRONS1A    11.000</t>
  </si>
  <si>
    <t>SHAPIN1A    11.000</t>
  </si>
  <si>
    <t>KIRKWA1A    11.000</t>
  </si>
  <si>
    <t>STMARY1A    11.000</t>
  </si>
  <si>
    <t>NTHHOY1A    11.000</t>
  </si>
  <si>
    <t>LYNESS1A    11.000</t>
  </si>
  <si>
    <t>FLOTTA1A    11.000</t>
  </si>
  <si>
    <t>FLTOCC1C    11.000</t>
  </si>
  <si>
    <t>NEWBIG1A    11.000</t>
  </si>
  <si>
    <t>TUMB5-      11.000</t>
  </si>
  <si>
    <t>COSHIE1-    11.000</t>
  </si>
  <si>
    <t>BONSKI1A    11.000</t>
  </si>
  <si>
    <t>PITLOC1A    11.000</t>
  </si>
  <si>
    <t>KINLOCHR1A    11.000</t>
  </si>
  <si>
    <t>FINCAS1A    11.000</t>
  </si>
  <si>
    <t>CALVIN1A    11.000</t>
  </si>
  <si>
    <t>ABERFE1A    11.000</t>
  </si>
  <si>
    <t>TUMB1A      11.000</t>
  </si>
  <si>
    <t>HAYTON1A    11.000</t>
  </si>
  <si>
    <t>GREYFR1A    11.000</t>
  </si>
  <si>
    <t>DENBUR1A    11.000</t>
  </si>
  <si>
    <t>STNICH1A    11.000</t>
  </si>
  <si>
    <t>QUEENS1A    11.000</t>
  </si>
  <si>
    <t>WOODHI1A    11.000</t>
  </si>
  <si>
    <t>SPRING1A    11.000</t>
  </si>
  <si>
    <t>DRIMOR1A    11.000</t>
  </si>
  <si>
    <t>AIRD1A      11.000</t>
  </si>
  <si>
    <t>AIRD1B      11.000</t>
  </si>
  <si>
    <t>CLACHN1A    11.000</t>
  </si>
  <si>
    <t>POLLAC1A    11.000</t>
  </si>
  <si>
    <t>LOCHCA1A    11.000</t>
  </si>
  <si>
    <t>STOCKI1A    11.000</t>
  </si>
  <si>
    <t>TARBET1A    11.000</t>
  </si>
  <si>
    <t>DRYNOC1A    11.000</t>
  </si>
  <si>
    <t>PORTRE1A    11.000</t>
  </si>
  <si>
    <t>UIG1A       11.000</t>
  </si>
  <si>
    <t>DUNVEG1A    11.000</t>
  </si>
  <si>
    <t>ABBOYN1A    11.000</t>
  </si>
  <si>
    <t>BALLAT1A    11.000</t>
  </si>
  <si>
    <t>MOSSAT1A    11.000</t>
  </si>
  <si>
    <t>STRATH1A    11.000</t>
  </si>
  <si>
    <t>WHITEH1A    11.000</t>
  </si>
  <si>
    <t>KILO5A      6.6000</t>
  </si>
  <si>
    <t>KILO5B      6.6000</t>
  </si>
  <si>
    <t>KILO5C      6.6000</t>
  </si>
  <si>
    <t>KINLOC1A    11.000</t>
  </si>
  <si>
    <t>KINLOC1B    11.000</t>
  </si>
  <si>
    <t>GLENCO1A    11.000</t>
  </si>
  <si>
    <t>ABERFO1A    11.000</t>
  </si>
  <si>
    <t>KEPCUL1A    11.000</t>
  </si>
  <si>
    <t>DRYMEN1A    11.000</t>
  </si>
  <si>
    <t>BLAIRL1A    11.000</t>
  </si>
  <si>
    <t>ROSSPR1A    11.000</t>
  </si>
  <si>
    <t>KILLEA1A    11.000</t>
  </si>
  <si>
    <t>AUCHEN1A    11.000</t>
  </si>
  <si>
    <t>CEAN5-      11.000</t>
  </si>
  <si>
    <t>CLAC5J      11.000</t>
  </si>
  <si>
    <t>SRONMH1A    11.000</t>
  </si>
  <si>
    <t>BUTTEB1A    11.000</t>
  </si>
  <si>
    <t>LOCHGO1A    11.000</t>
  </si>
  <si>
    <t>DOUGLA1A    11.000</t>
  </si>
  <si>
    <t>STRACH1A    11.000</t>
  </si>
  <si>
    <t>INVERA1A    11.000</t>
  </si>
  <si>
    <t>QUOI5-      11.000</t>
  </si>
  <si>
    <t>GRUB5-      11.000</t>
  </si>
  <si>
    <t>KERRYF1A    11.000</t>
  </si>
  <si>
    <t>AULTBE1A    11.000</t>
  </si>
  <si>
    <t>VAICHT1A    11.000</t>
  </si>
  <si>
    <t>INVERM1A    11.000</t>
  </si>
  <si>
    <t>ULLAPO1A    11.000</t>
  </si>
  <si>
    <t>LOCHDU1A    11.000</t>
  </si>
  <si>
    <t>DRUMRU1A    11.000</t>
  </si>
  <si>
    <t>ACHILT1A    11.000</t>
  </si>
  <si>
    <t>LOCHIN1A    11.000</t>
  </si>
  <si>
    <t>KINLOW1A    11.000</t>
  </si>
  <si>
    <t>MINORG1A    11.000</t>
  </si>
  <si>
    <t>LETEWE1A    11.000</t>
  </si>
  <si>
    <t>SHIN5-      11.000</t>
  </si>
  <si>
    <t>SHIN1C      11.000</t>
  </si>
  <si>
    <t>GLEDFI1A    11.000</t>
  </si>
  <si>
    <t>MAARUI1A    11.000</t>
  </si>
  <si>
    <t>LAXAY1A     11.000</t>
  </si>
  <si>
    <t>CALLAD1A    11.000</t>
  </si>
  <si>
    <t>GISLA1A     11.000</t>
  </si>
  <si>
    <t>ARNISH1A    11.000</t>
  </si>
  <si>
    <t>BATTER1A    11.000</t>
  </si>
  <si>
    <t>COLL1A      11.000</t>
  </si>
  <si>
    <t>BARVAS1A    11.000</t>
  </si>
  <si>
    <t>TARBER1B    11.000</t>
  </si>
  <si>
    <t>Shetland</t>
  </si>
  <si>
    <t>LERWCK5J    11.000</t>
  </si>
  <si>
    <t>LERWCK5S    11.000</t>
  </si>
  <si>
    <t>LERWCK5T    11.000</t>
  </si>
  <si>
    <t>LERWCK5R    11.000</t>
  </si>
  <si>
    <t>SVOETM5J    11.000</t>
  </si>
  <si>
    <t>SVOETM5K    11.000</t>
  </si>
  <si>
    <t>SVOETM5L    11.000</t>
  </si>
  <si>
    <t>SVT51       11.000</t>
  </si>
  <si>
    <t>SVOETM5M    11.000</t>
  </si>
  <si>
    <t>SVT53       11.000</t>
  </si>
  <si>
    <t>BRAE5-      11.000</t>
  </si>
  <si>
    <t>SUMBRG5-    11.000</t>
  </si>
  <si>
    <t>FIRTH5-     11.000</t>
  </si>
  <si>
    <t>GUTCHR5-    11.000</t>
  </si>
  <si>
    <t>UNST5-      11.000</t>
  </si>
  <si>
    <t>MIDYEL5-    11.000</t>
  </si>
  <si>
    <t>TUMLIN5-    11.000</t>
  </si>
  <si>
    <t>SCALWY5-    11.000</t>
  </si>
  <si>
    <t>SNDWCK5-    11.000</t>
  </si>
  <si>
    <t>VOE5L       11.000</t>
  </si>
  <si>
    <t>Berryburn</t>
  </si>
  <si>
    <t>Orrin</t>
  </si>
  <si>
    <t>SLOY33B     11.000</t>
  </si>
  <si>
    <t>SLOY33A     11.000</t>
  </si>
  <si>
    <t>DOUN4-</t>
  </si>
  <si>
    <t>PEHS5-      11.000</t>
  </si>
  <si>
    <t>SFEG5-      11.000</t>
  </si>
  <si>
    <t>DOUN3-</t>
  </si>
  <si>
    <t>Sloy</t>
  </si>
  <si>
    <t>Peterhead Shell</t>
  </si>
  <si>
    <t>St Fergus Gas</t>
  </si>
  <si>
    <t>Fetteresso</t>
  </si>
  <si>
    <t>Cairnford</t>
  </si>
  <si>
    <t>MacDuff</t>
  </si>
  <si>
    <t>Mybster 2</t>
  </si>
  <si>
    <t>CHAOR1A     11.000</t>
  </si>
  <si>
    <t>INVERCRO3A  11.000</t>
  </si>
  <si>
    <t>Carradale 2</t>
  </si>
  <si>
    <t>Keith 2</t>
  </si>
  <si>
    <t>Rothienorman</t>
  </si>
  <si>
    <t>Inveralmond Primary</t>
  </si>
  <si>
    <t>Loch Carron</t>
  </si>
  <si>
    <t>Aecc</t>
  </si>
  <si>
    <t>Harvest Avenue</t>
  </si>
  <si>
    <t>SALEN1Y'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</si>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</sst>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quot;£&quot;* #,##0_-;_-&quot;£&quot;* &quot;-&quot;_-;_-@_-"/>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_(???,???,??0.000_);[Red]\ \(???,???,??0.000\);"/>
    <numFmt numFmtId="170" formatCode="\ _(???,???,??0.00_);[Red]\ \(???,???,??0.00\);"/>
    <numFmt numFmtId="171" formatCode="0.000_ ;[Red]\-0.000\ "/>
    <numFmt numFmtId="172" formatCode="0.00;[Red]\-0.00;?;"/>
    <numFmt numFmtId="173" formatCode="#,##0;\-#,##0;;"/>
    <numFmt numFmtId="174" formatCode="000"/>
    <numFmt numFmtId="175" formatCode="#,##0;[Red]\-#,##0;;"/>
    <numFmt numFmtId="176" formatCode="0.000;[Red]\-0.000;?;"/>
    <numFmt numFmtId="177" formatCode="0.000_ ;\-0.000\ "/>
    <numFmt numFmtId="178" formatCode="0000"/>
    <numFmt numFmtId="179" formatCode="0.00;\(0.00\);"/>
    <numFmt numFmtId="180" formatCode="&quot;£&quot;#,##0.00"/>
    <numFmt numFmtId="181" formatCode="\T\a\r\i\f\f\ 0"/>
    <numFmt numFmtId="182" formatCode="\L\o\c\a\t\i\o\n\ 0"/>
    <numFmt numFmtId="183" formatCode="#,##0;\-#,##0;\-"/>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name val="Arial"/>
      <family val="2"/>
    </font>
    <font>
      <b/>
      <sz val="8"/>
      <color indexed="8"/>
      <name val="Calibri"/>
      <family val="2"/>
      <scheme val="minor"/>
    </font>
    <font>
      <b/>
      <sz val="11"/>
      <color theme="1"/>
      <name val="Calibri"/>
      <family val="2"/>
      <scheme val="minor"/>
    </font>
    <font>
      <sz val="11"/>
      <color rgb="FF006100"/>
      <name val="Arial"/>
      <family val="2"/>
    </font>
    <font>
      <sz val="11"/>
      <color rgb="FF9C0006"/>
      <name val="Arial"/>
      <family val="2"/>
    </font>
    <font>
      <i/>
      <sz val="11"/>
      <color theme="3" tint="-0.24994659260841701"/>
      <name val="Calibri"/>
      <family val="2"/>
      <scheme val="minor"/>
    </font>
    <font>
      <b/>
      <sz val="11"/>
      <color theme="0"/>
      <name val="Calibri"/>
      <family val="2"/>
      <scheme val="minor"/>
    </font>
    <font>
      <u/>
      <sz val="10"/>
      <color indexed="12"/>
      <name val="Arial"/>
      <family val="2"/>
    </font>
    <font>
      <u/>
      <sz val="11"/>
      <color theme="5"/>
      <name val="Calibri"/>
      <family val="2"/>
      <scheme val="minor"/>
    </font>
    <font>
      <b/>
      <sz val="11"/>
      <color theme="4"/>
      <name val="Calibri"/>
      <family val="2"/>
      <scheme val="minor"/>
    </font>
    <font>
      <b/>
      <sz val="11"/>
      <name val="Calibri"/>
      <family val="2"/>
      <scheme val="minor"/>
    </font>
    <font>
      <sz val="11"/>
      <color rgb="FF006100"/>
      <name val="Calibri"/>
      <family val="2"/>
      <scheme val="minor"/>
    </font>
    <font>
      <b/>
      <sz val="11"/>
      <color rgb="FFFA7D00"/>
      <name val="Arial"/>
      <family val="2"/>
    </font>
    <font>
      <i/>
      <sz val="11"/>
      <color rgb="FF7F7F7F"/>
      <name val="Arial"/>
      <family val="2"/>
    </font>
    <font>
      <sz val="11"/>
      <color rgb="FF9C6500"/>
      <name val="Arial"/>
      <family val="2"/>
    </font>
    <font>
      <sz val="11"/>
      <color theme="1"/>
      <name val="Tahoma"/>
      <family val="2"/>
    </font>
    <font>
      <sz val="8"/>
      <name val="Arial"/>
      <family val="2"/>
    </font>
    <font>
      <sz val="10"/>
      <name val="Arial"/>
      <family val="2"/>
    </font>
    <font>
      <sz val="18"/>
      <color theme="3"/>
      <name val="Cambria"/>
      <family val="2"/>
      <scheme val="major"/>
    </font>
    <font>
      <sz val="11"/>
      <name val="CG Omega"/>
      <family val="2"/>
    </font>
    <font>
      <sz val="10"/>
      <color theme="1"/>
      <name val="Verdana"/>
      <family val="2"/>
    </font>
    <font>
      <b/>
      <sz val="11"/>
      <color rgb="FF3F3F3F"/>
      <name val="Calibri"/>
      <family val="2"/>
      <scheme val="minor"/>
    </font>
    <font>
      <sz val="11"/>
      <color rgb="FF9C0006"/>
      <name val="Calibri"/>
      <family val="2"/>
      <scheme val="minor"/>
    </font>
    <font>
      <b/>
      <sz val="8"/>
      <color rgb="FF000000"/>
      <name val="Calibri"/>
      <family val="2"/>
    </font>
    <font>
      <sz val="10"/>
      <color rgb="FF000000"/>
      <name val="Calibri"/>
      <family val="2"/>
    </font>
    <font>
      <sz val="11"/>
      <color indexed="8"/>
      <name val="Calibri"/>
      <family val="2"/>
    </font>
    <font>
      <sz val="10"/>
      <color theme="1"/>
      <name val="Tahoma"/>
      <family val="2"/>
    </font>
  </fonts>
  <fills count="50">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rgb="FFF2F2F2"/>
      </patternFill>
    </fill>
    <fill>
      <patternFill patternType="solid">
        <fgColor rgb="FFFFFFCC"/>
      </patternFill>
    </fill>
    <fill>
      <patternFill patternType="solid">
        <fgColor rgb="FFCCFFCC"/>
        <bgColor rgb="FF000000"/>
      </patternFill>
    </fill>
    <fill>
      <patternFill patternType="solid">
        <fgColor rgb="FFFFFFCC"/>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medium">
        <color indexed="64"/>
      </left>
      <right style="thin">
        <color indexed="64"/>
      </right>
      <top style="medium">
        <color indexed="64"/>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209">
    <xf numFmtId="0" fontId="0" fillId="0" borderId="0"/>
    <xf numFmtId="0" fontId="19" fillId="0" borderId="0" applyNumberFormat="0" applyFill="0" applyBorder="0" applyAlignment="0" applyProtection="0"/>
    <xf numFmtId="0" fontId="20" fillId="5" borderId="7" applyNumberFormat="0" applyAlignment="0" applyProtection="0"/>
    <xf numFmtId="0" fontId="21" fillId="0" borderId="0" applyNumberFormat="0" applyFill="0" applyBorder="0" applyAlignment="0" applyProtection="0">
      <alignment vertical="top"/>
      <protection locked="0"/>
    </xf>
    <xf numFmtId="0" fontId="26" fillId="0" borderId="9" applyNumberFormat="0" applyFill="0" applyAlignment="0" applyProtection="0"/>
    <xf numFmtId="0" fontId="19" fillId="0" borderId="10" applyNumberFormat="0" applyFill="0" applyAlignment="0" applyProtection="0"/>
    <xf numFmtId="0" fontId="14" fillId="0" borderId="0"/>
    <xf numFmtId="43" fontId="14" fillId="0" borderId="0" applyFont="0" applyFill="0" applyBorder="0" applyAlignment="0" applyProtection="0"/>
    <xf numFmtId="0" fontId="31" fillId="24" borderId="0" applyNumberFormat="0" applyBorder="0" applyAlignment="0" applyProtection="0"/>
    <xf numFmtId="0" fontId="11" fillId="6"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11" fillId="27" borderId="0" applyNumberFormat="0" applyBorder="0" applyAlignment="0" applyProtection="0"/>
    <xf numFmtId="0" fontId="31" fillId="28" borderId="0" applyNumberFormat="0" applyBorder="0" applyAlignment="0" applyProtection="0"/>
    <xf numFmtId="0" fontId="35" fillId="0" borderId="0"/>
    <xf numFmtId="0" fontId="37" fillId="35" borderId="0" applyNumberFormat="0" applyBorder="0" applyAlignment="0" applyProtection="0"/>
    <xf numFmtId="0" fontId="12" fillId="0" borderId="0"/>
    <xf numFmtId="0" fontId="10" fillId="6" borderId="0" applyNumberFormat="0" applyBorder="0" applyAlignment="0" applyProtection="0"/>
    <xf numFmtId="0" fontId="10" fillId="27" borderId="0" applyNumberFormat="0" applyBorder="0" applyAlignment="0" applyProtection="0"/>
    <xf numFmtId="0" fontId="9" fillId="0" borderId="0" applyNumberFormat="0" applyFill="0" applyBorder="0" applyAlignment="0" applyProtection="0">
      <alignment horizontal="left"/>
    </xf>
    <xf numFmtId="43" fontId="41" fillId="0" borderId="0" applyFont="0" applyFill="0" applyBorder="0" applyAlignment="0" applyProtection="0"/>
    <xf numFmtId="0" fontId="8" fillId="0" borderId="0"/>
    <xf numFmtId="0" fontId="7" fillId="0" borderId="0"/>
    <xf numFmtId="0" fontId="7" fillId="38" borderId="17" applyNumberFormat="0" applyBorder="0" applyAlignment="0">
      <protection locked="0"/>
    </xf>
    <xf numFmtId="49" fontId="46" fillId="0" borderId="0" applyFill="0" applyBorder="0" applyAlignment="0" applyProtection="0">
      <alignment vertical="center"/>
    </xf>
    <xf numFmtId="0" fontId="45" fillId="40" borderId="0" applyNumberFormat="0" applyBorder="0" applyAlignment="0" applyProtection="0"/>
    <xf numFmtId="0" fontId="7" fillId="41" borderId="17" applyNumberFormat="0" applyBorder="0" applyAlignment="0" applyProtection="0">
      <alignment vertical="center"/>
    </xf>
    <xf numFmtId="49" fontId="47" fillId="42" borderId="0" applyBorder="0" applyAlignment="0" applyProtection="0">
      <alignment horizontal="left" vertical="center" wrapText="1"/>
    </xf>
    <xf numFmtId="43" fontId="14" fillId="0" borderId="0" applyFont="0" applyFill="0" applyBorder="0" applyAlignment="0" applyProtection="0"/>
    <xf numFmtId="4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 fillId="0" borderId="0" applyNumberFormat="0" applyFont="0" applyBorder="0" applyAlignment="0" applyProtection="0"/>
    <xf numFmtId="0" fontId="7" fillId="43" borderId="0" applyNumberFormat="0" applyBorder="0" applyAlignment="0">
      <alignment horizontal="center"/>
      <protection locked="0"/>
    </xf>
    <xf numFmtId="0" fontId="44" fillId="39" borderId="0" applyNumberFormat="0" applyBorder="0" applyAlignment="0" applyProtection="0"/>
    <xf numFmtId="0" fontId="48" fillId="0" borderId="0" applyNumberFormat="0" applyFill="0" applyBorder="0" applyAlignment="0" applyProtection="0">
      <alignment vertical="top"/>
      <protection locked="0"/>
    </xf>
    <xf numFmtId="0" fontId="49" fillId="0" borderId="17" applyNumberFormat="0" applyFill="0" applyBorder="0" applyAlignment="0" applyProtection="0"/>
    <xf numFmtId="2" fontId="50" fillId="0" borderId="0" applyNumberFormat="0" applyFill="0" applyBorder="0" applyAlignment="0" applyProtection="0"/>
    <xf numFmtId="0" fontId="14" fillId="0" borderId="0"/>
    <xf numFmtId="0" fontId="14" fillId="0" borderId="0"/>
    <xf numFmtId="0" fontId="14" fillId="0" borderId="0"/>
    <xf numFmtId="0" fontId="14" fillId="0" borderId="0"/>
    <xf numFmtId="0" fontId="7" fillId="0" borderId="0"/>
    <xf numFmtId="0" fontId="7" fillId="0" borderId="0"/>
    <xf numFmtId="0" fontId="14" fillId="0" borderId="0"/>
    <xf numFmtId="0" fontId="14" fillId="0" borderId="0"/>
    <xf numFmtId="0" fontId="7" fillId="0" borderId="0"/>
    <xf numFmtId="9" fontId="14" fillId="0" borderId="0" applyFont="0" applyFill="0" applyBorder="0" applyAlignment="0" applyProtection="0"/>
    <xf numFmtId="9" fontId="7" fillId="0" borderId="0" applyFont="0" applyFill="0" applyBorder="0" applyAlignment="0" applyProtection="0"/>
    <xf numFmtId="49" fontId="43" fillId="0" borderId="0" applyBorder="0" applyAlignment="0" applyProtection="0"/>
    <xf numFmtId="49" fontId="47" fillId="44" borderId="0" applyBorder="0" applyAlignment="0" applyProtection="0"/>
    <xf numFmtId="0" fontId="15" fillId="9" borderId="18" applyFont="0">
      <alignment horizontal="center"/>
    </xf>
    <xf numFmtId="49" fontId="51" fillId="45" borderId="0" applyAlignment="0" applyProtection="0">
      <alignment vertical="center"/>
    </xf>
    <xf numFmtId="43" fontId="14" fillId="0" borderId="0" applyFont="0" applyFill="0" applyBorder="0" applyAlignment="0" applyProtection="0"/>
    <xf numFmtId="0" fontId="7" fillId="0" borderId="0"/>
    <xf numFmtId="0" fontId="14" fillId="0" borderId="0"/>
    <xf numFmtId="0" fontId="14" fillId="0" borderId="0"/>
    <xf numFmtId="0" fontId="14" fillId="0" borderId="0"/>
    <xf numFmtId="0" fontId="14" fillId="0" borderId="0"/>
    <xf numFmtId="0" fontId="14" fillId="0" borderId="0"/>
    <xf numFmtId="0" fontId="7" fillId="0" borderId="0"/>
    <xf numFmtId="0" fontId="6" fillId="0" borderId="0"/>
    <xf numFmtId="0" fontId="53" fillId="46" borderId="7" applyNumberFormat="0" applyAlignment="0" applyProtection="0"/>
    <xf numFmtId="4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4" fontId="14" fillId="0" borderId="0" applyFont="0" applyFill="0" applyBorder="0" applyAlignment="0" applyProtection="0"/>
    <xf numFmtId="0" fontId="54" fillId="0" borderId="0" applyNumberFormat="0" applyFill="0" applyBorder="0" applyAlignment="0" applyProtection="0"/>
    <xf numFmtId="0" fontId="52" fillId="39" borderId="0" applyNumberFormat="0" applyBorder="0" applyAlignment="0" applyProtection="0"/>
    <xf numFmtId="0" fontId="55" fillId="35" borderId="0" applyNumberFormat="0" applyBorder="0" applyAlignment="0" applyProtection="0"/>
    <xf numFmtId="0" fontId="56" fillId="0" borderId="0"/>
    <xf numFmtId="0" fontId="5" fillId="0" borderId="0"/>
    <xf numFmtId="0" fontId="5" fillId="0" borderId="0"/>
    <xf numFmtId="0" fontId="4" fillId="0" borderId="0"/>
    <xf numFmtId="0" fontId="4" fillId="0" borderId="0"/>
    <xf numFmtId="0" fontId="58" fillId="0" borderId="0"/>
    <xf numFmtId="0" fontId="3" fillId="0" borderId="0"/>
    <xf numFmtId="0" fontId="60" fillId="0" borderId="0"/>
    <xf numFmtId="0" fontId="10" fillId="6" borderId="0" applyNumberFormat="0" applyBorder="0" applyAlignment="0" applyProtection="0"/>
    <xf numFmtId="0" fontId="10" fillId="27" borderId="0" applyNumberFormat="0" applyBorder="0" applyAlignment="0" applyProtection="0"/>
    <xf numFmtId="0" fontId="31" fillId="25" borderId="0" applyNumberFormat="0" applyBorder="0" applyAlignment="0" applyProtection="0"/>
    <xf numFmtId="0" fontId="31" fillId="24" borderId="0" applyNumberFormat="0" applyBorder="0" applyAlignment="0" applyProtection="0"/>
    <xf numFmtId="0" fontId="31" fillId="26" borderId="0" applyNumberFormat="0" applyBorder="0" applyAlignment="0" applyProtection="0"/>
    <xf numFmtId="0" fontId="31" fillId="28" borderId="0" applyNumberFormat="0" applyBorder="0" applyAlignment="0" applyProtection="0"/>
    <xf numFmtId="44" fontId="14" fillId="0" borderId="0" applyFont="0" applyFill="0" applyBorder="0" applyAlignment="0" applyProtection="0"/>
    <xf numFmtId="0" fontId="26"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5" borderId="7"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61" fillId="0" borderId="0"/>
    <xf numFmtId="0" fontId="12" fillId="0" borderId="0"/>
    <xf numFmtId="0" fontId="12" fillId="0" borderId="0"/>
    <xf numFmtId="0" fontId="3" fillId="0" borderId="0"/>
    <xf numFmtId="0" fontId="61" fillId="0" borderId="0"/>
    <xf numFmtId="0" fontId="3" fillId="47" borderId="20" applyNumberFormat="0" applyFont="0" applyAlignment="0" applyProtection="0"/>
    <xf numFmtId="0" fontId="62" fillId="46"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59" fillId="0" borderId="0" applyNumberFormat="0" applyFill="0" applyBorder="0" applyAlignment="0" applyProtection="0"/>
    <xf numFmtId="0" fontId="14" fillId="0" borderId="0"/>
    <xf numFmtId="0" fontId="6" fillId="0" borderId="0"/>
    <xf numFmtId="0" fontId="14" fillId="0" borderId="0"/>
    <xf numFmtId="0" fontId="20" fillId="5" borderId="7" applyNumberFormat="0" applyAlignment="0" applyProtection="0"/>
    <xf numFmtId="0" fontId="21" fillId="0" borderId="0" applyNumberFormat="0" applyFill="0" applyBorder="0" applyAlignment="0" applyProtection="0">
      <alignment vertical="top"/>
      <protection locked="0"/>
    </xf>
    <xf numFmtId="43" fontId="14" fillId="0" borderId="0" applyFont="0" applyFill="0" applyBorder="0" applyAlignment="0" applyProtection="0"/>
    <xf numFmtId="0" fontId="31" fillId="24" borderId="0" applyNumberFormat="0" applyBorder="0" applyAlignment="0" applyProtection="0"/>
    <xf numFmtId="0" fontId="10" fillId="6"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10" fillId="27" borderId="0" applyNumberFormat="0" applyBorder="0" applyAlignment="0" applyProtection="0"/>
    <xf numFmtId="0" fontId="31" fillId="28" borderId="0" applyNumberFormat="0" applyBorder="0" applyAlignment="0" applyProtection="0"/>
    <xf numFmtId="0" fontId="2" fillId="0" borderId="0"/>
    <xf numFmtId="0" fontId="37" fillId="35" borderId="0" applyNumberFormat="0" applyBorder="0" applyAlignment="0" applyProtection="0"/>
    <xf numFmtId="43" fontId="14"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14" fillId="0" borderId="0" applyFont="0" applyFill="0" applyBorder="0" applyAlignment="0" applyProtection="0"/>
    <xf numFmtId="0" fontId="2" fillId="0" borderId="0"/>
    <xf numFmtId="4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4" fontId="14" fillId="0" borderId="0" applyFont="0" applyFill="0" applyBorder="0" applyAlignment="0" applyProtection="0"/>
    <xf numFmtId="0" fontId="2" fillId="0" borderId="0"/>
    <xf numFmtId="0" fontId="2" fillId="0" borderId="0"/>
    <xf numFmtId="4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7" borderId="20"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3" fontId="14" fillId="0" borderId="0" applyFont="0" applyFill="0" applyBorder="0" applyAlignment="0" applyProtection="0"/>
    <xf numFmtId="0" fontId="1" fillId="0" borderId="0"/>
    <xf numFmtId="0" fontId="63" fillId="40" borderId="0" applyNumberFormat="0" applyBorder="0" applyAlignment="0" applyProtection="0"/>
    <xf numFmtId="43" fontId="14" fillId="0" borderId="0" applyFont="0" applyFill="0" applyBorder="0" applyAlignment="0" applyProtection="0"/>
    <xf numFmtId="43" fontId="66" fillId="0" borderId="0" applyFont="0" applyFill="0" applyBorder="0" applyAlignment="0" applyProtection="0"/>
    <xf numFmtId="43" fontId="14"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67" fillId="0" borderId="0"/>
    <xf numFmtId="0" fontId="67" fillId="0" borderId="0"/>
    <xf numFmtId="0" fontId="67" fillId="0" borderId="0"/>
    <xf numFmtId="0" fontId="1" fillId="47" borderId="20" applyNumberFormat="0" applyFont="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0" borderId="0"/>
    <xf numFmtId="0" fontId="1" fillId="0" borderId="0"/>
    <xf numFmtId="0" fontId="1" fillId="0" borderId="0"/>
    <xf numFmtId="0" fontId="1" fillId="0" borderId="0"/>
  </cellStyleXfs>
  <cellXfs count="324">
    <xf numFmtId="0" fontId="0" fillId="0" borderId="0" xfId="0"/>
    <xf numFmtId="0" fontId="1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6" fillId="2" borderId="0" xfId="0" applyFont="1" applyFill="1" applyAlignment="1">
      <alignment vertical="center"/>
    </xf>
    <xf numFmtId="0" fontId="14" fillId="0" borderId="0" xfId="0" applyFont="1" applyAlignment="1">
      <alignment wrapText="1"/>
    </xf>
    <xf numFmtId="0" fontId="15" fillId="0" borderId="0" xfId="0" applyFont="1" applyAlignment="1">
      <alignment vertical="top" wrapText="1"/>
    </xf>
    <xf numFmtId="0" fontId="15" fillId="7" borderId="1" xfId="0" applyFont="1" applyFill="1" applyBorder="1" applyAlignment="1">
      <alignment horizontal="center" vertical="center" wrapText="1"/>
    </xf>
    <xf numFmtId="0" fontId="14" fillId="0" borderId="1" xfId="0" quotePrefix="1" applyFont="1" applyBorder="1" applyAlignment="1">
      <alignment horizontal="left" vertical="top" wrapText="1"/>
    </xf>
    <xf numFmtId="0" fontId="15" fillId="7" borderId="1" xfId="0" applyFont="1" applyFill="1" applyBorder="1" applyAlignment="1" applyProtection="1">
      <alignment vertical="center" wrapText="1"/>
      <protection locked="0"/>
    </xf>
    <xf numFmtId="0" fontId="22"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wrapText="1"/>
      <protection locked="0"/>
    </xf>
    <xf numFmtId="0" fontId="14" fillId="0" borderId="1" xfId="0" quotePrefix="1" applyFont="1" applyBorder="1" applyAlignment="1">
      <alignment horizontal="center" vertical="center" wrapText="1"/>
    </xf>
    <xf numFmtId="0" fontId="14" fillId="0" borderId="6" xfId="0" applyFont="1" applyBorder="1" applyAlignment="1">
      <alignment horizontal="center" vertical="center" wrapText="1"/>
    </xf>
    <xf numFmtId="0" fontId="14" fillId="2" borderId="0" xfId="0" applyFont="1" applyFill="1" applyAlignment="1">
      <alignment vertical="center"/>
    </xf>
    <xf numFmtId="0" fontId="0" fillId="0" borderId="0" xfId="0" applyProtection="1">
      <protection locked="0"/>
    </xf>
    <xf numFmtId="49" fontId="22" fillId="8" borderId="1" xfId="0" applyNumberFormat="1" applyFont="1" applyFill="1" applyBorder="1" applyAlignment="1" applyProtection="1">
      <alignment horizontal="center" vertical="center" wrapText="1"/>
      <protection locked="0"/>
    </xf>
    <xf numFmtId="0" fontId="15" fillId="7" borderId="1" xfId="0" quotePrefix="1" applyFont="1" applyFill="1" applyBorder="1" applyAlignment="1">
      <alignment horizontal="center" vertical="center" wrapText="1"/>
    </xf>
    <xf numFmtId="49" fontId="23" fillId="5" borderId="7" xfId="2" applyNumberFormat="1" applyFont="1" applyAlignment="1" applyProtection="1">
      <alignment horizontal="center" vertical="center" wrapText="1"/>
      <protection locked="0"/>
    </xf>
    <xf numFmtId="169" fontId="25" fillId="14" borderId="1" xfId="0" applyNumberFormat="1" applyFont="1" applyFill="1" applyBorder="1" applyAlignment="1" applyProtection="1">
      <alignment horizontal="center" vertical="center"/>
      <protection locked="0"/>
    </xf>
    <xf numFmtId="0" fontId="15" fillId="13" borderId="1" xfId="0" quotePrefix="1" applyFont="1" applyFill="1" applyBorder="1" applyAlignment="1">
      <alignment horizontal="center" vertical="center" wrapText="1"/>
    </xf>
    <xf numFmtId="170" fontId="25" fillId="15" borderId="1" xfId="0" applyNumberFormat="1" applyFont="1" applyFill="1" applyBorder="1" applyAlignment="1" applyProtection="1">
      <alignment horizontal="center" vertical="center"/>
      <protection locked="0"/>
    </xf>
    <xf numFmtId="0" fontId="15" fillId="16" borderId="1" xfId="0" quotePrefix="1" applyFont="1" applyFill="1" applyBorder="1" applyAlignment="1">
      <alignment horizontal="center" vertical="center" wrapText="1"/>
    </xf>
    <xf numFmtId="49" fontId="28" fillId="8" borderId="1" xfId="0" applyNumberFormat="1" applyFont="1" applyFill="1" applyBorder="1" applyAlignment="1" applyProtection="1">
      <alignment horizontal="center" vertical="center" wrapText="1"/>
      <protection locked="0"/>
    </xf>
    <xf numFmtId="171" fontId="28" fillId="9" borderId="1" xfId="0" applyNumberFormat="1" applyFont="1" applyFill="1" applyBorder="1" applyAlignment="1" applyProtection="1">
      <alignment horizontal="center" vertical="center"/>
      <protection locked="0"/>
    </xf>
    <xf numFmtId="171" fontId="28" fillId="3" borderId="1" xfId="0" applyNumberFormat="1" applyFont="1" applyFill="1" applyBorder="1" applyAlignment="1" applyProtection="1">
      <alignment horizontal="center" vertical="center"/>
      <protection locked="0"/>
    </xf>
    <xf numFmtId="0" fontId="28" fillId="8" borderId="1" xfId="0" applyFont="1" applyFill="1" applyBorder="1" applyAlignment="1" applyProtection="1">
      <alignment horizontal="center" vertical="center" wrapText="1"/>
      <protection locked="0"/>
    </xf>
    <xf numFmtId="3" fontId="28" fillId="8" borderId="1" xfId="0" applyNumberFormat="1" applyFont="1" applyFill="1" applyBorder="1" applyAlignment="1" applyProtection="1">
      <alignment horizontal="center" vertical="center" wrapText="1"/>
      <protection locked="0"/>
    </xf>
    <xf numFmtId="164" fontId="28" fillId="10" borderId="1" xfId="0" applyNumberFormat="1" applyFont="1" applyFill="1" applyBorder="1" applyAlignment="1" applyProtection="1">
      <alignment horizontal="center" vertical="center"/>
      <protection locked="0"/>
    </xf>
    <xf numFmtId="164" fontId="28" fillId="3" borderId="1" xfId="0" applyNumberFormat="1" applyFont="1" applyFill="1" applyBorder="1" applyAlignment="1" applyProtection="1">
      <alignment horizontal="center" vertical="center"/>
      <protection locked="0"/>
    </xf>
    <xf numFmtId="49" fontId="14" fillId="9" borderId="1" xfId="0" quotePrefix="1" applyNumberFormat="1" applyFont="1" applyFill="1" applyBorder="1" applyAlignment="1" applyProtection="1">
      <alignment horizontal="left" vertical="center" wrapText="1"/>
      <protection locked="0"/>
    </xf>
    <xf numFmtId="0" fontId="0" fillId="17" borderId="0" xfId="0" applyFill="1"/>
    <xf numFmtId="0" fontId="21" fillId="2" borderId="0" xfId="3" applyFill="1" applyAlignment="1" applyProtection="1">
      <alignment vertical="center"/>
    </xf>
    <xf numFmtId="0" fontId="14" fillId="2" borderId="0" xfId="6" applyFill="1" applyAlignment="1">
      <alignment vertical="center"/>
    </xf>
    <xf numFmtId="0" fontId="16" fillId="2" borderId="0" xfId="6" applyFont="1" applyFill="1" applyAlignment="1">
      <alignment vertical="center"/>
    </xf>
    <xf numFmtId="0" fontId="15" fillId="7" borderId="1" xfId="6" quotePrefix="1" applyFont="1" applyFill="1" applyBorder="1" applyAlignment="1">
      <alignment horizontal="center" vertical="center" wrapText="1"/>
    </xf>
    <xf numFmtId="0" fontId="15" fillId="7" borderId="1" xfId="6" applyFont="1" applyFill="1" applyBorder="1" applyAlignment="1">
      <alignment horizontal="center" vertical="center" wrapText="1"/>
    </xf>
    <xf numFmtId="49" fontId="30" fillId="7" borderId="1" xfId="6" applyNumberFormat="1" applyFont="1" applyFill="1" applyBorder="1" applyAlignment="1">
      <alignment horizontal="center" vertical="center" wrapText="1"/>
    </xf>
    <xf numFmtId="49" fontId="15" fillId="7" borderId="1" xfId="6" applyNumberFormat="1" applyFont="1" applyFill="1" applyBorder="1" applyAlignment="1">
      <alignment horizontal="center" vertical="center" wrapText="1"/>
    </xf>
    <xf numFmtId="0" fontId="14" fillId="2" borderId="0" xfId="6" applyFill="1" applyAlignment="1">
      <alignment horizontal="center" vertical="center"/>
    </xf>
    <xf numFmtId="166" fontId="14" fillId="2" borderId="0" xfId="6" applyNumberFormat="1" applyFill="1" applyAlignment="1">
      <alignment horizontal="center" vertical="center"/>
    </xf>
    <xf numFmtId="0" fontId="14" fillId="2" borderId="0" xfId="6" applyFill="1"/>
    <xf numFmtId="0" fontId="14" fillId="0" borderId="0" xfId="0" applyFont="1" applyProtection="1">
      <protection locked="0"/>
    </xf>
    <xf numFmtId="49" fontId="19" fillId="6" borderId="0" xfId="1" quotePrefix="1" applyNumberFormat="1" applyFill="1" applyAlignment="1" applyProtection="1">
      <alignment horizontal="left" vertical="center" wrapText="1"/>
      <protection locked="0"/>
    </xf>
    <xf numFmtId="49" fontId="19" fillId="6" borderId="0" xfId="1" applyNumberFormat="1" applyFill="1" applyAlignment="1" applyProtection="1">
      <alignment vertical="center" wrapText="1"/>
      <protection locked="0"/>
    </xf>
    <xf numFmtId="49" fontId="26" fillId="0" borderId="0" xfId="4" applyNumberFormat="1" applyBorder="1" applyAlignment="1" applyProtection="1">
      <alignment vertical="center"/>
      <protection locked="0"/>
    </xf>
    <xf numFmtId="49" fontId="19" fillId="6" borderId="0" xfId="1" applyNumberFormat="1" applyFill="1" applyBorder="1" applyAlignment="1" applyProtection="1">
      <alignment vertical="center" wrapText="1"/>
      <protection locked="0"/>
    </xf>
    <xf numFmtId="49" fontId="19" fillId="0" borderId="0" xfId="5" applyNumberFormat="1" applyBorder="1" applyAlignment="1" applyProtection="1">
      <alignment vertical="center"/>
      <protection locked="0"/>
    </xf>
    <xf numFmtId="49" fontId="19" fillId="0" borderId="0" xfId="5" quotePrefix="1" applyNumberFormat="1" applyBorder="1" applyAlignment="1" applyProtection="1">
      <alignment horizontal="left" vertical="center"/>
      <protection locked="0"/>
    </xf>
    <xf numFmtId="49" fontId="30" fillId="7" borderId="1" xfId="0" applyNumberFormat="1" applyFont="1" applyFill="1" applyBorder="1" applyAlignment="1">
      <alignment horizontal="center" vertical="center" wrapText="1"/>
    </xf>
    <xf numFmtId="0" fontId="21" fillId="0" borderId="0" xfId="3" applyAlignment="1" applyProtection="1">
      <alignment horizontal="left" vertical="top"/>
    </xf>
    <xf numFmtId="0" fontId="15" fillId="7" borderId="6" xfId="0" applyFont="1" applyFill="1" applyBorder="1" applyAlignment="1" applyProtection="1">
      <alignment vertical="center" wrapText="1"/>
      <protection locked="0"/>
    </xf>
    <xf numFmtId="0" fontId="0" fillId="17" borderId="0" xfId="0" applyFill="1" applyAlignment="1">
      <alignment vertical="center"/>
    </xf>
    <xf numFmtId="0" fontId="32" fillId="20" borderId="1" xfId="0" applyFont="1" applyFill="1" applyBorder="1" applyAlignment="1" applyProtection="1">
      <alignment horizontal="center" vertical="center" wrapText="1"/>
      <protection locked="0"/>
    </xf>
    <xf numFmtId="0" fontId="15" fillId="0" borderId="6" xfId="0" applyFont="1" applyBorder="1" applyAlignment="1">
      <alignment vertical="center" wrapText="1"/>
    </xf>
    <xf numFmtId="0" fontId="15" fillId="0" borderId="1" xfId="0" applyFont="1" applyBorder="1" applyAlignment="1">
      <alignment vertical="center" wrapText="1"/>
    </xf>
    <xf numFmtId="0" fontId="32" fillId="18" borderId="1" xfId="0" applyFont="1" applyFill="1" applyBorder="1" applyAlignment="1" applyProtection="1">
      <alignment horizontal="center" vertical="center" wrapText="1"/>
      <protection locked="0"/>
    </xf>
    <xf numFmtId="0" fontId="32" fillId="21" borderId="1" xfId="0" applyFont="1" applyFill="1" applyBorder="1" applyAlignment="1" applyProtection="1">
      <alignment horizontal="center" vertical="center" wrapText="1"/>
      <protection locked="0"/>
    </xf>
    <xf numFmtId="0" fontId="15" fillId="22" borderId="1" xfId="0" applyFont="1" applyFill="1" applyBorder="1" applyAlignment="1" applyProtection="1">
      <alignment horizontal="center" vertical="center" wrapText="1"/>
      <protection locked="0"/>
    </xf>
    <xf numFmtId="0" fontId="24" fillId="17" borderId="0" xfId="1" applyNumberFormat="1" applyFont="1" applyFill="1" applyBorder="1" applyAlignment="1">
      <alignment horizontal="center" vertical="center" wrapText="1"/>
    </xf>
    <xf numFmtId="0" fontId="16" fillId="17" borderId="0" xfId="6" applyFont="1" applyFill="1" applyAlignment="1">
      <alignment vertical="center"/>
    </xf>
    <xf numFmtId="0" fontId="24" fillId="17" borderId="0" xfId="1" applyNumberFormat="1" applyFont="1" applyFill="1" applyBorder="1" applyAlignment="1" applyProtection="1">
      <alignment horizontal="center" vertical="center" wrapText="1"/>
    </xf>
    <xf numFmtId="0" fontId="24" fillId="17" borderId="12" xfId="1" applyNumberFormat="1" applyFont="1" applyFill="1" applyBorder="1" applyAlignment="1">
      <alignment horizontal="center" vertical="center" wrapText="1"/>
    </xf>
    <xf numFmtId="0" fontId="24" fillId="17" borderId="0" xfId="1" applyNumberFormat="1" applyFont="1" applyFill="1" applyBorder="1" applyAlignment="1">
      <alignment vertical="center" wrapText="1"/>
    </xf>
    <xf numFmtId="0" fontId="15" fillId="17" borderId="4" xfId="0" applyFont="1" applyFill="1" applyBorder="1" applyAlignment="1">
      <alignment horizontal="left" vertical="center" wrapText="1"/>
    </xf>
    <xf numFmtId="0" fontId="14" fillId="17" borderId="4" xfId="0" applyFont="1" applyFill="1" applyBorder="1" applyAlignment="1">
      <alignment horizontal="center" vertical="center" wrapText="1"/>
    </xf>
    <xf numFmtId="0" fontId="14" fillId="17" borderId="8" xfId="0" applyFont="1" applyFill="1" applyBorder="1" applyAlignment="1">
      <alignment horizontal="center" vertical="center" wrapText="1"/>
    </xf>
    <xf numFmtId="0" fontId="24" fillId="17" borderId="8" xfId="1" applyNumberFormat="1" applyFont="1" applyFill="1" applyBorder="1" applyAlignment="1">
      <alignment horizontal="center" vertical="center" wrapText="1"/>
    </xf>
    <xf numFmtId="171" fontId="28" fillId="19" borderId="3" xfId="0" applyNumberFormat="1" applyFont="1" applyFill="1" applyBorder="1" applyAlignment="1" applyProtection="1">
      <alignment horizontal="center" vertical="center" wrapText="1"/>
      <protection locked="0"/>
    </xf>
    <xf numFmtId="0" fontId="21" fillId="0" borderId="0" xfId="3" applyAlignment="1" applyProtection="1"/>
    <xf numFmtId="0" fontId="21" fillId="2" borderId="0" xfId="3" applyFill="1" applyAlignment="1" applyProtection="1">
      <alignment vertical="center"/>
      <protection hidden="1"/>
    </xf>
    <xf numFmtId="174" fontId="14" fillId="9" borderId="1" xfId="6" applyNumberFormat="1" applyFill="1" applyBorder="1" applyAlignment="1">
      <alignment horizontal="center" vertical="center" wrapText="1"/>
    </xf>
    <xf numFmtId="0" fontId="14" fillId="9" borderId="1" xfId="6" applyFill="1" applyBorder="1" applyAlignment="1">
      <alignment horizontal="left" vertical="center" wrapText="1"/>
    </xf>
    <xf numFmtId="1" fontId="14" fillId="9" borderId="1" xfId="6" applyNumberFormat="1" applyFill="1" applyBorder="1" applyAlignment="1">
      <alignment horizontal="left" vertical="center" wrapText="1"/>
    </xf>
    <xf numFmtId="171" fontId="12" fillId="23" borderId="1" xfId="6" applyNumberFormat="1" applyFont="1" applyFill="1" applyBorder="1" applyAlignment="1">
      <alignment horizontal="center" vertical="center"/>
    </xf>
    <xf numFmtId="43" fontId="12" fillId="23" borderId="1" xfId="7" applyFont="1" applyFill="1" applyBorder="1" applyAlignment="1" applyProtection="1">
      <alignment horizontal="center" vertical="center"/>
    </xf>
    <xf numFmtId="164" fontId="12" fillId="23" borderId="1" xfId="6" applyNumberFormat="1" applyFont="1" applyFill="1" applyBorder="1" applyAlignment="1">
      <alignment horizontal="center" vertical="center"/>
    </xf>
    <xf numFmtId="165" fontId="12" fillId="12" borderId="1" xfId="6" applyNumberFormat="1" applyFont="1" applyFill="1" applyBorder="1" applyAlignment="1">
      <alignment horizontal="center" vertical="center"/>
    </xf>
    <xf numFmtId="0" fontId="14" fillId="11" borderId="1" xfId="13" applyFont="1" applyFill="1" applyBorder="1" applyAlignment="1" applyProtection="1">
      <alignment vertical="center"/>
      <protection locked="0"/>
    </xf>
    <xf numFmtId="173" fontId="14" fillId="31" borderId="1" xfId="10" applyNumberFormat="1" applyFont="1" applyFill="1" applyBorder="1" applyAlignment="1" applyProtection="1">
      <alignment vertical="center"/>
      <protection locked="0"/>
    </xf>
    <xf numFmtId="172" fontId="11" fillId="30" borderId="1" xfId="9" applyNumberFormat="1" applyFill="1" applyBorder="1" applyAlignment="1" applyProtection="1">
      <alignment vertical="center"/>
    </xf>
    <xf numFmtId="173" fontId="14" fillId="30" borderId="1" xfId="9" applyNumberFormat="1" applyFont="1" applyFill="1" applyBorder="1" applyAlignment="1" applyProtection="1">
      <alignment vertical="center"/>
      <protection locked="0"/>
    </xf>
    <xf numFmtId="173" fontId="14" fillId="33" borderId="1" xfId="9" applyNumberFormat="1" applyFont="1" applyFill="1" applyBorder="1" applyAlignment="1" applyProtection="1">
      <alignment vertical="center"/>
      <protection locked="0"/>
    </xf>
    <xf numFmtId="173" fontId="14" fillId="34" borderId="1" xfId="10" applyNumberFormat="1" applyFont="1" applyFill="1" applyBorder="1" applyAlignment="1" applyProtection="1">
      <alignment vertical="center"/>
      <protection locked="0"/>
    </xf>
    <xf numFmtId="0" fontId="24"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15" fillId="7" borderId="6" xfId="0" applyFont="1" applyFill="1" applyBorder="1" applyAlignment="1">
      <alignment horizontal="left" vertical="center" wrapText="1"/>
    </xf>
    <xf numFmtId="0" fontId="14" fillId="11" borderId="1" xfId="8" quotePrefix="1" applyFont="1" applyFill="1" applyBorder="1" applyAlignment="1" applyProtection="1">
      <alignment horizontal="center" vertical="center" wrapText="1"/>
    </xf>
    <xf numFmtId="0" fontId="14" fillId="32" borderId="1" xfId="11" quotePrefix="1" applyFont="1" applyFill="1" applyBorder="1" applyAlignment="1" applyProtection="1">
      <alignment horizontal="center" vertical="center" wrapText="1"/>
    </xf>
    <xf numFmtId="172" fontId="11" fillId="33" borderId="1" xfId="12" applyNumberFormat="1" applyFill="1" applyBorder="1" applyAlignment="1" applyProtection="1">
      <alignment vertical="center"/>
    </xf>
    <xf numFmtId="0" fontId="15" fillId="7" borderId="1" xfId="0" applyFont="1" applyFill="1" applyBorder="1" applyAlignment="1">
      <alignment horizontal="left" vertical="center" wrapText="1"/>
    </xf>
    <xf numFmtId="0" fontId="14" fillId="11" borderId="1" xfId="13" applyFont="1" applyFill="1" applyBorder="1" applyAlignment="1" applyProtection="1">
      <alignment vertical="center" wrapText="1"/>
    </xf>
    <xf numFmtId="0" fontId="14" fillId="29" borderId="1" xfId="13" applyFont="1" applyFill="1" applyBorder="1" applyAlignment="1" applyProtection="1">
      <alignment vertical="center" wrapText="1"/>
    </xf>
    <xf numFmtId="0" fontId="10" fillId="11" borderId="1" xfId="13" applyFont="1" applyFill="1" applyBorder="1" applyAlignment="1" applyProtection="1">
      <alignment vertical="center" wrapText="1"/>
    </xf>
    <xf numFmtId="0" fontId="10" fillId="29" borderId="1" xfId="13" applyFont="1" applyFill="1" applyBorder="1" applyAlignment="1" applyProtection="1">
      <alignment vertical="center" wrapText="1"/>
    </xf>
    <xf numFmtId="0" fontId="14" fillId="7" borderId="1" xfId="0" applyFont="1" applyFill="1" applyBorder="1" applyAlignment="1">
      <alignment horizontal="center" vertical="center" wrapText="1"/>
    </xf>
    <xf numFmtId="173" fontId="11" fillId="30" borderId="1" xfId="9" applyNumberFormat="1" applyFill="1" applyBorder="1" applyAlignment="1" applyProtection="1">
      <alignment vertical="center"/>
      <protection locked="0"/>
    </xf>
    <xf numFmtId="175" fontId="11" fillId="30" borderId="1" xfId="9" applyNumberFormat="1" applyFill="1" applyBorder="1" applyAlignment="1" applyProtection="1">
      <alignment vertical="center"/>
    </xf>
    <xf numFmtId="175" fontId="11" fillId="33" borderId="1" xfId="9" applyNumberFormat="1" applyFill="1" applyBorder="1" applyAlignment="1" applyProtection="1">
      <alignment vertical="center"/>
    </xf>
    <xf numFmtId="175" fontId="14" fillId="31" borderId="1" xfId="10" applyNumberFormat="1" applyFont="1" applyFill="1" applyBorder="1" applyAlignment="1" applyProtection="1">
      <alignment vertical="center"/>
    </xf>
    <xf numFmtId="175" fontId="14" fillId="34" borderId="1" xfId="10" applyNumberFormat="1" applyFont="1" applyFill="1" applyBorder="1" applyAlignment="1" applyProtection="1">
      <alignment vertical="center"/>
    </xf>
    <xf numFmtId="176" fontId="11" fillId="30" borderId="5" xfId="9" applyNumberFormat="1" applyFill="1" applyBorder="1" applyAlignment="1" applyProtection="1">
      <alignment vertical="center"/>
    </xf>
    <xf numFmtId="176" fontId="11" fillId="30" borderId="1" xfId="9" applyNumberFormat="1" applyFill="1" applyBorder="1" applyAlignment="1" applyProtection="1">
      <alignment vertical="center"/>
    </xf>
    <xf numFmtId="2" fontId="15" fillId="7" borderId="1" xfId="6" applyNumberFormat="1" applyFont="1" applyFill="1" applyBorder="1" applyAlignment="1">
      <alignment horizontal="center" vertical="center" wrapText="1"/>
    </xf>
    <xf numFmtId="49" fontId="14" fillId="11" borderId="1" xfId="8" quotePrefix="1" applyNumberFormat="1" applyFont="1" applyFill="1" applyBorder="1" applyAlignment="1" applyProtection="1">
      <alignment horizontal="center" vertical="center" wrapText="1"/>
    </xf>
    <xf numFmtId="49" fontId="14" fillId="32" borderId="1" xfId="11" quotePrefix="1" applyNumberFormat="1" applyFont="1" applyFill="1" applyBorder="1" applyAlignment="1" applyProtection="1">
      <alignment horizontal="center" vertical="center" wrapText="1"/>
    </xf>
    <xf numFmtId="0" fontId="15" fillId="0" borderId="1" xfId="0" applyFont="1" applyBorder="1" applyAlignment="1">
      <alignment horizontal="left" vertical="center" wrapText="1"/>
    </xf>
    <xf numFmtId="49" fontId="19" fillId="6" borderId="0" xfId="1" applyNumberFormat="1" applyFill="1" applyAlignment="1" applyProtection="1">
      <alignment horizontal="center" vertical="center" wrapText="1"/>
      <protection locked="0"/>
    </xf>
    <xf numFmtId="49" fontId="19" fillId="6" borderId="0" xfId="1" quotePrefix="1" applyNumberFormat="1" applyFill="1" applyAlignment="1" applyProtection="1">
      <alignment horizontal="center" vertical="center" wrapText="1"/>
      <protection locked="0"/>
    </xf>
    <xf numFmtId="49" fontId="30" fillId="7" borderId="1" xfId="6" quotePrefix="1" applyNumberFormat="1" applyFont="1" applyFill="1" applyBorder="1" applyAlignment="1">
      <alignment horizontal="center" vertical="center" wrapText="1"/>
    </xf>
    <xf numFmtId="49" fontId="26" fillId="0" borderId="0" xfId="4" quotePrefix="1" applyNumberFormat="1" applyBorder="1" applyAlignment="1" applyProtection="1">
      <alignment horizontal="left" vertical="center"/>
      <protection locked="0"/>
    </xf>
    <xf numFmtId="164" fontId="28" fillId="10" borderId="1" xfId="0" applyNumberFormat="1" applyFont="1" applyFill="1" applyBorder="1" applyAlignment="1">
      <alignment horizontal="center" vertical="center"/>
    </xf>
    <xf numFmtId="177" fontId="29" fillId="18" borderId="1" xfId="0" applyNumberFormat="1" applyFont="1" applyFill="1" applyBorder="1" applyAlignment="1" applyProtection="1">
      <alignment horizontal="center" vertical="center"/>
      <protection locked="0"/>
    </xf>
    <xf numFmtId="177" fontId="28" fillId="19" borderId="1" xfId="0" applyNumberFormat="1" applyFont="1" applyFill="1" applyBorder="1" applyAlignment="1" applyProtection="1">
      <alignment horizontal="center" vertical="center"/>
      <protection locked="0"/>
    </xf>
    <xf numFmtId="177" fontId="29" fillId="20" borderId="1" xfId="0" applyNumberFormat="1" applyFont="1" applyFill="1" applyBorder="1" applyAlignment="1" applyProtection="1">
      <alignment horizontal="center" vertical="center"/>
      <protection locked="0"/>
    </xf>
    <xf numFmtId="177" fontId="29" fillId="21" borderId="1" xfId="0" applyNumberFormat="1" applyFont="1" applyFill="1" applyBorder="1" applyAlignment="1" applyProtection="1">
      <alignment horizontal="center" vertical="center"/>
      <protection locked="0"/>
    </xf>
    <xf numFmtId="177" fontId="28" fillId="22" borderId="1" xfId="0" applyNumberFormat="1" applyFont="1" applyFill="1" applyBorder="1" applyAlignment="1" applyProtection="1">
      <alignment horizontal="center" vertical="center"/>
      <protection locked="0"/>
    </xf>
    <xf numFmtId="177" fontId="38" fillId="18" borderId="1" xfId="0" applyNumberFormat="1" applyFont="1" applyFill="1" applyBorder="1" applyAlignment="1" applyProtection="1">
      <alignment horizontal="center" vertical="center" wrapText="1"/>
      <protection locked="0"/>
    </xf>
    <xf numFmtId="177" fontId="17" fillId="19" borderId="1" xfId="0" applyNumberFormat="1" applyFont="1" applyFill="1" applyBorder="1" applyAlignment="1" applyProtection="1">
      <alignment horizontal="center" vertical="center" wrapText="1"/>
      <protection locked="0"/>
    </xf>
    <xf numFmtId="177" fontId="38" fillId="20" borderId="1" xfId="0" applyNumberFormat="1" applyFont="1" applyFill="1" applyBorder="1" applyAlignment="1" applyProtection="1">
      <alignment horizontal="center" vertical="center" wrapText="1"/>
      <protection locked="0"/>
    </xf>
    <xf numFmtId="164" fontId="17" fillId="3" borderId="1" xfId="0" applyNumberFormat="1" applyFont="1" applyFill="1" applyBorder="1" applyAlignment="1" applyProtection="1">
      <alignment horizontal="center" vertical="center"/>
      <protection locked="0"/>
    </xf>
    <xf numFmtId="171" fontId="17" fillId="3"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177" fontId="38" fillId="21" borderId="1" xfId="0" applyNumberFormat="1" applyFont="1" applyFill="1" applyBorder="1" applyAlignment="1" applyProtection="1">
      <alignment horizontal="center" vertical="center" wrapText="1"/>
      <protection locked="0"/>
    </xf>
    <xf numFmtId="177" fontId="17" fillId="22" borderId="1" xfId="0" applyNumberFormat="1" applyFont="1" applyFill="1" applyBorder="1" applyAlignment="1" applyProtection="1">
      <alignment horizontal="center" vertical="center" wrapText="1"/>
      <protection locked="0"/>
    </xf>
    <xf numFmtId="164" fontId="17" fillId="10" borderId="1" xfId="0" applyNumberFormat="1" applyFont="1" applyFill="1" applyBorder="1" applyAlignment="1" applyProtection="1">
      <alignment horizontal="center" vertical="center" wrapText="1"/>
      <protection locked="0"/>
    </xf>
    <xf numFmtId="164" fontId="17" fillId="10" borderId="1" xfId="0" applyNumberFormat="1" applyFont="1" applyFill="1" applyBorder="1" applyAlignment="1">
      <alignment horizontal="center" vertical="center" wrapText="1"/>
    </xf>
    <xf numFmtId="171" fontId="17" fillId="9" borderId="1" xfId="0" applyNumberFormat="1" applyFont="1" applyFill="1" applyBorder="1" applyAlignment="1" applyProtection="1">
      <alignment horizontal="center" vertical="center" wrapText="1"/>
      <protection locked="0"/>
    </xf>
    <xf numFmtId="0" fontId="14" fillId="0" borderId="0" xfId="6"/>
    <xf numFmtId="0" fontId="14" fillId="0" borderId="0" xfId="6" applyAlignment="1">
      <alignment horizontal="left"/>
    </xf>
    <xf numFmtId="0" fontId="39" fillId="0" borderId="0" xfId="6" applyFont="1"/>
    <xf numFmtId="0" fontId="21" fillId="0" borderId="0" xfId="3" applyFill="1" applyAlignment="1" applyProtection="1">
      <alignment horizontal="left" vertical="center"/>
    </xf>
    <xf numFmtId="0" fontId="14" fillId="0" borderId="0" xfId="6" applyAlignment="1">
      <alignment horizontal="center" vertical="center" wrapText="1"/>
    </xf>
    <xf numFmtId="0" fontId="14" fillId="0" borderId="0" xfId="6" applyAlignment="1">
      <alignment horizontal="center" vertical="top" wrapText="1"/>
    </xf>
    <xf numFmtId="0" fontId="14" fillId="36" borderId="0" xfId="6" applyFill="1" applyAlignment="1">
      <alignment horizontal="left"/>
    </xf>
    <xf numFmtId="14" fontId="14" fillId="0" borderId="0" xfId="6" applyNumberFormat="1"/>
    <xf numFmtId="0" fontId="14" fillId="0" borderId="0" xfId="6" quotePrefix="1" applyAlignment="1">
      <alignment horizontal="left"/>
    </xf>
    <xf numFmtId="0" fontId="14" fillId="36" borderId="0" xfId="6" applyFill="1" applyAlignment="1">
      <alignment horizontal="left" vertical="center"/>
    </xf>
    <xf numFmtId="178" fontId="14" fillId="36" borderId="0" xfId="6" applyNumberFormat="1" applyFill="1" applyAlignment="1">
      <alignment horizontal="left"/>
    </xf>
    <xf numFmtId="0" fontId="28" fillId="17" borderId="1" xfId="0" applyFont="1" applyFill="1" applyBorder="1" applyAlignment="1" applyProtection="1">
      <alignment horizontal="center" vertical="center" wrapText="1"/>
      <protection locked="0"/>
    </xf>
    <xf numFmtId="0" fontId="15" fillId="11" borderId="1" xfId="0" applyFont="1" applyFill="1" applyBorder="1" applyAlignment="1">
      <alignment vertical="center" wrapText="1"/>
    </xf>
    <xf numFmtId="0" fontId="40" fillId="0" borderId="1" xfId="16" applyFont="1" applyBorder="1" applyAlignment="1">
      <alignment horizontal="center" vertical="center" wrapText="1"/>
    </xf>
    <xf numFmtId="2" fontId="28" fillId="10" borderId="1" xfId="0" applyNumberFormat="1" applyFont="1" applyFill="1" applyBorder="1" applyAlignment="1" applyProtection="1">
      <alignment horizontal="center" vertical="center"/>
      <protection locked="0"/>
    </xf>
    <xf numFmtId="2" fontId="28" fillId="3" borderId="1" xfId="0" applyNumberFormat="1" applyFont="1" applyFill="1" applyBorder="1" applyAlignment="1" applyProtection="1">
      <alignment horizontal="center" vertical="center"/>
      <protection locked="0"/>
    </xf>
    <xf numFmtId="0" fontId="15" fillId="7" borderId="1" xfId="0" applyFont="1" applyFill="1" applyBorder="1" applyAlignment="1">
      <alignment vertical="center" wrapText="1"/>
    </xf>
    <xf numFmtId="2" fontId="28" fillId="3" borderId="1" xfId="0" applyNumberFormat="1" applyFont="1" applyFill="1" applyBorder="1" applyAlignment="1">
      <alignment horizontal="center" vertical="center"/>
    </xf>
    <xf numFmtId="2" fontId="28" fillId="10" borderId="1" xfId="0" applyNumberFormat="1" applyFont="1" applyFill="1" applyBorder="1" applyAlignment="1">
      <alignment horizontal="center" vertical="center"/>
    </xf>
    <xf numFmtId="0" fontId="14" fillId="2" borderId="0" xfId="6" quotePrefix="1" applyFill="1" applyAlignment="1">
      <alignment horizontal="center" vertical="center" wrapText="1"/>
    </xf>
    <xf numFmtId="0" fontId="21" fillId="0" borderId="0" xfId="3" applyAlignment="1" applyProtection="1">
      <alignment horizontal="left" vertical="top" wrapText="1"/>
    </xf>
    <xf numFmtId="3" fontId="28"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15" fillId="7" borderId="1" xfId="0" applyFont="1" applyFill="1" applyBorder="1" applyAlignment="1" applyProtection="1">
      <alignment horizontal="center" vertical="center"/>
      <protection locked="0"/>
    </xf>
    <xf numFmtId="0" fontId="15" fillId="7" borderId="1" xfId="0" applyFont="1" applyFill="1" applyBorder="1" applyAlignment="1" applyProtection="1">
      <alignment vertical="center"/>
      <protection locked="0"/>
    </xf>
    <xf numFmtId="0" fontId="22" fillId="8" borderId="1" xfId="0" applyFont="1" applyFill="1" applyBorder="1" applyAlignment="1" applyProtection="1">
      <alignment horizontal="center" vertical="center"/>
      <protection locked="0"/>
    </xf>
    <xf numFmtId="49" fontId="28" fillId="0" borderId="1" xfId="0" quotePrefix="1" applyNumberFormat="1" applyFont="1" applyBorder="1" applyAlignment="1" applyProtection="1">
      <alignment horizontal="center" vertical="center" wrapText="1"/>
      <protection locked="0"/>
    </xf>
    <xf numFmtId="164" fontId="28" fillId="9" borderId="1" xfId="0" applyNumberFormat="1" applyFont="1" applyFill="1" applyBorder="1" applyAlignment="1" applyProtection="1">
      <alignment horizontal="center" vertical="center"/>
      <protection locked="0"/>
    </xf>
    <xf numFmtId="179" fontId="28" fillId="3" borderId="1" xfId="0" applyNumberFormat="1" applyFont="1" applyFill="1" applyBorder="1" applyAlignment="1" applyProtection="1">
      <alignment horizontal="center" vertical="center"/>
      <protection locked="0"/>
    </xf>
    <xf numFmtId="180" fontId="28" fillId="8" borderId="1" xfId="0" applyNumberFormat="1" applyFont="1" applyFill="1" applyBorder="1" applyAlignment="1" applyProtection="1">
      <alignment horizontal="center" vertical="center"/>
      <protection locked="0"/>
    </xf>
    <xf numFmtId="3" fontId="22" fillId="8" borderId="1" xfId="0" applyNumberFormat="1" applyFont="1" applyFill="1" applyBorder="1" applyAlignment="1" applyProtection="1">
      <alignment horizontal="center" vertical="center"/>
      <protection locked="0"/>
    </xf>
    <xf numFmtId="3" fontId="22" fillId="22" borderId="1"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2" borderId="0" xfId="6" quotePrefix="1" applyFill="1" applyAlignment="1">
      <alignment vertical="center" wrapText="1"/>
    </xf>
    <xf numFmtId="0" fontId="14" fillId="2" borderId="11" xfId="6" applyFill="1" applyBorder="1" applyAlignment="1">
      <alignment vertical="center"/>
    </xf>
    <xf numFmtId="0" fontId="24" fillId="17" borderId="11" xfId="1" applyNumberFormat="1" applyFont="1" applyFill="1" applyBorder="1" applyAlignment="1">
      <alignment horizontal="center" vertical="center" wrapText="1"/>
    </xf>
    <xf numFmtId="0" fontId="14" fillId="37" borderId="6" xfId="0" applyFont="1" applyFill="1" applyBorder="1" applyAlignment="1">
      <alignment horizontal="center" vertical="center" wrapText="1"/>
    </xf>
    <xf numFmtId="0" fontId="21" fillId="0" borderId="0" xfId="3" applyFill="1" applyBorder="1" applyAlignment="1" applyProtection="1">
      <alignment vertical="center"/>
    </xf>
    <xf numFmtId="1" fontId="14" fillId="9" borderId="1" xfId="6" applyNumberFormat="1" applyFill="1" applyBorder="1" applyAlignment="1" applyProtection="1">
      <alignment horizontal="center" vertical="center" wrapText="1"/>
      <protection locked="0"/>
    </xf>
    <xf numFmtId="181" fontId="42" fillId="30" borderId="1" xfId="21" applyNumberFormat="1" applyFont="1" applyFill="1" applyBorder="1" applyAlignment="1">
      <alignment horizontal="center" vertical="center"/>
    </xf>
    <xf numFmtId="0" fontId="14" fillId="9" borderId="1" xfId="6" applyFill="1" applyBorder="1" applyAlignment="1" applyProtection="1">
      <alignment horizontal="center" vertical="center" wrapText="1"/>
      <protection locked="0"/>
    </xf>
    <xf numFmtId="0" fontId="14" fillId="30" borderId="1" xfId="6" applyFill="1" applyBorder="1" applyAlignment="1" applyProtection="1">
      <alignment horizontal="center" vertical="center" wrapText="1"/>
      <protection locked="0"/>
    </xf>
    <xf numFmtId="0" fontId="14" fillId="9" borderId="1" xfId="6" applyFill="1" applyBorder="1" applyAlignment="1">
      <alignment horizontal="center" vertical="center" wrapText="1"/>
    </xf>
    <xf numFmtId="1" fontId="14" fillId="9" borderId="1" xfId="6" applyNumberFormat="1" applyFill="1" applyBorder="1" applyAlignment="1">
      <alignment horizontal="center" vertical="center" wrapText="1"/>
    </xf>
    <xf numFmtId="1" fontId="14" fillId="9" borderId="1" xfId="6" quotePrefix="1" applyNumberFormat="1" applyFill="1" applyBorder="1" applyAlignment="1">
      <alignment horizontal="center" vertical="center" wrapText="1"/>
    </xf>
    <xf numFmtId="182" fontId="43" fillId="0" borderId="16" xfId="22" applyNumberFormat="1" applyFont="1" applyBorder="1" applyAlignment="1">
      <alignment horizontal="left" vertical="center"/>
    </xf>
    <xf numFmtId="183" fontId="7" fillId="0" borderId="16" xfId="23" applyNumberFormat="1" applyFill="1" applyBorder="1" applyAlignment="1">
      <alignment horizontal="center" vertical="center" wrapText="1"/>
      <protection locked="0"/>
    </xf>
    <xf numFmtId="165" fontId="0" fillId="2" borderId="16" xfId="0" applyNumberFormat="1" applyFill="1" applyBorder="1" applyAlignment="1">
      <alignment horizontal="center" vertical="center"/>
    </xf>
    <xf numFmtId="0" fontId="14" fillId="2" borderId="0" xfId="6" quotePrefix="1" applyFill="1" applyAlignment="1">
      <alignment horizontal="left" vertical="center" wrapText="1"/>
    </xf>
    <xf numFmtId="0" fontId="17" fillId="0" borderId="1" xfId="0" applyFont="1" applyBorder="1" applyAlignment="1">
      <alignment vertical="top" wrapText="1"/>
    </xf>
    <xf numFmtId="49" fontId="0" fillId="9" borderId="1" xfId="0" quotePrefix="1" applyNumberFormat="1" applyFill="1" applyBorder="1" applyAlignment="1" applyProtection="1">
      <alignment horizontal="center" vertical="center" wrapText="1"/>
      <protection locked="0"/>
    </xf>
    <xf numFmtId="0" fontId="14" fillId="9" borderId="1" xfId="0" applyFont="1" applyFill="1" applyBorder="1" applyAlignment="1" applyProtection="1">
      <alignment horizontal="center" vertical="center" wrapText="1"/>
      <protection locked="0"/>
    </xf>
    <xf numFmtId="2" fontId="12" fillId="12" borderId="1" xfId="20" applyNumberFormat="1" applyFont="1" applyFill="1" applyBorder="1" applyAlignment="1" applyProtection="1">
      <alignment horizontal="center" vertical="center"/>
      <protection locked="0"/>
    </xf>
    <xf numFmtId="165" fontId="12" fillId="12" borderId="1" xfId="20" applyNumberFormat="1" applyFont="1" applyFill="1" applyBorder="1" applyAlignment="1" applyProtection="1">
      <alignment horizontal="center" vertical="center"/>
      <protection locked="0"/>
    </xf>
    <xf numFmtId="165" fontId="12" fillId="9" borderId="1" xfId="20" applyNumberFormat="1" applyFont="1" applyFill="1" applyBorder="1" applyAlignment="1" applyProtection="1">
      <alignment horizontal="center" vertical="center"/>
      <protection locked="0"/>
    </xf>
    <xf numFmtId="2" fontId="12" fillId="9" borderId="1" xfId="20" applyNumberFormat="1" applyFont="1" applyFill="1" applyBorder="1" applyAlignment="1" applyProtection="1">
      <alignment horizontal="center" vertical="center"/>
      <protection locked="0"/>
    </xf>
    <xf numFmtId="2" fontId="12" fillId="12" borderId="1" xfId="20" applyNumberFormat="1" applyFont="1" applyFill="1" applyBorder="1" applyAlignment="1">
      <alignment horizontal="center" vertical="center"/>
    </xf>
    <xf numFmtId="2" fontId="12" fillId="12" borderId="1" xfId="6" applyNumberFormat="1" applyFont="1" applyFill="1" applyBorder="1" applyAlignment="1">
      <alignment horizontal="center" vertical="center"/>
    </xf>
    <xf numFmtId="2" fontId="12" fillId="23" borderId="1" xfId="6" applyNumberFormat="1" applyFont="1" applyFill="1" applyBorder="1" applyAlignment="1">
      <alignment horizontal="center" vertical="center"/>
    </xf>
    <xf numFmtId="2" fontId="12" fillId="23" borderId="1" xfId="7" applyNumberFormat="1" applyFont="1" applyFill="1" applyBorder="1" applyAlignment="1" applyProtection="1">
      <alignment horizontal="center" vertical="center"/>
    </xf>
    <xf numFmtId="165" fontId="12" fillId="23" borderId="1" xfId="6" applyNumberFormat="1" applyFont="1" applyFill="1" applyBorder="1" applyAlignment="1">
      <alignment horizontal="center" vertical="center"/>
    </xf>
    <xf numFmtId="165" fontId="10" fillId="23" borderId="1" xfId="6" applyNumberFormat="1" applyFont="1" applyFill="1" applyBorder="1" applyAlignment="1">
      <alignment horizontal="center" vertical="center"/>
    </xf>
    <xf numFmtId="2" fontId="25" fillId="12" borderId="1" xfId="0" applyNumberFormat="1" applyFont="1" applyFill="1" applyBorder="1" applyAlignment="1" applyProtection="1">
      <alignment horizontal="center" vertical="center"/>
      <protection locked="0"/>
    </xf>
    <xf numFmtId="165" fontId="25" fillId="12" borderId="1" xfId="0" applyNumberFormat="1" applyFont="1" applyFill="1" applyBorder="1" applyAlignment="1" applyProtection="1">
      <alignment horizontal="center" vertical="center"/>
      <protection locked="0"/>
    </xf>
    <xf numFmtId="2" fontId="25" fillId="9" borderId="1" xfId="0" applyNumberFormat="1" applyFont="1" applyFill="1" applyBorder="1" applyAlignment="1" applyProtection="1">
      <alignment horizontal="center" vertical="center"/>
      <protection locked="0"/>
    </xf>
    <xf numFmtId="165" fontId="25" fillId="9" borderId="1" xfId="0" applyNumberFormat="1" applyFont="1" applyFill="1" applyBorder="1" applyAlignment="1" applyProtection="1">
      <alignment horizontal="center" vertical="center"/>
      <protection locked="0"/>
    </xf>
    <xf numFmtId="49" fontId="14" fillId="9" borderId="1" xfId="78" quotePrefix="1" applyNumberFormat="1" applyFont="1" applyFill="1" applyBorder="1" applyAlignment="1" applyProtection="1">
      <alignment horizontal="left" vertical="center" wrapText="1"/>
      <protection locked="0"/>
    </xf>
    <xf numFmtId="181" fontId="42" fillId="30" borderId="1" xfId="79" applyNumberFormat="1" applyFont="1" applyFill="1" applyBorder="1" applyAlignment="1">
      <alignment horizontal="center" vertical="center"/>
    </xf>
    <xf numFmtId="49" fontId="58" fillId="9" borderId="1" xfId="78" quotePrefix="1" applyNumberFormat="1" applyFill="1" applyBorder="1" applyAlignment="1" applyProtection="1">
      <alignment horizontal="center" vertical="center" wrapText="1"/>
      <protection locked="0"/>
    </xf>
    <xf numFmtId="165" fontId="25" fillId="12" borderId="1" xfId="78" applyNumberFormat="1" applyFont="1" applyFill="1" applyBorder="1" applyAlignment="1" applyProtection="1">
      <alignment horizontal="center" vertical="center"/>
      <protection locked="0"/>
    </xf>
    <xf numFmtId="2" fontId="25" fillId="12" borderId="1" xfId="78" applyNumberFormat="1" applyFont="1" applyFill="1" applyBorder="1" applyAlignment="1" applyProtection="1">
      <alignment horizontal="center" vertical="center"/>
      <protection locked="0"/>
    </xf>
    <xf numFmtId="165" fontId="25" fillId="9" borderId="1" xfId="78" applyNumberFormat="1" applyFont="1" applyFill="1" applyBorder="1" applyAlignment="1" applyProtection="1">
      <alignment horizontal="center" vertical="center"/>
      <protection locked="0"/>
    </xf>
    <xf numFmtId="2" fontId="25" fillId="9" borderId="1" xfId="78" applyNumberFormat="1" applyFont="1" applyFill="1" applyBorder="1" applyAlignment="1" applyProtection="1">
      <alignment horizontal="center" vertical="center"/>
      <protection locked="0"/>
    </xf>
    <xf numFmtId="2" fontId="0" fillId="2" borderId="0" xfId="0" applyNumberFormat="1" applyFill="1" applyAlignment="1">
      <alignment vertical="center"/>
    </xf>
    <xf numFmtId="169" fontId="25" fillId="15" borderId="1"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0" fontId="14" fillId="0" borderId="1" xfId="0" applyFont="1" applyBorder="1" applyAlignment="1">
      <alignment horizontal="left" vertical="center" wrapText="1"/>
    </xf>
    <xf numFmtId="165" fontId="0" fillId="0" borderId="1" xfId="0" applyNumberFormat="1" applyBorder="1" applyAlignment="1">
      <alignment horizontal="center" vertical="center"/>
    </xf>
    <xf numFmtId="0" fontId="14" fillId="0" borderId="0" xfId="0" applyFont="1" applyAlignment="1">
      <alignment horizontal="center" vertical="center" wrapText="1"/>
    </xf>
    <xf numFmtId="1" fontId="0" fillId="0" borderId="1" xfId="0" applyNumberFormat="1" applyBorder="1" applyAlignment="1">
      <alignment horizontal="center" vertical="center"/>
    </xf>
    <xf numFmtId="0" fontId="14" fillId="9" borderId="1" xfId="0" quotePrefix="1" applyFont="1" applyFill="1" applyBorder="1" applyAlignment="1" applyProtection="1">
      <alignment horizontal="center" vertical="center" wrapText="1"/>
      <protection locked="0"/>
    </xf>
    <xf numFmtId="1" fontId="14" fillId="9" borderId="1" xfId="0" quotePrefix="1" applyNumberFormat="1" applyFont="1" applyFill="1" applyBorder="1" applyAlignment="1" applyProtection="1">
      <alignment horizontal="center" vertical="center" wrapText="1"/>
      <protection locked="0"/>
    </xf>
    <xf numFmtId="1" fontId="14" fillId="9" borderId="1" xfId="0" applyNumberFormat="1" applyFont="1" applyFill="1" applyBorder="1" applyAlignment="1" applyProtection="1">
      <alignment horizontal="center" vertical="center" wrapText="1"/>
      <protection locked="0"/>
    </xf>
    <xf numFmtId="0" fontId="14" fillId="9" borderId="1" xfId="112" quotePrefix="1" applyFill="1" applyBorder="1" applyAlignment="1" applyProtection="1">
      <alignment horizontal="center" vertical="center" wrapText="1"/>
      <protection locked="0"/>
    </xf>
    <xf numFmtId="1" fontId="14" fillId="9" borderId="1" xfId="112" quotePrefix="1" applyNumberFormat="1" applyFill="1" applyBorder="1" applyAlignment="1" applyProtection="1">
      <alignment horizontal="left" vertical="center" wrapText="1"/>
      <protection locked="0"/>
    </xf>
    <xf numFmtId="49" fontId="14" fillId="9" borderId="1" xfId="114" quotePrefix="1" applyNumberFormat="1" applyFill="1" applyBorder="1" applyAlignment="1" applyProtection="1">
      <alignment horizontal="left" vertical="center" wrapText="1"/>
      <protection locked="0"/>
    </xf>
    <xf numFmtId="181" fontId="42" fillId="30" borderId="1" xfId="127" applyNumberFormat="1" applyFont="1" applyFill="1" applyBorder="1" applyAlignment="1">
      <alignment horizontal="center" vertical="center"/>
    </xf>
    <xf numFmtId="49" fontId="14" fillId="9" borderId="1" xfId="114" quotePrefix="1" applyNumberFormat="1" applyFill="1" applyBorder="1" applyAlignment="1" applyProtection="1">
      <alignment horizontal="center" vertical="center" wrapText="1"/>
      <protection locked="0"/>
    </xf>
    <xf numFmtId="2" fontId="25" fillId="12" borderId="1" xfId="114" applyNumberFormat="1" applyFont="1" applyFill="1" applyBorder="1" applyAlignment="1" applyProtection="1">
      <alignment horizontal="center" vertical="center"/>
      <protection locked="0"/>
    </xf>
    <xf numFmtId="165" fontId="25" fillId="12" borderId="1" xfId="114" applyNumberFormat="1" applyFont="1" applyFill="1" applyBorder="1" applyAlignment="1" applyProtection="1">
      <alignment horizontal="center" vertical="center"/>
      <protection locked="0"/>
    </xf>
    <xf numFmtId="2" fontId="25" fillId="9" borderId="1" xfId="114" applyNumberFormat="1" applyFont="1" applyFill="1" applyBorder="1" applyAlignment="1" applyProtection="1">
      <alignment horizontal="center" vertical="center"/>
      <protection locked="0"/>
    </xf>
    <xf numFmtId="165" fontId="25" fillId="9" borderId="1" xfId="114" applyNumberFormat="1" applyFont="1" applyFill="1" applyBorder="1" applyAlignment="1" applyProtection="1">
      <alignment horizontal="center" vertical="center"/>
      <protection locked="0"/>
    </xf>
    <xf numFmtId="14" fontId="14" fillId="48" borderId="1" xfId="113" applyNumberFormat="1" applyFont="1" applyFill="1" applyBorder="1" applyAlignment="1">
      <alignment horizontal="left" vertical="center" wrapText="1"/>
    </xf>
    <xf numFmtId="0" fontId="14" fillId="48" borderId="1" xfId="113" applyFont="1" applyFill="1" applyBorder="1" applyAlignment="1">
      <alignment horizontal="center" vertical="center" wrapText="1"/>
    </xf>
    <xf numFmtId="0" fontId="64" fillId="48" borderId="1" xfId="113" applyFont="1" applyFill="1" applyBorder="1" applyAlignment="1">
      <alignment horizontal="center" vertical="center"/>
    </xf>
    <xf numFmtId="0" fontId="65" fillId="49" borderId="1" xfId="113" applyFont="1" applyFill="1" applyBorder="1" applyAlignment="1">
      <alignment horizontal="center" vertical="center"/>
    </xf>
    <xf numFmtId="1" fontId="14" fillId="48" borderId="1" xfId="113" applyNumberFormat="1" applyFont="1" applyFill="1" applyBorder="1" applyAlignment="1">
      <alignment horizontal="center" vertical="center" wrapText="1"/>
    </xf>
    <xf numFmtId="183" fontId="1" fillId="0" borderId="16" xfId="23" applyNumberFormat="1" applyFont="1" applyFill="1" applyBorder="1" applyAlignment="1">
      <alignment horizontal="center" vertical="center" wrapText="1"/>
      <protection locked="0"/>
    </xf>
    <xf numFmtId="0" fontId="22" fillId="0" borderId="0" xfId="0" quotePrefix="1" applyFont="1" applyAlignment="1">
      <alignment horizontal="left" vertical="top" wrapText="1"/>
    </xf>
    <xf numFmtId="49" fontId="19" fillId="6" borderId="0" xfId="1" applyNumberFormat="1" applyFill="1" applyAlignment="1" applyProtection="1">
      <alignment horizontal="left" vertical="center" wrapText="1"/>
      <protection locked="0"/>
    </xf>
    <xf numFmtId="0" fontId="14" fillId="0" borderId="0" xfId="0" quotePrefix="1" applyFont="1" applyAlignment="1">
      <alignment horizontal="left" wrapText="1"/>
    </xf>
    <xf numFmtId="0" fontId="27" fillId="0" borderId="0" xfId="0" quotePrefix="1" applyFont="1" applyAlignment="1">
      <alignment horizontal="left" vertical="top" wrapText="1"/>
    </xf>
    <xf numFmtId="0" fontId="14" fillId="0" borderId="0" xfId="0" quotePrefix="1"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49" fontId="19" fillId="6" borderId="0" xfId="1" applyNumberFormat="1" applyFill="1" applyAlignment="1" applyProtection="1">
      <alignment horizontal="center" vertical="center" wrapText="1"/>
      <protection locked="0"/>
    </xf>
    <xf numFmtId="0" fontId="15" fillId="0" borderId="1" xfId="0" applyFont="1" applyBorder="1" applyAlignment="1">
      <alignment horizontal="left" vertical="center" wrapText="1" indent="1"/>
    </xf>
    <xf numFmtId="0" fontId="24" fillId="6" borderId="1" xfId="1" applyNumberFormat="1" applyFont="1" applyFill="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2" borderId="8" xfId="6" quotePrefix="1" applyFill="1" applyBorder="1" applyAlignment="1">
      <alignment horizontal="center" vertical="center" wrapText="1"/>
    </xf>
    <xf numFmtId="0" fontId="37" fillId="35" borderId="13" xfId="15" quotePrefix="1" applyBorder="1" applyAlignment="1">
      <alignment horizontal="left" vertical="top" wrapText="1"/>
    </xf>
    <xf numFmtId="0" fontId="37" fillId="35" borderId="8" xfId="15" quotePrefix="1" applyBorder="1" applyAlignment="1">
      <alignment horizontal="left" vertical="top" wrapText="1"/>
    </xf>
    <xf numFmtId="0" fontId="15"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171" fontId="28" fillId="19" borderId="3" xfId="0" applyNumberFormat="1" applyFont="1" applyFill="1" applyBorder="1" applyAlignment="1" applyProtection="1">
      <alignment horizontal="center" vertical="center"/>
      <protection locked="0"/>
    </xf>
    <xf numFmtId="171" fontId="28" fillId="19" borderId="5" xfId="0" applyNumberFormat="1"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4" fillId="2" borderId="0" xfId="0" quotePrefix="1" applyFont="1" applyFill="1" applyAlignment="1">
      <alignment horizontal="left" vertical="center" wrapText="1"/>
    </xf>
    <xf numFmtId="0" fontId="24"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5" fillId="7" borderId="11" xfId="0" applyFont="1" applyFill="1" applyBorder="1" applyAlignment="1" applyProtection="1">
      <alignment horizontal="center" vertical="center" wrapText="1"/>
      <protection locked="0"/>
    </xf>
    <xf numFmtId="0" fontId="15" fillId="7" borderId="0" xfId="0" applyFont="1" applyFill="1" applyAlignment="1" applyProtection="1">
      <alignment horizontal="center" vertical="center" wrapText="1"/>
      <protection locked="0"/>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32" fillId="18" borderId="1" xfId="0" applyFont="1" applyFill="1" applyBorder="1" applyAlignment="1" applyProtection="1">
      <alignment horizontal="center" vertical="center" wrapText="1"/>
      <protection locked="0"/>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8" xfId="0" applyBorder="1" applyAlignment="1">
      <alignment horizontal="center" vertical="center" wrapText="1"/>
    </xf>
    <xf numFmtId="0" fontId="14" fillId="2" borderId="8" xfId="6" quotePrefix="1" applyFill="1" applyBorder="1" applyAlignment="1">
      <alignment horizontal="left" vertical="center" wrapText="1"/>
    </xf>
    <xf numFmtId="0" fontId="0" fillId="0" borderId="8" xfId="0" applyBorder="1" applyAlignment="1">
      <alignment horizontal="left" vertical="center" wrapText="1"/>
    </xf>
    <xf numFmtId="0" fontId="13" fillId="0" borderId="1" xfId="0" applyFont="1" applyBorder="1" applyAlignment="1">
      <alignment vertical="center" wrapText="1"/>
    </xf>
    <xf numFmtId="0" fontId="0" fillId="0" borderId="1" xfId="0" applyBorder="1" applyAlignment="1">
      <alignment vertical="center"/>
    </xf>
    <xf numFmtId="0" fontId="15" fillId="7" borderId="1" xfId="0" applyFont="1" applyFill="1" applyBorder="1" applyAlignment="1">
      <alignment horizontal="center" vertical="center" wrapText="1"/>
    </xf>
    <xf numFmtId="0" fontId="13" fillId="0" borderId="1" xfId="0" applyFont="1" applyBorder="1" applyAlignment="1">
      <alignment wrapText="1"/>
    </xf>
    <xf numFmtId="0" fontId="0" fillId="0" borderId="1" xfId="0" applyBorder="1"/>
    <xf numFmtId="0" fontId="13" fillId="0" borderId="3" xfId="0" applyFont="1" applyBorder="1" applyAlignment="1">
      <alignment vertical="center" wrapText="1"/>
    </xf>
    <xf numFmtId="0" fontId="13"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7" fillId="0" borderId="1" xfId="0" applyFont="1" applyBorder="1" applyAlignment="1">
      <alignment wrapText="1"/>
    </xf>
    <xf numFmtId="0" fontId="15" fillId="0" borderId="1" xfId="0" applyFont="1" applyBorder="1"/>
    <xf numFmtId="0" fontId="17" fillId="0" borderId="1" xfId="0" applyFont="1" applyBorder="1" applyAlignment="1">
      <alignment vertical="top" wrapText="1"/>
    </xf>
    <xf numFmtId="0" fontId="0" fillId="0" borderId="1" xfId="0" applyBorder="1" applyAlignment="1">
      <alignment vertical="top"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left" vertical="center" wrapText="1" indent="1"/>
    </xf>
    <xf numFmtId="0" fontId="15" fillId="0" borderId="5" xfId="0" applyFont="1" applyBorder="1" applyAlignment="1">
      <alignment horizontal="left" vertical="center" wrapText="1" indent="1"/>
    </xf>
    <xf numFmtId="0" fontId="37" fillId="35" borderId="13" xfId="15" quotePrefix="1" applyBorder="1" applyAlignment="1" applyProtection="1">
      <alignment horizontal="left" vertical="center" wrapText="1"/>
    </xf>
    <xf numFmtId="0" fontId="37" fillId="35" borderId="8" xfId="15" quotePrefix="1" applyBorder="1" applyAlignment="1" applyProtection="1">
      <alignment horizontal="left" vertical="center" wrapText="1"/>
    </xf>
    <xf numFmtId="0" fontId="37" fillId="35" borderId="13" xfId="15" quotePrefix="1" applyBorder="1" applyAlignment="1" applyProtection="1">
      <alignment horizontal="center" vertical="center" wrapText="1"/>
    </xf>
    <xf numFmtId="0" fontId="37" fillId="35" borderId="8" xfId="15" quotePrefix="1" applyBorder="1" applyAlignment="1" applyProtection="1">
      <alignment horizontal="center" vertical="center" wrapText="1"/>
    </xf>
    <xf numFmtId="0" fontId="37" fillId="35" borderId="14" xfId="15" quotePrefix="1" applyBorder="1" applyAlignment="1" applyProtection="1">
      <alignment horizontal="center" vertical="center" wrapText="1"/>
    </xf>
    <xf numFmtId="0" fontId="24" fillId="6" borderId="1" xfId="1" applyNumberFormat="1"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5" fillId="7" borderId="6" xfId="0" applyFont="1" applyFill="1" applyBorder="1" applyAlignment="1" applyProtection="1">
      <alignment horizontal="center" vertical="center" wrapText="1"/>
      <protection locked="0"/>
    </xf>
    <xf numFmtId="0" fontId="15" fillId="7" borderId="2" xfId="0" applyFont="1" applyFill="1" applyBorder="1" applyAlignment="1" applyProtection="1">
      <alignment horizontal="center" vertical="center" wrapText="1"/>
      <protection locked="0"/>
    </xf>
    <xf numFmtId="0" fontId="14"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24" fillId="6" borderId="4" xfId="1" applyNumberFormat="1" applyFont="1" applyFill="1" applyBorder="1" applyAlignment="1">
      <alignment horizontal="center" vertical="center" wrapText="1"/>
    </xf>
    <xf numFmtId="0" fontId="24" fillId="6" borderId="5" xfId="1" applyNumberFormat="1" applyFont="1" applyFill="1" applyBorder="1" applyAlignment="1">
      <alignment horizontal="center" vertical="center" wrapText="1"/>
    </xf>
    <xf numFmtId="0" fontId="37" fillId="17" borderId="0" xfId="15" quotePrefix="1" applyFill="1" applyBorder="1" applyAlignment="1">
      <alignment horizontal="left" vertical="top" wrapText="1"/>
    </xf>
    <xf numFmtId="0" fontId="15" fillId="7" borderId="6" xfId="0" applyFont="1" applyFill="1" applyBorder="1" applyAlignment="1" applyProtection="1">
      <alignment vertical="center" wrapText="1"/>
      <protection locked="0"/>
    </xf>
    <xf numFmtId="0" fontId="15" fillId="7" borderId="15" xfId="0" applyFont="1" applyFill="1" applyBorder="1" applyAlignment="1" applyProtection="1">
      <alignment vertical="center" wrapText="1"/>
      <protection locked="0"/>
    </xf>
    <xf numFmtId="0" fontId="15" fillId="7" borderId="2" xfId="0" applyFont="1" applyFill="1" applyBorder="1" applyAlignment="1" applyProtection="1">
      <alignment vertical="center" wrapText="1"/>
      <protection locked="0"/>
    </xf>
    <xf numFmtId="0" fontId="15" fillId="7" borderId="6" xfId="0" applyFont="1" applyFill="1" applyBorder="1" applyAlignment="1" applyProtection="1">
      <alignment vertical="center"/>
      <protection locked="0"/>
    </xf>
    <xf numFmtId="0" fontId="15" fillId="7" borderId="15" xfId="0" applyFont="1" applyFill="1" applyBorder="1" applyAlignment="1" applyProtection="1">
      <alignment vertical="center"/>
      <protection locked="0"/>
    </xf>
    <xf numFmtId="0" fontId="15" fillId="7" borderId="2" xfId="0" applyFont="1" applyFill="1" applyBorder="1" applyAlignment="1" applyProtection="1">
      <alignment vertical="center"/>
      <protection locked="0"/>
    </xf>
    <xf numFmtId="0" fontId="24" fillId="6" borderId="11" xfId="1" applyNumberFormat="1" applyFont="1" applyFill="1" applyBorder="1" applyAlignment="1">
      <alignment horizontal="center" vertical="center" wrapText="1"/>
    </xf>
    <xf numFmtId="0" fontId="24" fillId="6" borderId="0" xfId="1" applyNumberFormat="1" applyFont="1" applyFill="1" applyBorder="1" applyAlignment="1">
      <alignment horizontal="center" vertical="center" wrapText="1"/>
    </xf>
    <xf numFmtId="0" fontId="33" fillId="6" borderId="3" xfId="1" applyNumberFormat="1" applyFont="1" applyFill="1" applyBorder="1" applyAlignment="1" applyProtection="1">
      <alignment horizontal="center" vertical="center" wrapText="1"/>
    </xf>
    <xf numFmtId="0" fontId="33" fillId="6" borderId="4" xfId="1" applyNumberFormat="1" applyFont="1" applyFill="1" applyBorder="1" applyAlignment="1" applyProtection="1">
      <alignment horizontal="center" vertical="center" wrapText="1"/>
    </xf>
    <xf numFmtId="0" fontId="33" fillId="6" borderId="5" xfId="1" applyNumberFormat="1" applyFont="1" applyFill="1" applyBorder="1" applyAlignment="1" applyProtection="1">
      <alignment horizontal="center" vertical="center" wrapText="1"/>
    </xf>
    <xf numFmtId="0" fontId="15" fillId="7" borderId="3"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33" fillId="6" borderId="3" xfId="1" applyNumberFormat="1" applyFont="1" applyFill="1" applyBorder="1" applyAlignment="1" applyProtection="1">
      <alignment horizontal="left" vertical="center" wrapText="1"/>
    </xf>
    <xf numFmtId="0" fontId="33" fillId="6" borderId="4" xfId="1" applyNumberFormat="1" applyFont="1" applyFill="1" applyBorder="1" applyAlignment="1" applyProtection="1">
      <alignment horizontal="left" vertical="center" wrapText="1"/>
    </xf>
    <xf numFmtId="0" fontId="33" fillId="6" borderId="5" xfId="1" applyNumberFormat="1" applyFont="1" applyFill="1" applyBorder="1" applyAlignment="1" applyProtection="1">
      <alignment horizontal="left" vertical="center" wrapText="1"/>
    </xf>
    <xf numFmtId="0" fontId="14" fillId="0" borderId="0" xfId="0" quotePrefix="1" applyFont="1" applyAlignment="1">
      <alignment horizontal="left" vertical="top" wrapText="1"/>
    </xf>
    <xf numFmtId="0" fontId="14" fillId="0" borderId="0" xfId="0" quotePrefix="1" applyFont="1" applyAlignment="1">
      <alignment horizontal="left"/>
    </xf>
  </cellXfs>
  <cellStyles count="209">
    <cellStyle name="=C:\WINNT\SYSTEM32\COMMAND.COM 2 2" xfId="80" xr:uid="{1234B814-D2F9-4A60-ABAD-C8F1FD6C4D67}"/>
    <cellStyle name="40% - Accent1" xfId="9" builtinId="31"/>
    <cellStyle name="40% - Accent1 2" xfId="17" xr:uid="{00000000-0005-0000-0000-000001000000}"/>
    <cellStyle name="40% - Accent1 3" xfId="81" xr:uid="{E79FF6C3-2A5E-4F05-BAA2-4FB0F8649ECA}"/>
    <cellStyle name="40% - Accent1 4" xfId="119" xr:uid="{F0C282C4-92A0-4D99-AFE6-72E09572696A}"/>
    <cellStyle name="40% - Accent4" xfId="12" builtinId="43"/>
    <cellStyle name="40% - Accent4 2" xfId="18" xr:uid="{00000000-0005-0000-0000-000003000000}"/>
    <cellStyle name="40% - Accent4 3" xfId="82" xr:uid="{BD704DB2-AF9A-48DC-8C74-DB21BB014E0C}"/>
    <cellStyle name="40% - Accent4 4" xfId="122" xr:uid="{E859E5EA-620D-476F-A91B-D2DB645E5C5C}"/>
    <cellStyle name="60% - Accent2" xfId="10" builtinId="36"/>
    <cellStyle name="60% - Accent2 2" xfId="83" xr:uid="{B1888968-8BD3-42B0-B1CD-C32E07F898EB}"/>
    <cellStyle name="60% - Accent2 3" xfId="120" xr:uid="{4C8FA59D-BDDD-4AD4-93DB-0F23DFCE4756}"/>
    <cellStyle name="Accent1" xfId="8" builtinId="29"/>
    <cellStyle name="Accent1 2" xfId="84" xr:uid="{A7ED43E7-071B-445F-8254-33BD8CD61F75}"/>
    <cellStyle name="Accent1 3" xfId="118" xr:uid="{510B96D1-2909-47E5-AAE8-AE32DC506044}"/>
    <cellStyle name="Accent4" xfId="11" builtinId="41"/>
    <cellStyle name="Accent4 2" xfId="85" xr:uid="{4493C490-7D1E-44CB-9094-339FD22A819A}"/>
    <cellStyle name="Accent4 3" xfId="121" xr:uid="{19B58158-5EDB-4FCB-9AC4-4237AF75D323}"/>
    <cellStyle name="Accent6" xfId="13" builtinId="49"/>
    <cellStyle name="Accent6 2" xfId="86" xr:uid="{CAA53334-AF2E-46BC-9358-AE3B9D920097}"/>
    <cellStyle name="Accent6 3" xfId="123" xr:uid="{4F186661-9567-414F-9AF0-FA24B8D4B177}"/>
    <cellStyle name="Annotation_CEPATNEI" xfId="24" xr:uid="{11C307EA-42B1-4696-93DF-BEA4902308FB}"/>
    <cellStyle name="Bad 2" xfId="25" xr:uid="{7A106265-8440-48EF-9E4C-ED9D3F985B15}"/>
    <cellStyle name="Bad 2 2" xfId="162" xr:uid="{41E7E2FD-0DC1-4E3E-BBF1-6CA6DEF04B7E}"/>
    <cellStyle name="Blank_CEPATNEI" xfId="26" xr:uid="{95BF26FC-BEE1-4F0C-A49E-BB564D00F8E4}"/>
    <cellStyle name="Calculation 2" xfId="65" xr:uid="{9FB8C38C-7D46-4F33-BDE7-E1DD6461B046}"/>
    <cellStyle name="ColumnHeading_CEPATNEI" xfId="27" xr:uid="{AC25DBF5-A35C-41CF-A877-AAEE67F41B7B}"/>
    <cellStyle name="Comma" xfId="20" builtinId="3"/>
    <cellStyle name="Comma 2" xfId="7" xr:uid="{00000000-0005-0000-0000-000008000000}"/>
    <cellStyle name="Comma 2 2" xfId="56" xr:uid="{696585AE-DBFD-4622-8810-9B6C566B9C5A}"/>
    <cellStyle name="Comma 2 2 2" xfId="139" xr:uid="{14CD0FEF-0B94-4047-8338-D8A26E9BBC68}"/>
    <cellStyle name="Comma 2 2 3" xfId="163" xr:uid="{249534B1-F3B3-49D9-9090-D9317405A7CD}"/>
    <cellStyle name="Comma 2 3" xfId="117" xr:uid="{291900CF-A5DF-4CBE-AFDF-2903583B5352}"/>
    <cellStyle name="Comma 2 4" xfId="160" xr:uid="{BAFCE70B-89B9-42BF-A676-01750C356C03}"/>
    <cellStyle name="Comma 3" xfId="28" xr:uid="{FEC02B60-F090-4A6B-AC26-F864797682F3}"/>
    <cellStyle name="Comma 3 2" xfId="29" xr:uid="{6346C6CD-C32E-46F8-A1DC-C44E2E001B4F}"/>
    <cellStyle name="Comma 3 2 2" xfId="129" xr:uid="{51CDAD8F-BF80-4938-B75D-0D8A53B0AE6A}"/>
    <cellStyle name="Comma 3 2 3" xfId="165" xr:uid="{B865D6E7-15F2-4D64-8219-5EC91C115FB9}"/>
    <cellStyle name="Comma 3 3" xfId="66" xr:uid="{A2EA747F-C138-461F-842D-50C0C5164FAC}"/>
    <cellStyle name="Comma 3 3 2" xfId="141" xr:uid="{44C80F5B-ED48-4B07-9B1F-D436E7FC2B93}"/>
    <cellStyle name="Comma 3 3 3" xfId="197" xr:uid="{F8004635-4D4B-40DC-9D54-E3DE2B662278}"/>
    <cellStyle name="Comma 3 4" xfId="128" xr:uid="{CDD5FDF2-59F3-4848-92D5-FB1FCF1088E7}"/>
    <cellStyle name="Comma 3 5" xfId="164" xr:uid="{BA4EE3BA-9585-4BB0-B91E-79BBA6453C42}"/>
    <cellStyle name="Comma 4" xfId="126" xr:uid="{FF87CAAD-DA6F-446E-B71A-E522E746564D}"/>
    <cellStyle name="Comma 4 2" xfId="166" xr:uid="{3AA0C63E-0894-4666-B767-6D777C64C553}"/>
    <cellStyle name="Comma 5" xfId="167" xr:uid="{E2D688BB-AA34-40CB-B0F2-759C8840E72C}"/>
    <cellStyle name="Currency [0] 2" xfId="30" xr:uid="{536A91ED-1823-41BA-8AE9-84CF0F34A1B8}"/>
    <cellStyle name="Currency [0] 2 2" xfId="31" xr:uid="{91EDA9FF-EBEB-4B4E-94DE-8E8B77BBA476}"/>
    <cellStyle name="Currency [0] 2 2 2" xfId="131" xr:uid="{D910FC64-64F8-40A5-85C9-5EA0EE3B661A}"/>
    <cellStyle name="Currency [0] 2 2 3" xfId="199" xr:uid="{447572A4-C08A-49BA-B675-2E0001A96D4F}"/>
    <cellStyle name="Currency [0] 2 3" xfId="67" xr:uid="{33D9574E-5CD0-4926-9947-217BEC35C6FC}"/>
    <cellStyle name="Currency [0] 2 3 2" xfId="142" xr:uid="{BD87E37D-AA2A-4BEA-B2C7-B05EA3F0F047}"/>
    <cellStyle name="Currency [0] 2 3 3" xfId="200" xr:uid="{43634178-087B-48AF-B323-35A0474E4316}"/>
    <cellStyle name="Currency [0] 2 4" xfId="130" xr:uid="{EC6F8A0C-E47D-4385-9FDF-10084ECF0EA7}"/>
    <cellStyle name="Currency [0] 2 5" xfId="198" xr:uid="{8C4677DE-FB56-4D11-B4D0-DE89D58861BD}"/>
    <cellStyle name="Currency [0] 3" xfId="32" xr:uid="{F14EDBDC-23DA-45CA-A1BF-63A284406B3B}"/>
    <cellStyle name="Currency [0] 3 2" xfId="68" xr:uid="{5A4D0BBD-CA56-43AA-AD47-8911387E6F22}"/>
    <cellStyle name="Currency [0] 3 2 2" xfId="143" xr:uid="{B9130E4D-309B-43F1-9B91-7A7CED059496}"/>
    <cellStyle name="Currency [0] 3 2 3" xfId="202" xr:uid="{FF8E5BF0-72ED-420D-9C27-844093CF9D08}"/>
    <cellStyle name="Currency [0] 3 3" xfId="132" xr:uid="{D3F9407A-2D44-4CFF-870C-11C88BD43530}"/>
    <cellStyle name="Currency [0] 3 4" xfId="201" xr:uid="{86DC20DF-35D1-4754-87A0-6506086E1A90}"/>
    <cellStyle name="Currency 2" xfId="33" xr:uid="{3BA302F8-4510-49C6-9E3B-DE043DBDE1E5}"/>
    <cellStyle name="Currency 2 2" xfId="34" xr:uid="{6D4A156E-3987-4BE1-9E76-CECC63306EDB}"/>
    <cellStyle name="Currency 2 2 2" xfId="134" xr:uid="{6616A6E4-3696-4A56-A587-7BB9A9D0BAD9}"/>
    <cellStyle name="Currency 2 2 3" xfId="203" xr:uid="{CEBE4E95-02FA-477F-B155-F938A4475E01}"/>
    <cellStyle name="Currency 2 3" xfId="69" xr:uid="{CC088A96-ADB3-476C-A7D0-0552678981F5}"/>
    <cellStyle name="Currency 2 3 2" xfId="144" xr:uid="{DAA0EFF3-DEAB-4FD4-A68C-BE9E5F5CCA5E}"/>
    <cellStyle name="Currency 2 3 3" xfId="204" xr:uid="{06D8C5A6-73EE-493F-90FF-1CED880BFA7A}"/>
    <cellStyle name="Currency 2 4" xfId="133" xr:uid="{C5DE4C18-39A0-44D8-A1AD-893B9190D2DC}"/>
    <cellStyle name="Currency 2 5" xfId="168" xr:uid="{1922B2B2-7317-4E71-B86A-8BC24EBA761F}"/>
    <cellStyle name="Currency 3" xfId="87" xr:uid="{EF23B815-5171-4080-A241-C72E8FEDD87E}"/>
    <cellStyle name="Currency 3 2" xfId="147" xr:uid="{7A6974FA-C5FA-4ABA-A953-46BF926B2FFA}"/>
    <cellStyle name="Currency 3 3" xfId="169" xr:uid="{4162373C-B878-4427-A89D-9E88ECA80B89}"/>
    <cellStyle name="EmptyCell_CEPATNEI" xfId="35" xr:uid="{FC75A604-A630-43F3-9BAF-38739B48D76B}"/>
    <cellStyle name="Explanatory Text 2" xfId="70" xr:uid="{0191FD0F-5878-41D1-A2A2-908CD1631D38}"/>
    <cellStyle name="Fixed_CEPATNEI" xfId="36" xr:uid="{7B51A164-9A3B-470F-9761-467304F52194}"/>
    <cellStyle name="Good 2" xfId="37" xr:uid="{18907E04-EEAC-4D2B-B4AF-70687828A689}"/>
    <cellStyle name="Good 2 2" xfId="71" xr:uid="{38CCBC7F-1CCC-49A5-AB12-304EC5670050}"/>
    <cellStyle name="Heading 2" xfId="4" builtinId="17"/>
    <cellStyle name="Heading 2 2" xfId="88" xr:uid="{78D43B47-C56A-485A-93A0-C120A85C431D}"/>
    <cellStyle name="Heading 3" xfId="5" builtinId="18"/>
    <cellStyle name="Heading 3 2" xfId="89" xr:uid="{B82BABE0-7FB8-46C8-A04D-33F47D1CA8A8}"/>
    <cellStyle name="Heading 4" xfId="1" builtinId="19"/>
    <cellStyle name="Heading 4 2" xfId="90" xr:uid="{98C511D0-BEBB-4A36-9E10-D66D35D7D161}"/>
    <cellStyle name="Hyperlink" xfId="3" builtinId="8"/>
    <cellStyle name="Hyperlink 2" xfId="38" xr:uid="{CD1326DC-07E0-404B-B9A1-3292A543865B}"/>
    <cellStyle name="Hyperlink 3" xfId="116" xr:uid="{72E3050A-32F0-463F-8E2B-6ACF0DBD1C2F}"/>
    <cellStyle name="Input" xfId="2" builtinId="20"/>
    <cellStyle name="Input 2" xfId="91" xr:uid="{72C2A71B-434F-4AAA-92BE-863114F65D00}"/>
    <cellStyle name="Input 3" xfId="115" xr:uid="{108EA4A1-4C98-4BE9-8523-F62258A441E2}"/>
    <cellStyle name="Input_CEPATNEI" xfId="23" xr:uid="{B20A6C5F-E49B-4643-BC1E-DAC690648BBF}"/>
    <cellStyle name="LinkedTo_CEPATNEI" xfId="39" xr:uid="{A37EEB58-DF79-47F4-A581-2CFF47D91BD1}"/>
    <cellStyle name="LinksFrom_CEPATNEI" xfId="40" xr:uid="{B1160C4B-2AB4-4587-9105-5F373E360D0D}"/>
    <cellStyle name="Neutral" xfId="15" builtinId="28"/>
    <cellStyle name="Neutral 2" xfId="72" xr:uid="{96857548-DF19-4A5E-8859-2DC00DE11E23}"/>
    <cellStyle name="Neutral 3" xfId="125" xr:uid="{C92F168B-A602-4811-88CE-84579D39A61A}"/>
    <cellStyle name="Normal" xfId="0" builtinId="0"/>
    <cellStyle name="Normal 10" xfId="62" xr:uid="{7C1A5555-9248-4ECB-A0A9-343618002A00}"/>
    <cellStyle name="Normal 10 2" xfId="170" xr:uid="{AECD8D71-DE4B-4F39-B012-70230F292C8C}"/>
    <cellStyle name="Normal 11" xfId="114" xr:uid="{15AC74C4-B848-441A-A71B-8B49C95750C0}"/>
    <cellStyle name="Normal 11 26 2" xfId="92" xr:uid="{8580F8D6-8018-4659-9F96-FEB3B632FB2D}"/>
    <cellStyle name="Normal 11 26 2 2" xfId="148" xr:uid="{1A8D8900-122E-4D7E-9682-9E98796A280F}"/>
    <cellStyle name="Normal 12" xfId="113" xr:uid="{E9319CDB-E9E5-4C72-95C1-AE9C2118D3E1}"/>
    <cellStyle name="Normal 18 4" xfId="93" xr:uid="{FB63311B-6D98-46AA-97E0-17CB7B7F3615}"/>
    <cellStyle name="Normal 18 4 2" xfId="94" xr:uid="{586D292F-DD60-4F42-862D-E20EA48A7467}"/>
    <cellStyle name="Normal 18 4 2 2" xfId="95" xr:uid="{36B6DB06-4D4C-4397-9740-3463A18FB8C8}"/>
    <cellStyle name="Normal 18 4 2 2 2" xfId="96" xr:uid="{C1AAB6FB-5B4C-4205-958F-F03810E9E490}"/>
    <cellStyle name="Normal 18 4 2 2 2 2" xfId="152" xr:uid="{0FC3445D-DE2F-492E-AC37-247CF8854AA7}"/>
    <cellStyle name="Normal 18 4 2 2 2 3" xfId="174" xr:uid="{07558423-9490-4AE6-8339-DA064CFD8DEB}"/>
    <cellStyle name="Normal 18 4 2 2 3" xfId="151" xr:uid="{4EDE59CE-58DD-4A3C-BBDC-FF3068349912}"/>
    <cellStyle name="Normal 18 4 2 2 4" xfId="173" xr:uid="{ED37689E-E26B-43B9-A426-098BB831197F}"/>
    <cellStyle name="Normal 18 4 2 2_Annex 2 EHV charges" xfId="194" xr:uid="{21E95161-A62E-4ED6-9E16-FFEC1F0F8590}"/>
    <cellStyle name="Normal 18 4 2 3" xfId="97" xr:uid="{742528CB-46C5-4521-9BDE-DF4AA6F8D05D}"/>
    <cellStyle name="Normal 18 4 2 3 2" xfId="153" xr:uid="{D2A2D4A8-6294-4FEA-8D23-8B49E78AB5FE}"/>
    <cellStyle name="Normal 18 4 2 3 3" xfId="175" xr:uid="{435BD4D8-5EBB-488A-85FE-D2FB88A2E6FE}"/>
    <cellStyle name="Normal 18 4 2 4" xfId="150" xr:uid="{CF8BB0E5-B466-4C28-9423-8617C4DD41E2}"/>
    <cellStyle name="Normal 18 4 2 5" xfId="172" xr:uid="{236937C8-EB0C-41D8-97D6-C9F3C479F526}"/>
    <cellStyle name="Normal 18 4 2_Annex 2 EHV charges" xfId="193" xr:uid="{11BEFA27-19D3-4992-8370-96EB68FC4E66}"/>
    <cellStyle name="Normal 18 4 3" xfId="98" xr:uid="{440E63D6-56C2-4874-870C-23C51937B2D7}"/>
    <cellStyle name="Normal 18 4 3 2" xfId="99" xr:uid="{0CDAF981-6132-4A92-9ABC-39F254A165AB}"/>
    <cellStyle name="Normal 18 4 3 2 2" xfId="155" xr:uid="{8B85261B-64D8-41CF-A1D1-D327FE0673A2}"/>
    <cellStyle name="Normal 18 4 3 2 3" xfId="177" xr:uid="{B7118E00-9B03-43DA-91FC-99026BE994A0}"/>
    <cellStyle name="Normal 18 4 3 3" xfId="154" xr:uid="{5F2D36DC-82EC-4702-B182-3FC2A0C2BC0C}"/>
    <cellStyle name="Normal 18 4 3 4" xfId="176" xr:uid="{49B3215F-599F-40B8-A1D0-344ABF7136E0}"/>
    <cellStyle name="Normal 18 4 3_Annex 2 EHV charges" xfId="195" xr:uid="{66AB35A3-019A-47C7-A59B-CF28ABC99529}"/>
    <cellStyle name="Normal 18 4 4" xfId="100" xr:uid="{840F38C7-99A4-4B45-8F50-352492FAC048}"/>
    <cellStyle name="Normal 18 4 4 2" xfId="156" xr:uid="{898F76B1-9F42-4AB9-9FBA-564E676C775A}"/>
    <cellStyle name="Normal 18 4 4 3" xfId="178" xr:uid="{D7CDDB3F-7D93-4F41-B314-8EA7F74AA94E}"/>
    <cellStyle name="Normal 18 4 5" xfId="149" xr:uid="{859BA503-1C1E-4377-812C-3124CA1B7AA5}"/>
    <cellStyle name="Normal 18 4 6" xfId="171" xr:uid="{B15ED9AC-802C-4E34-AF75-EF787F41CDBF}"/>
    <cellStyle name="Normal 18 4_Annex 2 EHV charges" xfId="192" xr:uid="{66587FF5-EBFF-486C-A6F3-37F3AF997144}"/>
    <cellStyle name="Normal 2" xfId="6" xr:uid="{00000000-0005-0000-0000-000010000000}"/>
    <cellStyle name="Normal 2 2" xfId="41" xr:uid="{BE41BD8D-E41E-4BE7-9E69-86BD9F1B0D59}"/>
    <cellStyle name="Normal 2 2 2" xfId="101" xr:uid="{B52C09B0-F120-4764-8F58-019CADD7A354}"/>
    <cellStyle name="Normal 2 2_Hydro" xfId="102" xr:uid="{10C85E73-E01C-4F4C-8D8C-580299AE0A3A}"/>
    <cellStyle name="Normal 2 3" xfId="73" xr:uid="{DBAD0EC0-222C-4B3C-A9C8-04CAF179FBF5}"/>
    <cellStyle name="Normal 2 3 2" xfId="179" xr:uid="{CE097417-9455-40C9-80E0-8360D4BEF60A}"/>
    <cellStyle name="Normal 2 4" xfId="103" xr:uid="{7A5F623E-3425-41ED-ABA3-20288A4E5AE6}"/>
    <cellStyle name="Normal 2 5" xfId="104" xr:uid="{5EC7E227-4C8E-41C4-8663-17D56FE0D351}"/>
    <cellStyle name="Normal 2_Annex 2 EHV charges" xfId="63" xr:uid="{12C0760C-C8AA-4143-975D-8593AC6F5484}"/>
    <cellStyle name="Normal 3" xfId="14" xr:uid="{00000000-0005-0000-0000-000011000000}"/>
    <cellStyle name="Normal 3 2" xfId="42" xr:uid="{1B29B87C-45AA-4E8C-86B0-D475ECF97301}"/>
    <cellStyle name="Normal 3 2 2" xfId="43" xr:uid="{825C1A2C-C729-4D1E-B64F-C0703FD5534D}"/>
    <cellStyle name="Normal 3 2 3" xfId="180" xr:uid="{E64A97DB-42E3-4145-B725-6377B66D1594}"/>
    <cellStyle name="Normal 3 2_Annex 6 New or Amended EHV" xfId="205" xr:uid="{A30CC8DB-F261-48A8-895F-A4A680A123FC}"/>
    <cellStyle name="Normal 3 3" xfId="44" xr:uid="{329584EB-BC9B-40CF-BB87-E89E6AAA9920}"/>
    <cellStyle name="Normal 3 4" xfId="57" xr:uid="{7AAB8D45-829A-417C-AD21-002F417F4B3B}"/>
    <cellStyle name="Normal 3 4 2" xfId="140" xr:uid="{B5F59307-1FB2-4C93-9FDD-B478D73FFF4B}"/>
    <cellStyle name="Normal 3 4 3" xfId="206" xr:uid="{10F06C40-FB2F-41E0-8BF0-10ACBB96C9CA}"/>
    <cellStyle name="Normal 3 5" xfId="74" xr:uid="{2061F3E3-D783-4128-B795-5C27BD586E65}"/>
    <cellStyle name="Normal 3 5 2" xfId="145" xr:uid="{124E9E64-506C-4429-A7BA-69D3D37C434D}"/>
    <cellStyle name="Normal 3 5 3" xfId="207" xr:uid="{F3F2297E-F802-46E2-AEFD-9F82F9E24B29}"/>
    <cellStyle name="Normal 3 6" xfId="75" xr:uid="{246C0601-853C-451D-ADF4-6035B43EBAA3}"/>
    <cellStyle name="Normal 3 6 2" xfId="146" xr:uid="{3B3A7274-0381-49E9-B366-C473E55DA185}"/>
    <cellStyle name="Normal 3 6 3" xfId="208" xr:uid="{27B14696-E81C-4B1C-A780-35B87643AF88}"/>
    <cellStyle name="Normal 3 7" xfId="124" xr:uid="{8335C3A7-82C6-4636-B4C1-42584FCB6F71}"/>
    <cellStyle name="Normal 3 8" xfId="161" xr:uid="{A8A39D1F-2FC5-4B5E-ADEF-BD5605E9F071}"/>
    <cellStyle name="Normal 3_Annex 2 EHV charges" xfId="64" xr:uid="{BEA0273B-1DD5-4AFE-AC1D-6CE7CA612B96}"/>
    <cellStyle name="Normal 4" xfId="45" xr:uid="{60C90362-2602-4278-80C6-ED016C1EB64D}"/>
    <cellStyle name="Normal 4 2" xfId="46" xr:uid="{7057FF67-DC3B-4661-94F9-428AABAD5058}"/>
    <cellStyle name="Normal 4 2 2" xfId="136" xr:uid="{419B2C9B-52CE-48D3-BE6F-66EE55C3999D}"/>
    <cellStyle name="Normal 4 2 3" xfId="106" xr:uid="{E7148C70-67F3-4CBD-A6D3-1E45BA978D91}"/>
    <cellStyle name="Normal 4 2 4" xfId="182" xr:uid="{83573B86-EC4C-40E7-9258-E90D1128A3EA}"/>
    <cellStyle name="Normal 4 2_Annex 5 LLFs" xfId="105" xr:uid="{1A811197-F227-4951-BA31-F6E23E7ED57D}"/>
    <cellStyle name="Normal 4 3" xfId="135" xr:uid="{A6697525-D1B2-49F9-9389-E0CA8C97976F}"/>
    <cellStyle name="Normal 4 4" xfId="181" xr:uid="{CD719F98-F5A4-47CA-B416-BF41658ADEEF}"/>
    <cellStyle name="Normal 4_Annex 2 EHV charges" xfId="76" xr:uid="{FE8A180A-19C4-4162-A98F-CA616FC599C1}"/>
    <cellStyle name="Normal 5" xfId="47" xr:uid="{B5425287-CB44-4BF2-BAA0-D69933D8667A}"/>
    <cellStyle name="Normal 5 2" xfId="48" xr:uid="{6FCA1140-3C0C-4727-8156-0700C91B3AA3}"/>
    <cellStyle name="Normal 5 3" xfId="183" xr:uid="{C656078D-96F4-43AB-AA39-83AF97ABC04F}"/>
    <cellStyle name="Normal 5_Annex 2 EHV charges" xfId="196" xr:uid="{CB80AD52-B7C1-45E1-8740-25B9B41C4291}"/>
    <cellStyle name="Normal 6" xfId="49" xr:uid="{EF9A4A82-969A-4CA6-9700-3F95802A04B6}"/>
    <cellStyle name="Normal 6 2" xfId="58" xr:uid="{26053A1F-2092-426B-B994-1C0CEF31DE50}"/>
    <cellStyle name="Normal 6 3" xfId="137" xr:uid="{5DFA5A95-12AE-41AD-BD71-8D5108727E30}"/>
    <cellStyle name="Normal 6 4" xfId="184" xr:uid="{F49B2CFA-9A40-4036-9A29-7F699D7485AD}"/>
    <cellStyle name="Normal 6_Annex 2 EHV charges" xfId="77" xr:uid="{C12FF1B1-912C-45A3-8324-554CA24CC541}"/>
    <cellStyle name="Normal 7" xfId="59" xr:uid="{E01F50AC-579F-4FD9-917B-B3261E0AF6EA}"/>
    <cellStyle name="Normal 7 2" xfId="185" xr:uid="{95074FFE-8DCF-4B25-BBB7-8AE865DEDE77}"/>
    <cellStyle name="Normal 8" xfId="60" xr:uid="{C86674D9-9D46-45F1-864B-B4405101BFA4}"/>
    <cellStyle name="Normal 8 2" xfId="186" xr:uid="{576ED47D-7C38-41DA-9B63-C525CFC47BBC}"/>
    <cellStyle name="Normal 9" xfId="61" xr:uid="{26149F9C-B2C8-4827-B41E-0F3EFCE63238}"/>
    <cellStyle name="Normal 9 2" xfId="187" xr:uid="{45456A0B-D01C-477C-A48A-B2DB1896281E}"/>
    <cellStyle name="Normal_2024-25" xfId="78" xr:uid="{8E3F2B4D-BA76-4103-8DAF-38A8881A7F64}"/>
    <cellStyle name="Normal_Nodal prices" xfId="22" xr:uid="{81505144-35B0-4994-9D31-F857A0225F6D}"/>
    <cellStyle name="Normal_Sheet1" xfId="16" xr:uid="{00000000-0005-0000-0000-000012000000}"/>
    <cellStyle name="Normal_Sheet1_1" xfId="21" xr:uid="{086A1F67-6A91-4548-975E-1661B72C8744}"/>
    <cellStyle name="Normal_Sheet1_1 2" xfId="127" xr:uid="{17CEFC09-F263-4370-BF94-67E18FA20700}"/>
    <cellStyle name="Normal_Sheet1_1_Annex 6 New or Amended EHV" xfId="79" xr:uid="{C04E8B13-CCFC-4995-8C40-D9E2EC435C9C}"/>
    <cellStyle name="Normal_To Phil" xfId="112" xr:uid="{12D01DDE-114A-4CBC-BEED-CC32FE0D088A}"/>
    <cellStyle name="Note 2" xfId="107" xr:uid="{0F3EC992-773D-47C2-85DD-268E32962C06}"/>
    <cellStyle name="Note 2 2" xfId="157" xr:uid="{EAD4CD68-2335-4C20-B503-4C6009583AB5}"/>
    <cellStyle name="Note 2 3" xfId="188" xr:uid="{28C254CD-9C12-405D-896F-A281FC9E4C30}"/>
    <cellStyle name="Output 2" xfId="108" xr:uid="{9FE0BC14-109F-4263-BA53-9A7B0A8D88D5}"/>
    <cellStyle name="Percent 2" xfId="50" xr:uid="{509CA6BA-C9D2-431B-B70F-B4E80B26C55D}"/>
    <cellStyle name="Percent 3" xfId="51" xr:uid="{08853EC0-353C-4CB8-B593-505CE16AC22B}"/>
    <cellStyle name="Percent 3 2" xfId="138" xr:uid="{25746580-8BAE-4D60-B32A-03A2C9E7494C}"/>
    <cellStyle name="Percent 3 3" xfId="189" xr:uid="{5A2848A9-F142-419D-B1F7-2311D3C66B70}"/>
    <cellStyle name="Percent 4" xfId="109" xr:uid="{1E959BF1-9B83-4867-8D00-F000BC8CD4F4}"/>
    <cellStyle name="Percent 4 2" xfId="158" xr:uid="{D5C8EA5D-B096-469C-86D4-6C9702542D1D}"/>
    <cellStyle name="Percent 4 3" xfId="190" xr:uid="{70BDA235-3783-4817-9007-EE286762C7E6}"/>
    <cellStyle name="Percent 5" xfId="110" xr:uid="{C42F8A26-8913-4BE4-8007-89D79E642B95}"/>
    <cellStyle name="Percent 5 2" xfId="159" xr:uid="{434AAFC3-F969-479D-AD37-890557E6A5CA}"/>
    <cellStyle name="Percent 5 3" xfId="191" xr:uid="{D18CD13F-4B11-4673-8E38-E1C576F949CA}"/>
    <cellStyle name="RowHeading_CEPATNEI" xfId="52" xr:uid="{38093ADF-5B2F-4B68-A0D2-52CF8C6D4175}"/>
    <cellStyle name="SectionHeading_CEPATNEI" xfId="53" xr:uid="{44EE56C6-03F1-4EFB-89C4-C46BE95AD84E}"/>
    <cellStyle name="Style 1" xfId="54" xr:uid="{B113DFE4-8DA0-495B-AEF4-5AD35509AD4E}"/>
    <cellStyle name="SubSection_CEPATNEI" xfId="55" xr:uid="{5E84F3A0-4521-4A45-852D-A99D1A94DAC6}"/>
    <cellStyle name="Text_CEPATNEI" xfId="19" xr:uid="{00000000-0005-0000-0000-000013000000}"/>
    <cellStyle name="Title 2" xfId="111" xr:uid="{CADE15F8-2E9B-41EA-BC58-6DE517B443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60" zoomScaleNormal="60" zoomScaleSheetLayoutView="100" workbookViewId="0">
      <selection activeCell="F4" sqref="F4"/>
    </sheetView>
  </sheetViews>
  <sheetFormatPr defaultRowHeight="13.2"/>
  <cols>
    <col min="1" max="1" width="70.33203125" customWidth="1"/>
    <col min="2" max="2" width="42.109375" customWidth="1"/>
    <col min="3" max="3" width="28" customWidth="1"/>
    <col min="4" max="4" width="18.109375" customWidth="1"/>
    <col min="5" max="5" width="21.5546875" customWidth="1"/>
  </cols>
  <sheetData>
    <row r="1" spans="1:8">
      <c r="A1" s="22"/>
      <c r="B1" s="22"/>
      <c r="C1" s="22"/>
      <c r="D1" s="22"/>
      <c r="E1" s="22"/>
    </row>
    <row r="2" spans="1:8" ht="16.8">
      <c r="A2" s="118" t="s">
        <v>0</v>
      </c>
      <c r="B2" s="49"/>
      <c r="C2" s="49"/>
      <c r="D2" s="49"/>
      <c r="E2" s="49"/>
    </row>
    <row r="3" spans="1:8" ht="13.8">
      <c r="A3" s="49"/>
      <c r="B3" s="116" t="s">
        <v>1</v>
      </c>
      <c r="C3" s="115" t="s">
        <v>2</v>
      </c>
      <c r="D3" s="115" t="s">
        <v>3</v>
      </c>
      <c r="E3" s="115" t="s">
        <v>4</v>
      </c>
    </row>
    <row r="4" spans="1:8" ht="27.9" customHeight="1">
      <c r="A4" s="50" t="s">
        <v>0</v>
      </c>
      <c r="B4" s="25" t="s">
        <v>5</v>
      </c>
      <c r="C4" s="25" t="s">
        <v>6</v>
      </c>
      <c r="D4" s="25" t="s">
        <v>7</v>
      </c>
      <c r="E4" s="25" t="s">
        <v>8</v>
      </c>
    </row>
    <row r="5" spans="1:8">
      <c r="A5" s="49"/>
      <c r="B5" s="49"/>
      <c r="C5" s="49"/>
      <c r="D5" s="49"/>
      <c r="E5" s="49"/>
    </row>
    <row r="6" spans="1:8" ht="16.8">
      <c r="A6" s="52" t="s">
        <v>9</v>
      </c>
      <c r="B6" s="49"/>
      <c r="C6" s="49"/>
      <c r="D6" s="49"/>
      <c r="E6" s="49"/>
    </row>
    <row r="7" spans="1:8" ht="13.8">
      <c r="A7" s="53" t="s">
        <v>10</v>
      </c>
      <c r="B7" s="236" t="s">
        <v>11</v>
      </c>
      <c r="C7" s="236"/>
      <c r="D7" s="236"/>
      <c r="E7" s="236"/>
    </row>
    <row r="8" spans="1:8" ht="30" customHeight="1">
      <c r="A8" s="57" t="s">
        <v>12</v>
      </c>
      <c r="B8" s="235" t="s">
        <v>13</v>
      </c>
      <c r="C8" s="235"/>
      <c r="D8" s="235"/>
      <c r="E8" s="235"/>
    </row>
    <row r="9" spans="1:8" ht="30" customHeight="1">
      <c r="A9" s="57" t="s">
        <v>14</v>
      </c>
      <c r="B9" s="23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Scottish Hydro Electric Power Distribution plc Licence area.</v>
      </c>
      <c r="C9" s="235"/>
      <c r="D9" s="235"/>
      <c r="E9" s="235"/>
    </row>
    <row r="10" spans="1:8" ht="30" customHeight="1">
      <c r="A10" s="57" t="s">
        <v>15</v>
      </c>
      <c r="B10" s="235" t="s">
        <v>16</v>
      </c>
      <c r="C10" s="235"/>
      <c r="D10" s="235"/>
      <c r="E10" s="235"/>
    </row>
    <row r="11" spans="1:8" ht="76.5" customHeight="1">
      <c r="A11" s="57" t="s">
        <v>17</v>
      </c>
      <c r="B11" s="23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Scottish Hydro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5"/>
      <c r="D11" s="235"/>
      <c r="E11" s="235"/>
      <c r="F11" s="238"/>
      <c r="G11" s="238"/>
      <c r="H11" s="238"/>
    </row>
    <row r="12" spans="1:8" ht="86.25" customHeight="1">
      <c r="A12" s="57" t="s">
        <v>18</v>
      </c>
      <c r="B12" s="235" t="s">
        <v>19</v>
      </c>
      <c r="C12" s="235"/>
      <c r="D12" s="235"/>
      <c r="E12" s="235"/>
    </row>
    <row r="13" spans="1:8" ht="61.5" customHeight="1">
      <c r="A13" s="57" t="s">
        <v>20</v>
      </c>
      <c r="B13" s="23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Scottish Hydro Electric Power Distribution plc Licence area.</v>
      </c>
      <c r="C13" s="235"/>
      <c r="D13" s="235"/>
      <c r="E13" s="235"/>
    </row>
    <row r="14" spans="1:8" ht="33.75" customHeight="1">
      <c r="A14" s="156" t="s">
        <v>21</v>
      </c>
      <c r="B14" s="235" t="s">
        <v>22</v>
      </c>
      <c r="C14" s="235"/>
      <c r="D14" s="235"/>
      <c r="E14" s="235"/>
    </row>
    <row r="15" spans="1:8" ht="29.25" customHeight="1">
      <c r="A15" s="57" t="s">
        <v>23</v>
      </c>
      <c r="B15" s="235" t="s">
        <v>24</v>
      </c>
      <c r="C15" s="235"/>
      <c r="D15" s="235"/>
      <c r="E15" s="235"/>
    </row>
    <row r="16" spans="1:8" ht="29.25" customHeight="1">
      <c r="A16" s="57" t="s">
        <v>25</v>
      </c>
      <c r="B16" s="235" t="s">
        <v>26</v>
      </c>
      <c r="C16" s="235"/>
      <c r="D16" s="235"/>
      <c r="E16" s="235"/>
    </row>
    <row r="17" spans="1:5" ht="30" customHeight="1">
      <c r="A17" s="57" t="s">
        <v>27</v>
      </c>
      <c r="B17" s="235" t="s">
        <v>28</v>
      </c>
      <c r="C17" s="235"/>
      <c r="D17" s="235"/>
      <c r="E17" s="235"/>
    </row>
    <row r="18" spans="1:5">
      <c r="A18" s="49"/>
      <c r="B18" s="49"/>
      <c r="C18" s="49"/>
      <c r="D18" s="49"/>
      <c r="E18" s="49"/>
    </row>
    <row r="19" spans="1:5" ht="13.8">
      <c r="A19" s="54" t="s">
        <v>29</v>
      </c>
      <c r="B19" s="49"/>
      <c r="C19" s="49"/>
      <c r="D19" s="49"/>
      <c r="E19" s="49"/>
    </row>
    <row r="20" spans="1:5" ht="13.8">
      <c r="A20" s="53"/>
      <c r="B20" s="241"/>
      <c r="C20" s="241"/>
      <c r="D20" s="241"/>
      <c r="E20" s="241"/>
    </row>
    <row r="21" spans="1:5" ht="18.75" customHeight="1">
      <c r="A21" s="239" t="s">
        <v>30</v>
      </c>
      <c r="B21" s="240"/>
      <c r="C21" s="240"/>
      <c r="D21" s="240"/>
      <c r="E21" s="240"/>
    </row>
    <row r="22" spans="1:5" ht="18" customHeight="1">
      <c r="A22" s="49" t="s">
        <v>31</v>
      </c>
      <c r="B22" s="49"/>
      <c r="C22" s="49"/>
      <c r="D22" s="49"/>
      <c r="E22" s="49"/>
    </row>
    <row r="23" spans="1:5" ht="19.5" customHeight="1">
      <c r="A23" s="49" t="s">
        <v>32</v>
      </c>
      <c r="B23" s="49"/>
      <c r="C23" s="49"/>
      <c r="D23" s="49"/>
      <c r="E23" s="49"/>
    </row>
    <row r="24" spans="1:5">
      <c r="A24" s="49"/>
      <c r="B24" s="49"/>
      <c r="C24" s="49"/>
      <c r="D24" s="49"/>
      <c r="E24" s="49"/>
    </row>
    <row r="25" spans="1:5" ht="13.8">
      <c r="A25" s="55" t="s">
        <v>33</v>
      </c>
      <c r="B25" s="49"/>
      <c r="C25" s="49"/>
      <c r="D25" s="49"/>
      <c r="E25" s="49"/>
    </row>
    <row r="26" spans="1:5" ht="13.8">
      <c r="A26" s="51"/>
      <c r="B26" s="241"/>
      <c r="C26" s="241"/>
      <c r="D26" s="241"/>
      <c r="E26" s="241"/>
    </row>
    <row r="27" spans="1:5" ht="28.5" customHeight="1">
      <c r="A27" s="239" t="s">
        <v>34</v>
      </c>
      <c r="B27" s="240"/>
      <c r="C27" s="240"/>
      <c r="D27" s="240"/>
      <c r="E27" s="240"/>
    </row>
    <row r="28" spans="1:5" ht="28.5" customHeight="1">
      <c r="A28" s="237" t="s">
        <v>35</v>
      </c>
      <c r="B28" s="237"/>
      <c r="C28" s="237"/>
      <c r="D28" s="237"/>
      <c r="E28" s="237"/>
    </row>
  </sheetData>
  <customSheetViews>
    <customSheetView guid="{5032A364-B81A-48DA-88DA-AB3B86B47EE9}">
      <selection activeCell="A12" sqref="A12"/>
      <pageMargins left="0" right="0" top="0" bottom="0" header="0" footer="0"/>
    </customSheetView>
  </customSheetViews>
  <mergeCells count="17">
    <mergeCell ref="A28:E28"/>
    <mergeCell ref="F11:H11"/>
    <mergeCell ref="A21:E21"/>
    <mergeCell ref="A27:E27"/>
    <mergeCell ref="B12:E12"/>
    <mergeCell ref="B15:E15"/>
    <mergeCell ref="B13:E13"/>
    <mergeCell ref="B17:E17"/>
    <mergeCell ref="B20:E20"/>
    <mergeCell ref="B26:E26"/>
    <mergeCell ref="B14:E14"/>
    <mergeCell ref="B16:E16"/>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zoomScale="60" zoomScaleNormal="60" zoomScaleSheetLayoutView="100" workbookViewId="0">
      <selection activeCell="H2" sqref="H2"/>
    </sheetView>
  </sheetViews>
  <sheetFormatPr defaultColWidth="9.109375" defaultRowHeight="27.75" customHeight="1"/>
  <cols>
    <col min="1" max="1" width="49" style="2" bestFit="1" customWidth="1"/>
    <col min="2" max="2" width="17.5546875" style="3" customWidth="1"/>
    <col min="3" max="3" width="6.88671875" style="2" customWidth="1"/>
    <col min="4" max="6" width="17.5546875" style="3" customWidth="1"/>
    <col min="7" max="16384" width="9.109375" style="2"/>
  </cols>
  <sheetData>
    <row r="1" spans="1:6" ht="27.75" customHeight="1">
      <c r="A1" s="39" t="s">
        <v>36</v>
      </c>
      <c r="B1" s="304"/>
      <c r="C1" s="304"/>
      <c r="D1" s="155"/>
      <c r="E1" s="155"/>
      <c r="F1" s="155"/>
    </row>
    <row r="2" spans="1:6" ht="35.1" customHeight="1">
      <c r="A2" s="258" t="str">
        <f>Overview!B4&amp; " - Effective from "&amp;Overview!D4&amp;" - "&amp;Overview!E4&amp;" Supplier of Last Resort and Eligible Bad Debt Pass-Through Costs"</f>
        <v>Scottish Hydro Electric Power Distribution plc - Effective from 1 April 2024 - Final Supplier of Last Resort and Eligible Bad Debt Pass-Through Costs</v>
      </c>
      <c r="B2" s="302"/>
      <c r="C2" s="302"/>
      <c r="D2" s="302"/>
      <c r="E2" s="302"/>
      <c r="F2" s="303"/>
    </row>
    <row r="3" spans="1:6" s="59" customFormat="1" ht="21" customHeight="1">
      <c r="A3" s="66"/>
      <c r="B3" s="66"/>
      <c r="C3" s="66"/>
      <c r="D3" s="66"/>
      <c r="E3" s="66"/>
      <c r="F3" s="66"/>
    </row>
    <row r="4" spans="1:6" ht="78.75" customHeight="1">
      <c r="A4" s="24" t="s">
        <v>60</v>
      </c>
      <c r="B4" s="12" t="s">
        <v>804</v>
      </c>
      <c r="C4" s="12" t="s">
        <v>62</v>
      </c>
      <c r="D4" s="12" t="s">
        <v>805</v>
      </c>
      <c r="E4" s="12" t="s">
        <v>806</v>
      </c>
      <c r="F4" s="12" t="s">
        <v>807</v>
      </c>
    </row>
    <row r="5" spans="1:6" ht="96.6">
      <c r="A5" s="14" t="s">
        <v>71</v>
      </c>
      <c r="B5" s="33" t="s">
        <v>72</v>
      </c>
      <c r="C5" s="162" t="s">
        <v>73</v>
      </c>
      <c r="D5" s="163">
        <v>0.23713888341460643</v>
      </c>
      <c r="E5" s="163"/>
      <c r="F5" s="163">
        <v>0.49237721410990087</v>
      </c>
    </row>
    <row r="6" spans="1:6" ht="151.80000000000001">
      <c r="A6" s="14" t="s">
        <v>77</v>
      </c>
      <c r="B6" s="33" t="s">
        <v>78</v>
      </c>
      <c r="C6" s="147" t="s">
        <v>79</v>
      </c>
      <c r="D6" s="164"/>
      <c r="E6" s="164"/>
      <c r="F6" s="163">
        <v>0.49237721410990087</v>
      </c>
    </row>
    <row r="7" spans="1:6" ht="151.80000000000001">
      <c r="A7" s="14" t="s">
        <v>81</v>
      </c>
      <c r="B7" s="33" t="s">
        <v>82</v>
      </c>
      <c r="C7" s="147" t="s">
        <v>79</v>
      </c>
      <c r="D7" s="164"/>
      <c r="E7" s="164"/>
      <c r="F7" s="163">
        <v>0.49237721410990087</v>
      </c>
    </row>
    <row r="8" spans="1:6" ht="151.80000000000001">
      <c r="A8" s="14" t="s">
        <v>84</v>
      </c>
      <c r="B8" s="33" t="s">
        <v>85</v>
      </c>
      <c r="C8" s="147" t="s">
        <v>79</v>
      </c>
      <c r="D8" s="164"/>
      <c r="E8" s="164"/>
      <c r="F8" s="163">
        <v>0.49237721410990087</v>
      </c>
    </row>
    <row r="9" spans="1:6" ht="151.80000000000001">
      <c r="A9" s="14" t="s">
        <v>87</v>
      </c>
      <c r="B9" s="33" t="s">
        <v>88</v>
      </c>
      <c r="C9" s="147" t="s">
        <v>79</v>
      </c>
      <c r="D9" s="164"/>
      <c r="E9" s="164"/>
      <c r="F9" s="163">
        <v>0.49237721410990087</v>
      </c>
    </row>
    <row r="10" spans="1:6" ht="151.80000000000001">
      <c r="A10" s="14" t="s">
        <v>90</v>
      </c>
      <c r="B10" s="33" t="s">
        <v>91</v>
      </c>
      <c r="C10" s="147" t="s">
        <v>79</v>
      </c>
      <c r="D10" s="164"/>
      <c r="E10" s="164"/>
      <c r="F10" s="163">
        <v>0.49237721410990087</v>
      </c>
    </row>
    <row r="11" spans="1:6" ht="27" customHeight="1">
      <c r="A11" s="148" t="s">
        <v>96</v>
      </c>
      <c r="B11" s="33" t="s">
        <v>97</v>
      </c>
      <c r="C11" s="147">
        <v>0</v>
      </c>
      <c r="D11" s="164"/>
      <c r="E11" s="164"/>
      <c r="F11" s="163">
        <v>0.49237721410990087</v>
      </c>
    </row>
    <row r="12" spans="1:6" ht="27" customHeight="1">
      <c r="A12" s="148" t="s">
        <v>98</v>
      </c>
      <c r="B12" s="33" t="s">
        <v>99</v>
      </c>
      <c r="C12" s="147">
        <v>0</v>
      </c>
      <c r="D12" s="164"/>
      <c r="E12" s="164"/>
      <c r="F12" s="163">
        <v>0.49237721410990087</v>
      </c>
    </row>
    <row r="13" spans="1:6" ht="27" customHeight="1">
      <c r="A13" s="148" t="s">
        <v>100</v>
      </c>
      <c r="B13" s="33" t="s">
        <v>101</v>
      </c>
      <c r="C13" s="147">
        <v>0</v>
      </c>
      <c r="D13" s="164"/>
      <c r="E13" s="164"/>
      <c r="F13" s="163">
        <v>0.49237721410990087</v>
      </c>
    </row>
    <row r="14" spans="1:6" ht="27.75" customHeight="1">
      <c r="A14" s="148" t="s">
        <v>102</v>
      </c>
      <c r="B14" s="33" t="s">
        <v>103</v>
      </c>
      <c r="C14" s="147">
        <v>0</v>
      </c>
      <c r="D14" s="164"/>
      <c r="E14" s="164"/>
      <c r="F14" s="163">
        <v>0.49237721410990087</v>
      </c>
    </row>
    <row r="15" spans="1:6" ht="27.75" customHeight="1">
      <c r="A15" s="152" t="s">
        <v>104</v>
      </c>
      <c r="B15" s="33" t="s">
        <v>105</v>
      </c>
      <c r="C15" s="147">
        <v>0</v>
      </c>
      <c r="D15" s="164"/>
      <c r="E15" s="164"/>
      <c r="F15" s="163">
        <v>0.49237721410990087</v>
      </c>
    </row>
    <row r="16" spans="1:6" ht="27.75" customHeight="1">
      <c r="A16" s="152" t="s">
        <v>106</v>
      </c>
      <c r="B16" s="33" t="s">
        <v>107</v>
      </c>
      <c r="C16" s="147">
        <v>0</v>
      </c>
      <c r="D16" s="164"/>
      <c r="E16" s="164"/>
      <c r="F16" s="163">
        <v>0.49237721410990087</v>
      </c>
    </row>
    <row r="17" spans="1:6" ht="27.75" customHeight="1">
      <c r="A17" s="152" t="s">
        <v>108</v>
      </c>
      <c r="B17" s="33" t="s">
        <v>109</v>
      </c>
      <c r="C17" s="147">
        <v>0</v>
      </c>
      <c r="D17" s="164"/>
      <c r="E17" s="164"/>
      <c r="F17" s="163">
        <v>0.49237721410990087</v>
      </c>
    </row>
    <row r="18" spans="1:6" ht="27.75" customHeight="1">
      <c r="A18" s="152" t="s">
        <v>110</v>
      </c>
      <c r="B18" s="33" t="s">
        <v>111</v>
      </c>
      <c r="C18" s="147">
        <v>0</v>
      </c>
      <c r="D18" s="164"/>
      <c r="E18" s="164"/>
      <c r="F18" s="163">
        <v>0.49237721410990087</v>
      </c>
    </row>
    <row r="19" spans="1:6" ht="27.75" customHeight="1">
      <c r="A19" s="152" t="s">
        <v>112</v>
      </c>
      <c r="B19" s="33" t="s">
        <v>113</v>
      </c>
      <c r="C19" s="147">
        <v>0</v>
      </c>
      <c r="D19" s="164"/>
      <c r="E19" s="164"/>
      <c r="F19" s="163">
        <v>0.49237721410990087</v>
      </c>
    </row>
    <row r="20" spans="1:6" ht="27.75" customHeight="1">
      <c r="A20" s="152" t="s">
        <v>114</v>
      </c>
      <c r="B20" s="33" t="s">
        <v>115</v>
      </c>
      <c r="C20" s="147">
        <v>0</v>
      </c>
      <c r="D20" s="164"/>
      <c r="E20" s="164"/>
      <c r="F20" s="163">
        <v>0.49237721410990087</v>
      </c>
    </row>
    <row r="21" spans="1:6" ht="27.75" customHeight="1">
      <c r="A21" s="152" t="s">
        <v>116</v>
      </c>
      <c r="B21" s="33" t="s">
        <v>117</v>
      </c>
      <c r="C21" s="147">
        <v>0</v>
      </c>
      <c r="D21" s="164"/>
      <c r="E21" s="164"/>
      <c r="F21" s="163">
        <v>0.49237721410990087</v>
      </c>
    </row>
    <row r="22" spans="1:6" ht="27.75" customHeight="1">
      <c r="A22" s="152" t="s">
        <v>118</v>
      </c>
      <c r="B22" s="33" t="s">
        <v>119</v>
      </c>
      <c r="C22" s="147">
        <v>0</v>
      </c>
      <c r="D22" s="164"/>
      <c r="E22" s="164"/>
      <c r="F22" s="163">
        <v>0.49237721410990087</v>
      </c>
    </row>
    <row r="23" spans="1:6" ht="27.75" customHeight="1">
      <c r="A23" s="148" t="s">
        <v>120</v>
      </c>
      <c r="B23" s="33" t="s">
        <v>121</v>
      </c>
      <c r="C23" s="147">
        <v>0</v>
      </c>
      <c r="D23" s="164"/>
      <c r="E23" s="164"/>
      <c r="F23" s="163">
        <v>0.49237721410990087</v>
      </c>
    </row>
    <row r="24" spans="1:6" ht="27.75" customHeight="1">
      <c r="A24" s="148" t="s">
        <v>122</v>
      </c>
      <c r="B24" s="33" t="s">
        <v>123</v>
      </c>
      <c r="C24" s="147">
        <v>0</v>
      </c>
      <c r="D24" s="164"/>
      <c r="E24" s="164"/>
      <c r="F24" s="163">
        <v>0.49237721410990087</v>
      </c>
    </row>
    <row r="25" spans="1:6" ht="27.75" customHeight="1">
      <c r="A25" s="148" t="s">
        <v>124</v>
      </c>
      <c r="B25" s="33" t="s">
        <v>125</v>
      </c>
      <c r="C25" s="147">
        <v>0</v>
      </c>
      <c r="D25" s="164"/>
      <c r="E25" s="164"/>
      <c r="F25" s="163">
        <v>0.49237721410990087</v>
      </c>
    </row>
    <row r="26" spans="1:6" ht="27.75" customHeight="1">
      <c r="A26" s="148" t="s">
        <v>467</v>
      </c>
      <c r="B26" s="33"/>
      <c r="C26" s="162" t="s">
        <v>73</v>
      </c>
      <c r="D26" s="163">
        <v>0.23713888341460643</v>
      </c>
      <c r="E26" s="163"/>
      <c r="F26" s="163">
        <v>0.49237721410990087</v>
      </c>
    </row>
    <row r="27" spans="1:6" ht="27.75" customHeight="1">
      <c r="A27" s="148" t="s">
        <v>469</v>
      </c>
      <c r="B27" s="33"/>
      <c r="C27" s="147" t="s">
        <v>79</v>
      </c>
      <c r="D27" s="164"/>
      <c r="E27" s="164"/>
      <c r="F27" s="163">
        <v>0.49237721410990087</v>
      </c>
    </row>
    <row r="28" spans="1:6" ht="27.75" customHeight="1">
      <c r="A28" s="148" t="s">
        <v>470</v>
      </c>
      <c r="B28" s="33"/>
      <c r="C28" s="147" t="s">
        <v>79</v>
      </c>
      <c r="D28" s="164"/>
      <c r="E28" s="164"/>
      <c r="F28" s="163">
        <v>0.49237721410990087</v>
      </c>
    </row>
    <row r="29" spans="1:6" ht="27.75" customHeight="1">
      <c r="A29" s="148" t="s">
        <v>471</v>
      </c>
      <c r="B29" s="33"/>
      <c r="C29" s="147" t="s">
        <v>79</v>
      </c>
      <c r="D29" s="164"/>
      <c r="E29" s="164"/>
      <c r="F29" s="163">
        <v>0.49237721410990087</v>
      </c>
    </row>
    <row r="30" spans="1:6" ht="27.75" customHeight="1">
      <c r="A30" s="148" t="s">
        <v>472</v>
      </c>
      <c r="B30" s="33"/>
      <c r="C30" s="147" t="s">
        <v>79</v>
      </c>
      <c r="D30" s="164"/>
      <c r="E30" s="164"/>
      <c r="F30" s="163">
        <v>0.49237721410990087</v>
      </c>
    </row>
    <row r="31" spans="1:6" ht="27.75" customHeight="1">
      <c r="A31" s="148" t="s">
        <v>473</v>
      </c>
      <c r="B31" s="33"/>
      <c r="C31" s="147" t="s">
        <v>79</v>
      </c>
      <c r="D31" s="164"/>
      <c r="E31" s="164"/>
      <c r="F31" s="163">
        <v>0.49237721410990087</v>
      </c>
    </row>
    <row r="32" spans="1:6" ht="27.75" customHeight="1">
      <c r="A32" s="148" t="s">
        <v>475</v>
      </c>
      <c r="B32" s="33"/>
      <c r="C32" s="147">
        <v>0</v>
      </c>
      <c r="D32" s="164"/>
      <c r="E32" s="164"/>
      <c r="F32" s="163">
        <v>0.49237721410990087</v>
      </c>
    </row>
    <row r="33" spans="1:6" ht="27.75" customHeight="1">
      <c r="A33" s="148" t="s">
        <v>476</v>
      </c>
      <c r="B33" s="33"/>
      <c r="C33" s="147">
        <v>0</v>
      </c>
      <c r="D33" s="164"/>
      <c r="E33" s="164"/>
      <c r="F33" s="163">
        <v>0.49237721410990087</v>
      </c>
    </row>
    <row r="34" spans="1:6" ht="27.75" customHeight="1">
      <c r="A34" s="148" t="s">
        <v>477</v>
      </c>
      <c r="B34" s="33"/>
      <c r="C34" s="147">
        <v>0</v>
      </c>
      <c r="D34" s="164"/>
      <c r="E34" s="164"/>
      <c r="F34" s="163">
        <v>0.49237721410990087</v>
      </c>
    </row>
    <row r="35" spans="1:6" ht="27.75" customHeight="1">
      <c r="A35" s="148" t="s">
        <v>478</v>
      </c>
      <c r="B35" s="33"/>
      <c r="C35" s="147">
        <v>0</v>
      </c>
      <c r="D35" s="164"/>
      <c r="E35" s="164"/>
      <c r="F35" s="163">
        <v>0.49237721410990087</v>
      </c>
    </row>
    <row r="36" spans="1:6" ht="27.75" customHeight="1">
      <c r="A36" s="148" t="s">
        <v>479</v>
      </c>
      <c r="B36" s="33"/>
      <c r="C36" s="147">
        <v>0</v>
      </c>
      <c r="D36" s="164"/>
      <c r="E36" s="164"/>
      <c r="F36" s="163">
        <v>0.49237721410990087</v>
      </c>
    </row>
    <row r="37" spans="1:6" ht="27.75" customHeight="1">
      <c r="A37" s="152" t="s">
        <v>484</v>
      </c>
      <c r="B37" s="33"/>
      <c r="C37" s="162" t="s">
        <v>73</v>
      </c>
      <c r="D37" s="163">
        <v>0.23713888341460643</v>
      </c>
      <c r="E37" s="163"/>
      <c r="F37" s="163">
        <v>0.49237721410990087</v>
      </c>
    </row>
    <row r="38" spans="1:6" ht="27.75" customHeight="1">
      <c r="A38" s="148" t="s">
        <v>486</v>
      </c>
      <c r="B38" s="33"/>
      <c r="C38" s="147" t="s">
        <v>79</v>
      </c>
      <c r="D38" s="164"/>
      <c r="E38" s="164"/>
      <c r="F38" s="163">
        <v>0.49237721410990087</v>
      </c>
    </row>
    <row r="39" spans="1:6" ht="27.75" customHeight="1">
      <c r="A39" s="148" t="s">
        <v>487</v>
      </c>
      <c r="B39" s="33"/>
      <c r="C39" s="147" t="s">
        <v>79</v>
      </c>
      <c r="D39" s="164"/>
      <c r="E39" s="164"/>
      <c r="F39" s="163">
        <v>0.49237721410990087</v>
      </c>
    </row>
    <row r="40" spans="1:6" ht="27.75" customHeight="1">
      <c r="A40" s="148" t="s">
        <v>488</v>
      </c>
      <c r="B40" s="33"/>
      <c r="C40" s="147" t="s">
        <v>79</v>
      </c>
      <c r="D40" s="164"/>
      <c r="E40" s="164"/>
      <c r="F40" s="163">
        <v>0.49237721410990087</v>
      </c>
    </row>
    <row r="41" spans="1:6" ht="27.75" customHeight="1">
      <c r="A41" s="148" t="s">
        <v>489</v>
      </c>
      <c r="B41" s="33"/>
      <c r="C41" s="147" t="s">
        <v>79</v>
      </c>
      <c r="D41" s="164"/>
      <c r="E41" s="164"/>
      <c r="F41" s="163">
        <v>0.49237721410990087</v>
      </c>
    </row>
    <row r="42" spans="1:6" ht="27.75" customHeight="1">
      <c r="A42" s="148" t="s">
        <v>490</v>
      </c>
      <c r="B42" s="33"/>
      <c r="C42" s="147" t="s">
        <v>79</v>
      </c>
      <c r="D42" s="164"/>
      <c r="E42" s="164"/>
      <c r="F42" s="163">
        <v>0.49237721410990087</v>
      </c>
    </row>
    <row r="43" spans="1:6" ht="27.75" customHeight="1">
      <c r="A43" s="148" t="s">
        <v>492</v>
      </c>
      <c r="B43" s="33"/>
      <c r="C43" s="147">
        <v>0</v>
      </c>
      <c r="D43" s="164"/>
      <c r="E43" s="164"/>
      <c r="F43" s="163">
        <v>0.49237721410990087</v>
      </c>
    </row>
    <row r="44" spans="1:6" ht="27.75" customHeight="1">
      <c r="A44" s="148" t="s">
        <v>493</v>
      </c>
      <c r="B44" s="33"/>
      <c r="C44" s="147">
        <v>0</v>
      </c>
      <c r="D44" s="164"/>
      <c r="E44" s="164"/>
      <c r="F44" s="163">
        <v>0.49237721410990087</v>
      </c>
    </row>
    <row r="45" spans="1:6" ht="27.75" customHeight="1">
      <c r="A45" s="148" t="s">
        <v>494</v>
      </c>
      <c r="B45" s="33"/>
      <c r="C45" s="147">
        <v>0</v>
      </c>
      <c r="D45" s="164"/>
      <c r="E45" s="164"/>
      <c r="F45" s="163">
        <v>0.49237721410990087</v>
      </c>
    </row>
    <row r="46" spans="1:6" ht="27.75" customHeight="1">
      <c r="A46" s="148" t="s">
        <v>495</v>
      </c>
      <c r="B46" s="33"/>
      <c r="C46" s="147">
        <v>0</v>
      </c>
      <c r="D46" s="164"/>
      <c r="E46" s="164"/>
      <c r="F46" s="163">
        <v>0.49237721410990087</v>
      </c>
    </row>
    <row r="47" spans="1:6" ht="27.75" customHeight="1">
      <c r="A47" s="148" t="s">
        <v>496</v>
      </c>
      <c r="B47" s="33"/>
      <c r="C47" s="147">
        <v>0</v>
      </c>
      <c r="D47" s="164"/>
      <c r="E47" s="164"/>
      <c r="F47" s="163">
        <v>0.49237721410990087</v>
      </c>
    </row>
    <row r="48" spans="1:6" ht="27.75" customHeight="1">
      <c r="A48" s="148" t="s">
        <v>497</v>
      </c>
      <c r="B48" s="33"/>
      <c r="C48" s="147">
        <v>0</v>
      </c>
      <c r="D48" s="164"/>
      <c r="E48" s="164"/>
      <c r="F48" s="163">
        <v>0.49237721410990087</v>
      </c>
    </row>
    <row r="49" spans="1:6" ht="27.75" customHeight="1">
      <c r="A49" s="148" t="s">
        <v>498</v>
      </c>
      <c r="B49" s="33"/>
      <c r="C49" s="147">
        <v>0</v>
      </c>
      <c r="D49" s="164"/>
      <c r="E49" s="164"/>
      <c r="F49" s="163">
        <v>0.49237721410990087</v>
      </c>
    </row>
    <row r="50" spans="1:6" ht="27.75" customHeight="1">
      <c r="A50" s="148" t="s">
        <v>499</v>
      </c>
      <c r="B50" s="33"/>
      <c r="C50" s="147">
        <v>0</v>
      </c>
      <c r="D50" s="164"/>
      <c r="E50" s="164"/>
      <c r="F50" s="163">
        <v>0.49237721410990087</v>
      </c>
    </row>
    <row r="51" spans="1:6" ht="27.75" customHeight="1">
      <c r="A51" s="148" t="s">
        <v>500</v>
      </c>
      <c r="B51" s="33"/>
      <c r="C51" s="147">
        <v>0</v>
      </c>
      <c r="D51" s="164"/>
      <c r="E51" s="164"/>
      <c r="F51" s="163">
        <v>0.49237721410990087</v>
      </c>
    </row>
    <row r="52" spans="1:6" ht="27.75" customHeight="1">
      <c r="A52" s="148" t="s">
        <v>501</v>
      </c>
      <c r="B52" s="33"/>
      <c r="C52" s="147">
        <v>0</v>
      </c>
      <c r="D52" s="164"/>
      <c r="E52" s="164"/>
      <c r="F52" s="163">
        <v>0.49237721410990087</v>
      </c>
    </row>
    <row r="53" spans="1:6" ht="27.75" customHeight="1">
      <c r="A53" s="148" t="s">
        <v>502</v>
      </c>
      <c r="B53" s="33"/>
      <c r="C53" s="147">
        <v>0</v>
      </c>
      <c r="D53" s="164"/>
      <c r="E53" s="164"/>
      <c r="F53" s="163">
        <v>0.49237721410990087</v>
      </c>
    </row>
    <row r="54" spans="1:6" ht="27.75" customHeight="1">
      <c r="A54" s="148" t="s">
        <v>503</v>
      </c>
      <c r="B54" s="33"/>
      <c r="C54" s="147">
        <v>0</v>
      </c>
      <c r="D54" s="164"/>
      <c r="E54" s="164"/>
      <c r="F54" s="163">
        <v>0.49237721410990087</v>
      </c>
    </row>
    <row r="55" spans="1:6" ht="27.75" customHeight="1">
      <c r="A55" s="148" t="s">
        <v>504</v>
      </c>
      <c r="B55" s="33"/>
      <c r="C55" s="147">
        <v>0</v>
      </c>
      <c r="D55" s="164"/>
      <c r="E55" s="164"/>
      <c r="F55" s="163">
        <v>0.49237721410990087</v>
      </c>
    </row>
    <row r="56" spans="1:6" ht="27.75" customHeight="1">
      <c r="A56" s="148" t="s">
        <v>505</v>
      </c>
      <c r="B56" s="33"/>
      <c r="C56" s="147">
        <v>0</v>
      </c>
      <c r="D56" s="164"/>
      <c r="E56" s="164"/>
      <c r="F56" s="163">
        <v>0.49237721410990087</v>
      </c>
    </row>
    <row r="57" spans="1:6" ht="27.75" customHeight="1">
      <c r="A57" s="148" t="s">
        <v>506</v>
      </c>
      <c r="B57" s="33"/>
      <c r="C57" s="147">
        <v>0</v>
      </c>
      <c r="D57" s="164"/>
      <c r="E57" s="164"/>
      <c r="F57" s="163">
        <v>0.49237721410990087</v>
      </c>
    </row>
    <row r="58" spans="1:6" ht="27.75" customHeight="1">
      <c r="A58" s="148" t="s">
        <v>513</v>
      </c>
      <c r="B58" s="33"/>
      <c r="C58" s="162" t="s">
        <v>73</v>
      </c>
      <c r="D58" s="163">
        <v>0.23713888341460643</v>
      </c>
      <c r="E58" s="163"/>
      <c r="F58" s="163">
        <v>0.49237721410990087</v>
      </c>
    </row>
    <row r="59" spans="1:6" ht="27.75" customHeight="1">
      <c r="A59" s="148" t="s">
        <v>515</v>
      </c>
      <c r="B59" s="33"/>
      <c r="C59" s="147" t="s">
        <v>79</v>
      </c>
      <c r="D59" s="164"/>
      <c r="E59" s="164"/>
      <c r="F59" s="163">
        <v>0.49237721410990087</v>
      </c>
    </row>
    <row r="60" spans="1:6" ht="27.75" customHeight="1">
      <c r="A60" s="148" t="s">
        <v>516</v>
      </c>
      <c r="B60" s="33"/>
      <c r="C60" s="147" t="s">
        <v>79</v>
      </c>
      <c r="D60" s="164"/>
      <c r="E60" s="164"/>
      <c r="F60" s="163">
        <v>0.49237721410990087</v>
      </c>
    </row>
    <row r="61" spans="1:6" ht="27.75" customHeight="1">
      <c r="A61" s="148" t="s">
        <v>517</v>
      </c>
      <c r="B61" s="33"/>
      <c r="C61" s="147" t="s">
        <v>79</v>
      </c>
      <c r="D61" s="164"/>
      <c r="E61" s="164"/>
      <c r="F61" s="163">
        <v>0.49237721410990087</v>
      </c>
    </row>
    <row r="62" spans="1:6" ht="27.75" customHeight="1">
      <c r="A62" s="148" t="s">
        <v>518</v>
      </c>
      <c r="B62" s="33"/>
      <c r="C62" s="147" t="s">
        <v>79</v>
      </c>
      <c r="D62" s="164"/>
      <c r="E62" s="164"/>
      <c r="F62" s="163">
        <v>0.49237721410990087</v>
      </c>
    </row>
    <row r="63" spans="1:6" ht="27.75" customHeight="1">
      <c r="A63" s="148" t="s">
        <v>519</v>
      </c>
      <c r="B63" s="33"/>
      <c r="C63" s="147" t="s">
        <v>79</v>
      </c>
      <c r="D63" s="164"/>
      <c r="E63" s="164"/>
      <c r="F63" s="163">
        <v>0.49237721410990087</v>
      </c>
    </row>
    <row r="64" spans="1:6" ht="27.75" customHeight="1">
      <c r="A64" s="148" t="s">
        <v>521</v>
      </c>
      <c r="B64" s="33"/>
      <c r="C64" s="147">
        <v>0</v>
      </c>
      <c r="D64" s="164"/>
      <c r="E64" s="164"/>
      <c r="F64" s="163">
        <v>0.49237721410990087</v>
      </c>
    </row>
    <row r="65" spans="1:6" ht="27.75" customHeight="1">
      <c r="A65" s="148" t="s">
        <v>522</v>
      </c>
      <c r="B65" s="33"/>
      <c r="C65" s="147">
        <v>0</v>
      </c>
      <c r="D65" s="164"/>
      <c r="E65" s="164"/>
      <c r="F65" s="163">
        <v>0.49237721410990087</v>
      </c>
    </row>
    <row r="66" spans="1:6" ht="27.75" customHeight="1">
      <c r="A66" s="148" t="s">
        <v>523</v>
      </c>
      <c r="B66" s="33"/>
      <c r="C66" s="147">
        <v>0</v>
      </c>
      <c r="D66" s="164"/>
      <c r="E66" s="164"/>
      <c r="F66" s="163">
        <v>0.49237721410990087</v>
      </c>
    </row>
    <row r="67" spans="1:6" ht="27.75" customHeight="1">
      <c r="A67" s="148" t="s">
        <v>524</v>
      </c>
      <c r="B67" s="33"/>
      <c r="C67" s="147">
        <v>0</v>
      </c>
      <c r="D67" s="164"/>
      <c r="E67" s="164"/>
      <c r="F67" s="163">
        <v>0.49237721410990087</v>
      </c>
    </row>
    <row r="68" spans="1:6" ht="27.75" customHeight="1">
      <c r="A68" s="148" t="s">
        <v>525</v>
      </c>
      <c r="B68" s="33"/>
      <c r="C68" s="147">
        <v>0</v>
      </c>
      <c r="D68" s="164"/>
      <c r="E68" s="164"/>
      <c r="F68" s="163">
        <v>0.49237721410990087</v>
      </c>
    </row>
    <row r="69" spans="1:6" ht="27.75" customHeight="1">
      <c r="A69" s="148" t="s">
        <v>526</v>
      </c>
      <c r="B69" s="33"/>
      <c r="C69" s="147">
        <v>0</v>
      </c>
      <c r="D69" s="164"/>
      <c r="E69" s="164"/>
      <c r="F69" s="163">
        <v>0.49237721410990087</v>
      </c>
    </row>
    <row r="70" spans="1:6" ht="27.75" customHeight="1">
      <c r="A70" s="148" t="s">
        <v>527</v>
      </c>
      <c r="B70" s="33"/>
      <c r="C70" s="147">
        <v>0</v>
      </c>
      <c r="D70" s="164"/>
      <c r="E70" s="164"/>
      <c r="F70" s="163">
        <v>0.49237721410990087</v>
      </c>
    </row>
    <row r="71" spans="1:6" ht="27.75" customHeight="1">
      <c r="A71" s="148" t="s">
        <v>528</v>
      </c>
      <c r="B71" s="33"/>
      <c r="C71" s="147">
        <v>0</v>
      </c>
      <c r="D71" s="164"/>
      <c r="E71" s="164"/>
      <c r="F71" s="163">
        <v>0.49237721410990087</v>
      </c>
    </row>
    <row r="72" spans="1:6" ht="27.75" customHeight="1">
      <c r="A72" s="148" t="s">
        <v>529</v>
      </c>
      <c r="B72" s="33"/>
      <c r="C72" s="147">
        <v>0</v>
      </c>
      <c r="D72" s="164"/>
      <c r="E72" s="164"/>
      <c r="F72" s="163">
        <v>0.49237721410990087</v>
      </c>
    </row>
    <row r="73" spans="1:6" ht="27.75" customHeight="1">
      <c r="A73" s="148" t="s">
        <v>530</v>
      </c>
      <c r="B73" s="33"/>
      <c r="C73" s="147">
        <v>0</v>
      </c>
      <c r="D73" s="164"/>
      <c r="E73" s="164"/>
      <c r="F73" s="163">
        <v>0.49237721410990087</v>
      </c>
    </row>
    <row r="74" spans="1:6" ht="27.75" customHeight="1">
      <c r="A74" s="148" t="s">
        <v>531</v>
      </c>
      <c r="B74" s="33"/>
      <c r="C74" s="147">
        <v>0</v>
      </c>
      <c r="D74" s="164"/>
      <c r="E74" s="164"/>
      <c r="F74" s="163">
        <v>0.49237721410990087</v>
      </c>
    </row>
    <row r="75" spans="1:6" ht="27.75" customHeight="1">
      <c r="A75" s="148" t="s">
        <v>532</v>
      </c>
      <c r="B75" s="33"/>
      <c r="C75" s="147">
        <v>0</v>
      </c>
      <c r="D75" s="164"/>
      <c r="E75" s="164"/>
      <c r="F75" s="163">
        <v>0.49237721410990087</v>
      </c>
    </row>
    <row r="76" spans="1:6" ht="27.75" customHeight="1">
      <c r="A76" s="148" t="s">
        <v>533</v>
      </c>
      <c r="B76" s="33"/>
      <c r="C76" s="147">
        <v>0</v>
      </c>
      <c r="D76" s="164"/>
      <c r="E76" s="164"/>
      <c r="F76" s="163">
        <v>0.49237721410990087</v>
      </c>
    </row>
    <row r="77" spans="1:6" ht="27.75" customHeight="1">
      <c r="A77" s="148" t="s">
        <v>534</v>
      </c>
      <c r="B77" s="33"/>
      <c r="C77" s="147">
        <v>0</v>
      </c>
      <c r="D77" s="164"/>
      <c r="E77" s="164"/>
      <c r="F77" s="163">
        <v>0.49237721410990087</v>
      </c>
    </row>
    <row r="78" spans="1:6" ht="27.75" customHeight="1">
      <c r="A78" s="148" t="s">
        <v>535</v>
      </c>
      <c r="B78" s="33"/>
      <c r="C78" s="147">
        <v>0</v>
      </c>
      <c r="D78" s="164"/>
      <c r="E78" s="164"/>
      <c r="F78" s="163">
        <v>0.49237721410990087</v>
      </c>
    </row>
    <row r="79" spans="1:6" ht="27.75" customHeight="1">
      <c r="A79" s="148" t="s">
        <v>542</v>
      </c>
      <c r="B79" s="33"/>
      <c r="C79" s="162" t="s">
        <v>73</v>
      </c>
      <c r="D79" s="163">
        <v>0.23713888341460643</v>
      </c>
      <c r="E79" s="163"/>
      <c r="F79" s="163">
        <v>0.49237721410990087</v>
      </c>
    </row>
    <row r="80" spans="1:6" ht="27.75" customHeight="1">
      <c r="A80" s="148" t="s">
        <v>544</v>
      </c>
      <c r="B80" s="33"/>
      <c r="C80" s="147" t="s">
        <v>79</v>
      </c>
      <c r="D80" s="164"/>
      <c r="E80" s="164"/>
      <c r="F80" s="163">
        <v>0.49237721410990087</v>
      </c>
    </row>
    <row r="81" spans="1:6" ht="27.75" customHeight="1">
      <c r="A81" s="148" t="s">
        <v>545</v>
      </c>
      <c r="B81" s="33"/>
      <c r="C81" s="147" t="s">
        <v>79</v>
      </c>
      <c r="D81" s="164"/>
      <c r="E81" s="164"/>
      <c r="F81" s="163">
        <v>0.49237721410990087</v>
      </c>
    </row>
    <row r="82" spans="1:6" ht="27.75" customHeight="1">
      <c r="A82" s="148" t="s">
        <v>546</v>
      </c>
      <c r="B82" s="33"/>
      <c r="C82" s="147" t="s">
        <v>79</v>
      </c>
      <c r="D82" s="164"/>
      <c r="E82" s="164"/>
      <c r="F82" s="163">
        <v>0.49237721410990087</v>
      </c>
    </row>
    <row r="83" spans="1:6" ht="27.75" customHeight="1">
      <c r="A83" s="148" t="s">
        <v>547</v>
      </c>
      <c r="B83" s="33"/>
      <c r="C83" s="147" t="s">
        <v>79</v>
      </c>
      <c r="D83" s="164"/>
      <c r="E83" s="164"/>
      <c r="F83" s="163">
        <v>0.49237721410990087</v>
      </c>
    </row>
    <row r="84" spans="1:6" ht="27.75" customHeight="1">
      <c r="A84" s="148" t="s">
        <v>548</v>
      </c>
      <c r="B84" s="33"/>
      <c r="C84" s="147" t="s">
        <v>79</v>
      </c>
      <c r="D84" s="164"/>
      <c r="E84" s="164"/>
      <c r="F84" s="163">
        <v>0.49237721410990087</v>
      </c>
    </row>
    <row r="85" spans="1:6" ht="27.75" customHeight="1">
      <c r="A85" s="148" t="s">
        <v>550</v>
      </c>
      <c r="B85" s="33"/>
      <c r="C85" s="147">
        <v>0</v>
      </c>
      <c r="D85" s="164"/>
      <c r="E85" s="164"/>
      <c r="F85" s="163">
        <v>0.49237721410990087</v>
      </c>
    </row>
    <row r="86" spans="1:6" ht="27.75" customHeight="1">
      <c r="A86" s="148" t="s">
        <v>551</v>
      </c>
      <c r="B86" s="33"/>
      <c r="C86" s="147">
        <v>0</v>
      </c>
      <c r="D86" s="164"/>
      <c r="E86" s="164"/>
      <c r="F86" s="163">
        <v>0.49237721410990087</v>
      </c>
    </row>
    <row r="87" spans="1:6" ht="27.75" customHeight="1">
      <c r="A87" s="148" t="s">
        <v>552</v>
      </c>
      <c r="B87" s="33"/>
      <c r="C87" s="147">
        <v>0</v>
      </c>
      <c r="D87" s="164"/>
      <c r="E87" s="164"/>
      <c r="F87" s="163">
        <v>0.49237721410990087</v>
      </c>
    </row>
    <row r="88" spans="1:6" ht="27.75" customHeight="1">
      <c r="A88" s="148" t="s">
        <v>553</v>
      </c>
      <c r="B88" s="33"/>
      <c r="C88" s="147">
        <v>0</v>
      </c>
      <c r="D88" s="164"/>
      <c r="E88" s="164"/>
      <c r="F88" s="163">
        <v>0.49237721410990087</v>
      </c>
    </row>
    <row r="89" spans="1:6" ht="27.75" customHeight="1">
      <c r="A89" s="148" t="s">
        <v>554</v>
      </c>
      <c r="B89" s="33"/>
      <c r="C89" s="147">
        <v>0</v>
      </c>
      <c r="D89" s="164"/>
      <c r="E89" s="164"/>
      <c r="F89" s="163">
        <v>0.49237721410990087</v>
      </c>
    </row>
    <row r="90" spans="1:6" ht="27.75" customHeight="1">
      <c r="A90" s="148" t="s">
        <v>555</v>
      </c>
      <c r="B90" s="33"/>
      <c r="C90" s="147">
        <v>0</v>
      </c>
      <c r="D90" s="164"/>
      <c r="E90" s="164"/>
      <c r="F90" s="163">
        <v>0.49237721410990087</v>
      </c>
    </row>
    <row r="91" spans="1:6" ht="27.75" customHeight="1">
      <c r="A91" s="148" t="s">
        <v>556</v>
      </c>
      <c r="B91" s="33"/>
      <c r="C91" s="147">
        <v>0</v>
      </c>
      <c r="D91" s="164"/>
      <c r="E91" s="164"/>
      <c r="F91" s="163">
        <v>0.49237721410990087</v>
      </c>
    </row>
    <row r="92" spans="1:6" ht="27.75" customHeight="1">
      <c r="A92" s="148" t="s">
        <v>557</v>
      </c>
      <c r="B92" s="33"/>
      <c r="C92" s="147">
        <v>0</v>
      </c>
      <c r="D92" s="164"/>
      <c r="E92" s="164"/>
      <c r="F92" s="163">
        <v>0.49237721410990087</v>
      </c>
    </row>
    <row r="93" spans="1:6" ht="27.75" customHeight="1">
      <c r="A93" s="148" t="s">
        <v>558</v>
      </c>
      <c r="B93" s="33"/>
      <c r="C93" s="147">
        <v>0</v>
      </c>
      <c r="D93" s="164"/>
      <c r="E93" s="164"/>
      <c r="F93" s="163">
        <v>0.49237721410990087</v>
      </c>
    </row>
    <row r="94" spans="1:6" ht="27.75" customHeight="1">
      <c r="A94" s="148" t="s">
        <v>559</v>
      </c>
      <c r="B94" s="33"/>
      <c r="C94" s="147">
        <v>0</v>
      </c>
      <c r="D94" s="164"/>
      <c r="E94" s="164"/>
      <c r="F94" s="163">
        <v>0.49237721410990087</v>
      </c>
    </row>
    <row r="95" spans="1:6" ht="27.75" customHeight="1">
      <c r="A95" s="148" t="s">
        <v>560</v>
      </c>
      <c r="B95" s="33"/>
      <c r="C95" s="147">
        <v>0</v>
      </c>
      <c r="D95" s="164"/>
      <c r="E95" s="164"/>
      <c r="F95" s="163">
        <v>0.49237721410990087</v>
      </c>
    </row>
    <row r="96" spans="1:6" ht="27.75" customHeight="1">
      <c r="A96" s="148" t="s">
        <v>561</v>
      </c>
      <c r="B96" s="33"/>
      <c r="C96" s="147">
        <v>0</v>
      </c>
      <c r="D96" s="164"/>
      <c r="E96" s="164"/>
      <c r="F96" s="163">
        <v>0.49237721410990087</v>
      </c>
    </row>
    <row r="97" spans="1:6" ht="27.75" customHeight="1">
      <c r="A97" s="148" t="s">
        <v>562</v>
      </c>
      <c r="B97" s="33"/>
      <c r="C97" s="147">
        <v>0</v>
      </c>
      <c r="D97" s="164"/>
      <c r="E97" s="164"/>
      <c r="F97" s="163">
        <v>0.49237721410990087</v>
      </c>
    </row>
    <row r="98" spans="1:6" ht="27.75" customHeight="1">
      <c r="A98" s="148" t="s">
        <v>563</v>
      </c>
      <c r="B98" s="33"/>
      <c r="C98" s="147">
        <v>0</v>
      </c>
      <c r="D98" s="164"/>
      <c r="E98" s="164"/>
      <c r="F98" s="163">
        <v>0.49237721410990087</v>
      </c>
    </row>
    <row r="99" spans="1:6" ht="27.75" customHeight="1">
      <c r="A99" s="148" t="s">
        <v>564</v>
      </c>
      <c r="B99" s="33"/>
      <c r="C99" s="147">
        <v>0</v>
      </c>
      <c r="D99" s="164"/>
      <c r="E99" s="164"/>
      <c r="F99" s="163">
        <v>0.49237721410990087</v>
      </c>
    </row>
    <row r="100" spans="1:6" ht="27.75" customHeight="1">
      <c r="A100" s="148" t="s">
        <v>571</v>
      </c>
      <c r="B100" s="33"/>
      <c r="C100" s="162" t="s">
        <v>73</v>
      </c>
      <c r="D100" s="163">
        <v>0.23713888341460643</v>
      </c>
      <c r="E100" s="163"/>
      <c r="F100" s="163">
        <v>0.49237721410990087</v>
      </c>
    </row>
    <row r="101" spans="1:6" ht="27.75" customHeight="1">
      <c r="A101" s="148" t="s">
        <v>573</v>
      </c>
      <c r="B101" s="33"/>
      <c r="C101" s="147" t="s">
        <v>79</v>
      </c>
      <c r="D101" s="164"/>
      <c r="E101" s="164"/>
      <c r="F101" s="163">
        <v>0.49237721410990087</v>
      </c>
    </row>
    <row r="102" spans="1:6" ht="27.75" customHeight="1">
      <c r="A102" s="148" t="s">
        <v>574</v>
      </c>
      <c r="B102" s="33"/>
      <c r="C102" s="147" t="s">
        <v>79</v>
      </c>
      <c r="D102" s="164"/>
      <c r="E102" s="164"/>
      <c r="F102" s="163">
        <v>0.49237721410990087</v>
      </c>
    </row>
    <row r="103" spans="1:6" ht="27.75" customHeight="1">
      <c r="A103" s="148" t="s">
        <v>575</v>
      </c>
      <c r="B103" s="33"/>
      <c r="C103" s="147" t="s">
        <v>79</v>
      </c>
      <c r="D103" s="164"/>
      <c r="E103" s="164"/>
      <c r="F103" s="163">
        <v>0.49237721410990087</v>
      </c>
    </row>
    <row r="104" spans="1:6" ht="27.75" customHeight="1">
      <c r="A104" s="148" t="s">
        <v>576</v>
      </c>
      <c r="B104" s="33"/>
      <c r="C104" s="147" t="s">
        <v>79</v>
      </c>
      <c r="D104" s="164"/>
      <c r="E104" s="164"/>
      <c r="F104" s="163">
        <v>0.49237721410990087</v>
      </c>
    </row>
    <row r="105" spans="1:6" ht="27.75" customHeight="1">
      <c r="A105" s="148" t="s">
        <v>577</v>
      </c>
      <c r="B105" s="33"/>
      <c r="C105" s="147" t="s">
        <v>79</v>
      </c>
      <c r="D105" s="164"/>
      <c r="E105" s="164"/>
      <c r="F105" s="163">
        <v>0.49237721410990087</v>
      </c>
    </row>
    <row r="106" spans="1:6" ht="27.75" customHeight="1">
      <c r="A106" s="148" t="s">
        <v>579</v>
      </c>
      <c r="B106" s="33"/>
      <c r="C106" s="147">
        <v>0</v>
      </c>
      <c r="D106" s="164"/>
      <c r="E106" s="164"/>
      <c r="F106" s="163">
        <v>0.49237721410990087</v>
      </c>
    </row>
    <row r="107" spans="1:6" ht="27.75" customHeight="1">
      <c r="A107" s="148" t="s">
        <v>580</v>
      </c>
      <c r="B107" s="33"/>
      <c r="C107" s="147">
        <v>0</v>
      </c>
      <c r="D107" s="164"/>
      <c r="E107" s="164"/>
      <c r="F107" s="163">
        <v>0.49237721410990087</v>
      </c>
    </row>
    <row r="108" spans="1:6" ht="27.75" customHeight="1">
      <c r="A108" s="148" t="s">
        <v>581</v>
      </c>
      <c r="B108" s="33"/>
      <c r="C108" s="147">
        <v>0</v>
      </c>
      <c r="D108" s="164"/>
      <c r="E108" s="164"/>
      <c r="F108" s="163">
        <v>0.49237721410990087</v>
      </c>
    </row>
    <row r="109" spans="1:6" ht="27.75" customHeight="1">
      <c r="A109" s="148" t="s">
        <v>582</v>
      </c>
      <c r="B109" s="33"/>
      <c r="C109" s="147">
        <v>0</v>
      </c>
      <c r="D109" s="164"/>
      <c r="E109" s="164"/>
      <c r="F109" s="163">
        <v>0.49237721410990087</v>
      </c>
    </row>
    <row r="110" spans="1:6" ht="27.75" customHeight="1">
      <c r="A110" s="148" t="s">
        <v>583</v>
      </c>
      <c r="B110" s="33"/>
      <c r="C110" s="147">
        <v>0</v>
      </c>
      <c r="D110" s="164"/>
      <c r="E110" s="164"/>
      <c r="F110" s="163">
        <v>0.49237721410990087</v>
      </c>
    </row>
    <row r="111" spans="1:6" ht="27.75" customHeight="1">
      <c r="A111" s="148" t="s">
        <v>584</v>
      </c>
      <c r="B111" s="33"/>
      <c r="C111" s="147">
        <v>0</v>
      </c>
      <c r="D111" s="164"/>
      <c r="E111" s="164"/>
      <c r="F111" s="163">
        <v>0.49237721410990087</v>
      </c>
    </row>
    <row r="112" spans="1:6" ht="27.75" customHeight="1">
      <c r="A112" s="148" t="s">
        <v>585</v>
      </c>
      <c r="B112" s="33"/>
      <c r="C112" s="147">
        <v>0</v>
      </c>
      <c r="D112" s="164"/>
      <c r="E112" s="164"/>
      <c r="F112" s="163">
        <v>0.49237721410990087</v>
      </c>
    </row>
    <row r="113" spans="1:6" ht="27.75" customHeight="1">
      <c r="A113" s="148" t="s">
        <v>586</v>
      </c>
      <c r="B113" s="33"/>
      <c r="C113" s="147">
        <v>0</v>
      </c>
      <c r="D113" s="164"/>
      <c r="E113" s="164"/>
      <c r="F113" s="163">
        <v>0.49237721410990087</v>
      </c>
    </row>
    <row r="114" spans="1:6" ht="27.75" customHeight="1">
      <c r="A114" s="148" t="s">
        <v>587</v>
      </c>
      <c r="B114" s="33"/>
      <c r="C114" s="147">
        <v>0</v>
      </c>
      <c r="D114" s="164"/>
      <c r="E114" s="164"/>
      <c r="F114" s="163">
        <v>0.49237721410990087</v>
      </c>
    </row>
    <row r="115" spans="1:6" ht="27.75" customHeight="1">
      <c r="A115" s="148" t="s">
        <v>588</v>
      </c>
      <c r="B115" s="33"/>
      <c r="C115" s="147">
        <v>0</v>
      </c>
      <c r="D115" s="164"/>
      <c r="E115" s="164"/>
      <c r="F115" s="163">
        <v>0.49237721410990087</v>
      </c>
    </row>
    <row r="116" spans="1:6" ht="27.75" customHeight="1">
      <c r="A116" s="148" t="s">
        <v>589</v>
      </c>
      <c r="B116" s="33"/>
      <c r="C116" s="147">
        <v>0</v>
      </c>
      <c r="D116" s="164"/>
      <c r="E116" s="164"/>
      <c r="F116" s="163">
        <v>0.49237721410990087</v>
      </c>
    </row>
    <row r="117" spans="1:6" ht="27.75" customHeight="1">
      <c r="A117" s="148" t="s">
        <v>590</v>
      </c>
      <c r="B117" s="33"/>
      <c r="C117" s="147">
        <v>0</v>
      </c>
      <c r="D117" s="164"/>
      <c r="E117" s="164"/>
      <c r="F117" s="163">
        <v>0.49237721410990087</v>
      </c>
    </row>
    <row r="118" spans="1:6" ht="27.75" customHeight="1">
      <c r="A118" s="148" t="s">
        <v>591</v>
      </c>
      <c r="B118" s="33"/>
      <c r="C118" s="147">
        <v>0</v>
      </c>
      <c r="D118" s="164"/>
      <c r="E118" s="164"/>
      <c r="F118" s="163">
        <v>0.49237721410990087</v>
      </c>
    </row>
    <row r="119" spans="1:6" ht="27.75" customHeight="1">
      <c r="A119" s="148" t="s">
        <v>592</v>
      </c>
      <c r="B119" s="33"/>
      <c r="C119" s="147">
        <v>0</v>
      </c>
      <c r="D119" s="164"/>
      <c r="E119" s="164"/>
      <c r="F119" s="163">
        <v>0.49237721410990087</v>
      </c>
    </row>
    <row r="120" spans="1:6" ht="27.75" customHeight="1">
      <c r="A120" s="148" t="s">
        <v>593</v>
      </c>
      <c r="B120" s="33"/>
      <c r="C120" s="147">
        <v>0</v>
      </c>
      <c r="D120" s="164"/>
      <c r="E120" s="164"/>
      <c r="F120" s="163">
        <v>0.49237721410990087</v>
      </c>
    </row>
    <row r="121" spans="1:6" ht="27.75" customHeight="1">
      <c r="A121" s="148" t="s">
        <v>600</v>
      </c>
      <c r="B121" s="33"/>
      <c r="C121" s="162" t="s">
        <v>73</v>
      </c>
      <c r="D121" s="163">
        <v>0.23713888341460643</v>
      </c>
      <c r="E121" s="163"/>
      <c r="F121" s="163">
        <v>0.49237721410990087</v>
      </c>
    </row>
    <row r="122" spans="1:6" ht="27.75" customHeight="1">
      <c r="A122" s="148" t="s">
        <v>602</v>
      </c>
      <c r="B122" s="33"/>
      <c r="C122" s="147" t="s">
        <v>79</v>
      </c>
      <c r="D122" s="164"/>
      <c r="E122" s="164"/>
      <c r="F122" s="163">
        <v>0.49237721410990087</v>
      </c>
    </row>
    <row r="123" spans="1:6" ht="27.75" customHeight="1">
      <c r="A123" s="148" t="s">
        <v>603</v>
      </c>
      <c r="B123" s="33"/>
      <c r="C123" s="147" t="s">
        <v>79</v>
      </c>
      <c r="D123" s="164"/>
      <c r="E123" s="164"/>
      <c r="F123" s="163">
        <v>0.49237721410990087</v>
      </c>
    </row>
    <row r="124" spans="1:6" ht="27.75" customHeight="1">
      <c r="A124" s="148" t="s">
        <v>604</v>
      </c>
      <c r="B124" s="33"/>
      <c r="C124" s="147" t="s">
        <v>79</v>
      </c>
      <c r="D124" s="164"/>
      <c r="E124" s="164"/>
      <c r="F124" s="163">
        <v>0.49237721410990087</v>
      </c>
    </row>
    <row r="125" spans="1:6" ht="27.75" customHeight="1">
      <c r="A125" s="148" t="s">
        <v>605</v>
      </c>
      <c r="B125" s="33"/>
      <c r="C125" s="147" t="s">
        <v>79</v>
      </c>
      <c r="D125" s="164"/>
      <c r="E125" s="164"/>
      <c r="F125" s="163">
        <v>0.49237721410990087</v>
      </c>
    </row>
    <row r="126" spans="1:6" ht="27.75" customHeight="1">
      <c r="A126" s="148" t="s">
        <v>606</v>
      </c>
      <c r="B126" s="33"/>
      <c r="C126" s="147" t="s">
        <v>79</v>
      </c>
      <c r="D126" s="164"/>
      <c r="E126" s="164"/>
      <c r="F126" s="163">
        <v>0.49237721410990087</v>
      </c>
    </row>
    <row r="127" spans="1:6" ht="27.75" customHeight="1">
      <c r="A127" s="148" t="s">
        <v>608</v>
      </c>
      <c r="B127" s="33"/>
      <c r="C127" s="147">
        <v>0</v>
      </c>
      <c r="D127" s="164"/>
      <c r="E127" s="164"/>
      <c r="F127" s="163">
        <v>0.49237721410990087</v>
      </c>
    </row>
    <row r="128" spans="1:6" ht="27.75" customHeight="1">
      <c r="A128" s="148" t="s">
        <v>609</v>
      </c>
      <c r="B128" s="33"/>
      <c r="C128" s="147">
        <v>0</v>
      </c>
      <c r="D128" s="164"/>
      <c r="E128" s="164"/>
      <c r="F128" s="163">
        <v>0.49237721410990087</v>
      </c>
    </row>
    <row r="129" spans="1:6" ht="27.75" customHeight="1">
      <c r="A129" s="148" t="s">
        <v>610</v>
      </c>
      <c r="B129" s="33"/>
      <c r="C129" s="147">
        <v>0</v>
      </c>
      <c r="D129" s="164"/>
      <c r="E129" s="164"/>
      <c r="F129" s="163">
        <v>0.49237721410990087</v>
      </c>
    </row>
    <row r="130" spans="1:6" ht="27.75" customHeight="1">
      <c r="A130" s="148" t="s">
        <v>611</v>
      </c>
      <c r="B130" s="33"/>
      <c r="C130" s="147">
        <v>0</v>
      </c>
      <c r="D130" s="164"/>
      <c r="E130" s="164"/>
      <c r="F130" s="163">
        <v>0.49237721410990087</v>
      </c>
    </row>
    <row r="131" spans="1:6" ht="27.75" customHeight="1">
      <c r="A131" s="148" t="s">
        <v>612</v>
      </c>
      <c r="B131" s="33"/>
      <c r="C131" s="147">
        <v>0</v>
      </c>
      <c r="D131" s="164"/>
      <c r="E131" s="164"/>
      <c r="F131" s="163">
        <v>0.49237721410990087</v>
      </c>
    </row>
    <row r="132" spans="1:6" ht="27.75" customHeight="1">
      <c r="A132" s="148" t="s">
        <v>613</v>
      </c>
      <c r="B132" s="33"/>
      <c r="C132" s="147">
        <v>0</v>
      </c>
      <c r="D132" s="164"/>
      <c r="E132" s="164"/>
      <c r="F132" s="163">
        <v>0.49237721410990087</v>
      </c>
    </row>
    <row r="133" spans="1:6" ht="27.75" customHeight="1">
      <c r="A133" s="148" t="s">
        <v>614</v>
      </c>
      <c r="B133" s="33"/>
      <c r="C133" s="147">
        <v>0</v>
      </c>
      <c r="D133" s="164"/>
      <c r="E133" s="164"/>
      <c r="F133" s="163">
        <v>0.49237721410990087</v>
      </c>
    </row>
    <row r="134" spans="1:6" ht="27.75" customHeight="1">
      <c r="A134" s="148" t="s">
        <v>615</v>
      </c>
      <c r="B134" s="33"/>
      <c r="C134" s="147">
        <v>0</v>
      </c>
      <c r="D134" s="164"/>
      <c r="E134" s="164"/>
      <c r="F134" s="163">
        <v>0.49237721410990087</v>
      </c>
    </row>
    <row r="135" spans="1:6" ht="27.75" customHeight="1">
      <c r="A135" s="148" t="s">
        <v>616</v>
      </c>
      <c r="B135" s="33"/>
      <c r="C135" s="147">
        <v>0</v>
      </c>
      <c r="D135" s="164"/>
      <c r="E135" s="164"/>
      <c r="F135" s="163">
        <v>0.49237721410990087</v>
      </c>
    </row>
    <row r="136" spans="1:6" ht="27.75" customHeight="1">
      <c r="A136" s="148" t="s">
        <v>617</v>
      </c>
      <c r="B136" s="33"/>
      <c r="C136" s="147">
        <v>0</v>
      </c>
      <c r="D136" s="164"/>
      <c r="E136" s="164"/>
      <c r="F136" s="163">
        <v>0.49237721410990087</v>
      </c>
    </row>
    <row r="137" spans="1:6" ht="27.75" customHeight="1">
      <c r="A137" s="148" t="s">
        <v>618</v>
      </c>
      <c r="B137" s="33"/>
      <c r="C137" s="147">
        <v>0</v>
      </c>
      <c r="D137" s="164"/>
      <c r="E137" s="164"/>
      <c r="F137" s="163">
        <v>0.49237721410990087</v>
      </c>
    </row>
    <row r="138" spans="1:6" ht="27.75" customHeight="1">
      <c r="A138" s="148" t="s">
        <v>619</v>
      </c>
      <c r="B138" s="33"/>
      <c r="C138" s="147">
        <v>0</v>
      </c>
      <c r="D138" s="164"/>
      <c r="E138" s="164"/>
      <c r="F138" s="163">
        <v>0.49237721410990087</v>
      </c>
    </row>
    <row r="139" spans="1:6" ht="27.75" customHeight="1">
      <c r="A139" s="148" t="s">
        <v>620</v>
      </c>
      <c r="B139" s="33"/>
      <c r="C139" s="147">
        <v>0</v>
      </c>
      <c r="D139" s="164"/>
      <c r="E139" s="164"/>
      <c r="F139" s="163">
        <v>0.49237721410990087</v>
      </c>
    </row>
    <row r="140" spans="1:6" ht="27.75" customHeight="1">
      <c r="A140" s="148" t="s">
        <v>621</v>
      </c>
      <c r="B140" s="33"/>
      <c r="C140" s="147">
        <v>0</v>
      </c>
      <c r="D140" s="164"/>
      <c r="E140" s="164"/>
      <c r="F140" s="163">
        <v>0.49237721410990087</v>
      </c>
    </row>
    <row r="141" spans="1:6" ht="27.75" customHeight="1">
      <c r="A141" s="148" t="s">
        <v>622</v>
      </c>
      <c r="B141" s="33"/>
      <c r="C141" s="147">
        <v>0</v>
      </c>
      <c r="D141" s="164"/>
      <c r="E141" s="164"/>
      <c r="F141" s="163">
        <v>0.49237721410990087</v>
      </c>
    </row>
    <row r="142" spans="1:6" ht="27.75" customHeight="1">
      <c r="A142" s="148" t="s">
        <v>629</v>
      </c>
      <c r="B142" s="33"/>
      <c r="C142" s="162" t="s">
        <v>73</v>
      </c>
      <c r="D142" s="163">
        <v>0.23713888341460643</v>
      </c>
      <c r="E142" s="163"/>
      <c r="F142" s="163">
        <v>0.49237721410990087</v>
      </c>
    </row>
    <row r="143" spans="1:6" ht="27.75" customHeight="1">
      <c r="A143" s="148" t="s">
        <v>631</v>
      </c>
      <c r="B143" s="33"/>
      <c r="C143" s="147" t="s">
        <v>79</v>
      </c>
      <c r="D143" s="164"/>
      <c r="E143" s="164"/>
      <c r="F143" s="163">
        <v>0.49237721410990087</v>
      </c>
    </row>
    <row r="144" spans="1:6" ht="27.75" customHeight="1">
      <c r="A144" s="148" t="s">
        <v>632</v>
      </c>
      <c r="B144" s="33"/>
      <c r="C144" s="147" t="s">
        <v>79</v>
      </c>
      <c r="D144" s="164"/>
      <c r="E144" s="164"/>
      <c r="F144" s="163">
        <v>0.49237721410990087</v>
      </c>
    </row>
    <row r="145" spans="1:6" ht="27.75" customHeight="1">
      <c r="A145" s="148" t="s">
        <v>633</v>
      </c>
      <c r="B145" s="33"/>
      <c r="C145" s="147" t="s">
        <v>79</v>
      </c>
      <c r="D145" s="164"/>
      <c r="E145" s="164"/>
      <c r="F145" s="163">
        <v>0.49237721410990087</v>
      </c>
    </row>
    <row r="146" spans="1:6" ht="27.75" customHeight="1">
      <c r="A146" s="148" t="s">
        <v>634</v>
      </c>
      <c r="B146" s="33"/>
      <c r="C146" s="147" t="s">
        <v>79</v>
      </c>
      <c r="D146" s="164"/>
      <c r="E146" s="164"/>
      <c r="F146" s="163">
        <v>0.49237721410990087</v>
      </c>
    </row>
    <row r="147" spans="1:6" ht="27.75" customHeight="1">
      <c r="A147" s="148" t="s">
        <v>635</v>
      </c>
      <c r="B147" s="33"/>
      <c r="C147" s="147" t="s">
        <v>79</v>
      </c>
      <c r="D147" s="164"/>
      <c r="E147" s="164"/>
      <c r="F147" s="163">
        <v>0.49237721410990087</v>
      </c>
    </row>
    <row r="148" spans="1:6" ht="27.75" customHeight="1">
      <c r="A148" s="148" t="s">
        <v>637</v>
      </c>
      <c r="B148" s="33"/>
      <c r="C148" s="147">
        <v>0</v>
      </c>
      <c r="D148" s="164"/>
      <c r="E148" s="164"/>
      <c r="F148" s="163">
        <v>0.49237721410990087</v>
      </c>
    </row>
    <row r="149" spans="1:6" ht="27.75" customHeight="1">
      <c r="A149" s="148" t="s">
        <v>638</v>
      </c>
      <c r="B149" s="33"/>
      <c r="C149" s="147">
        <v>0</v>
      </c>
      <c r="D149" s="164"/>
      <c r="E149" s="164"/>
      <c r="F149" s="163">
        <v>0.49237721410990087</v>
      </c>
    </row>
    <row r="150" spans="1:6" ht="27.75" customHeight="1">
      <c r="A150" s="148" t="s">
        <v>639</v>
      </c>
      <c r="B150" s="33"/>
      <c r="C150" s="147">
        <v>0</v>
      </c>
      <c r="D150" s="164"/>
      <c r="E150" s="164"/>
      <c r="F150" s="163">
        <v>0.49237721410990087</v>
      </c>
    </row>
    <row r="151" spans="1:6" ht="27.75" customHeight="1">
      <c r="A151" s="148" t="s">
        <v>640</v>
      </c>
      <c r="B151" s="33"/>
      <c r="C151" s="147">
        <v>0</v>
      </c>
      <c r="D151" s="164"/>
      <c r="E151" s="164"/>
      <c r="F151" s="163">
        <v>0.49237721410990087</v>
      </c>
    </row>
    <row r="152" spans="1:6" ht="27.75" customHeight="1">
      <c r="A152" s="148" t="s">
        <v>641</v>
      </c>
      <c r="B152" s="33"/>
      <c r="C152" s="147">
        <v>0</v>
      </c>
      <c r="D152" s="164"/>
      <c r="E152" s="164"/>
      <c r="F152" s="163">
        <v>0.49237721410990087</v>
      </c>
    </row>
    <row r="153" spans="1:6" ht="27.75" customHeight="1">
      <c r="A153" s="148" t="s">
        <v>642</v>
      </c>
      <c r="B153" s="33"/>
      <c r="C153" s="147">
        <v>0</v>
      </c>
      <c r="D153" s="164"/>
      <c r="E153" s="164"/>
      <c r="F153" s="163">
        <v>0.49237721410990087</v>
      </c>
    </row>
    <row r="154" spans="1:6" ht="27.75" customHeight="1">
      <c r="A154" s="148" t="s">
        <v>643</v>
      </c>
      <c r="B154" s="33"/>
      <c r="C154" s="147">
        <v>0</v>
      </c>
      <c r="D154" s="164"/>
      <c r="E154" s="164"/>
      <c r="F154" s="163">
        <v>0.49237721410990087</v>
      </c>
    </row>
    <row r="155" spans="1:6" ht="27.75" customHeight="1">
      <c r="A155" s="148" t="s">
        <v>644</v>
      </c>
      <c r="B155" s="33"/>
      <c r="C155" s="147">
        <v>0</v>
      </c>
      <c r="D155" s="164"/>
      <c r="E155" s="164"/>
      <c r="F155" s="163">
        <v>0.49237721410990087</v>
      </c>
    </row>
    <row r="156" spans="1:6" ht="27.75" customHeight="1">
      <c r="A156" s="148" t="s">
        <v>645</v>
      </c>
      <c r="B156" s="33"/>
      <c r="C156" s="147">
        <v>0</v>
      </c>
      <c r="D156" s="164"/>
      <c r="E156" s="164"/>
      <c r="F156" s="163">
        <v>0.49237721410990087</v>
      </c>
    </row>
    <row r="157" spans="1:6" ht="27.75" customHeight="1">
      <c r="A157" s="148" t="s">
        <v>646</v>
      </c>
      <c r="B157" s="33"/>
      <c r="C157" s="147">
        <v>0</v>
      </c>
      <c r="D157" s="164"/>
      <c r="E157" s="164"/>
      <c r="F157" s="163">
        <v>0.49237721410990087</v>
      </c>
    </row>
    <row r="158" spans="1:6" ht="27.75" customHeight="1">
      <c r="A158" s="148" t="s">
        <v>647</v>
      </c>
      <c r="B158" s="33"/>
      <c r="C158" s="147">
        <v>0</v>
      </c>
      <c r="D158" s="164"/>
      <c r="E158" s="164"/>
      <c r="F158" s="163">
        <v>0.49237721410990087</v>
      </c>
    </row>
    <row r="159" spans="1:6" ht="27.75" customHeight="1">
      <c r="A159" s="148" t="s">
        <v>648</v>
      </c>
      <c r="B159" s="33"/>
      <c r="C159" s="147">
        <v>0</v>
      </c>
      <c r="D159" s="164"/>
      <c r="E159" s="164"/>
      <c r="F159" s="163">
        <v>0.49237721410990087</v>
      </c>
    </row>
    <row r="160" spans="1:6" ht="27.75" customHeight="1">
      <c r="A160" s="148" t="s">
        <v>649</v>
      </c>
      <c r="B160" s="33"/>
      <c r="C160" s="147">
        <v>0</v>
      </c>
      <c r="D160" s="164"/>
      <c r="E160" s="164"/>
      <c r="F160" s="163">
        <v>0.49237721410990087</v>
      </c>
    </row>
    <row r="161" spans="1:6" ht="27.75" customHeight="1">
      <c r="A161" s="148" t="s">
        <v>650</v>
      </c>
      <c r="B161" s="33"/>
      <c r="C161" s="147">
        <v>0</v>
      </c>
      <c r="D161" s="164"/>
      <c r="E161" s="164"/>
      <c r="F161" s="163">
        <v>0.49237721410990087</v>
      </c>
    </row>
    <row r="162" spans="1:6" ht="27.75" customHeight="1">
      <c r="A162" s="148" t="s">
        <v>651</v>
      </c>
      <c r="B162" s="33"/>
      <c r="C162" s="147">
        <v>0</v>
      </c>
      <c r="D162" s="164"/>
      <c r="E162" s="164"/>
      <c r="F162" s="163">
        <v>0.49237721410990087</v>
      </c>
    </row>
    <row r="163" spans="1:6" ht="27.75" customHeight="1">
      <c r="A163" s="2" t="s">
        <v>808</v>
      </c>
      <c r="B163" s="2"/>
      <c r="C163" s="3"/>
    </row>
    <row r="164" spans="1:6" ht="27.75" customHeight="1">
      <c r="A164" s="2" t="s">
        <v>809</v>
      </c>
      <c r="B164" s="2"/>
      <c r="C164" s="3"/>
    </row>
    <row r="165" spans="1:6" ht="27.75" customHeight="1">
      <c r="A165" s="2" t="s">
        <v>810</v>
      </c>
      <c r="B165" s="2"/>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60" zoomScaleNormal="60" zoomScaleSheetLayoutView="100" workbookViewId="0">
      <selection activeCell="E2" sqref="E2"/>
    </sheetView>
  </sheetViews>
  <sheetFormatPr defaultColWidth="9.109375" defaultRowHeight="27.75" customHeight="1"/>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c r="A1" s="39" t="s">
        <v>36</v>
      </c>
      <c r="B1" s="3"/>
      <c r="C1" s="2"/>
      <c r="E1" s="8"/>
      <c r="F1" s="4"/>
      <c r="G1" s="4"/>
    </row>
    <row r="2" spans="1:7" s="9" customFormat="1" ht="39" customHeight="1">
      <c r="A2" s="258" t="str">
        <f>Overview!B4&amp; " - Effective from "&amp;Overview!D4&amp;" - "&amp;Overview!E4&amp;" Nodal/Zonal charges"</f>
        <v>Scottish Hydro Electric Power Distribution plc - Effective from 1 April 2024 - Final Nodal/Zonal charges</v>
      </c>
      <c r="B2" s="302"/>
      <c r="C2" s="302"/>
      <c r="D2" s="303"/>
    </row>
    <row r="3" spans="1:7" ht="60.75" customHeight="1">
      <c r="A3" s="18" t="s">
        <v>811</v>
      </c>
      <c r="B3" s="18" t="s">
        <v>812</v>
      </c>
      <c r="C3" s="18" t="s">
        <v>813</v>
      </c>
      <c r="D3" s="18" t="s">
        <v>814</v>
      </c>
    </row>
    <row r="4" spans="1:7" ht="21.75" customHeight="1">
      <c r="A4" s="182">
        <v>1</v>
      </c>
      <c r="B4" s="234" t="s">
        <v>815</v>
      </c>
      <c r="C4" s="184">
        <v>2.266</v>
      </c>
      <c r="D4" s="184" t="s">
        <v>428</v>
      </c>
    </row>
    <row r="5" spans="1:7" ht="21.75" customHeight="1">
      <c r="A5" s="182">
        <v>2</v>
      </c>
      <c r="B5" s="183" t="s">
        <v>816</v>
      </c>
      <c r="C5" s="184" t="s">
        <v>428</v>
      </c>
      <c r="D5" s="184" t="s">
        <v>428</v>
      </c>
    </row>
    <row r="6" spans="1:7" ht="21.75" customHeight="1">
      <c r="A6" s="182">
        <v>3</v>
      </c>
      <c r="B6" s="183" t="s">
        <v>817</v>
      </c>
      <c r="C6" s="184" t="s">
        <v>428</v>
      </c>
      <c r="D6" s="184" t="s">
        <v>428</v>
      </c>
    </row>
    <row r="7" spans="1:7" ht="21.75" customHeight="1">
      <c r="A7" s="182">
        <v>4</v>
      </c>
      <c r="B7" s="183" t="s">
        <v>818</v>
      </c>
      <c r="C7" s="184" t="s">
        <v>428</v>
      </c>
      <c r="D7" s="184" t="s">
        <v>428</v>
      </c>
    </row>
    <row r="8" spans="1:7" ht="21.75" customHeight="1">
      <c r="A8" s="182">
        <v>5</v>
      </c>
      <c r="B8" s="183" t="s">
        <v>819</v>
      </c>
      <c r="C8" s="184" t="s">
        <v>428</v>
      </c>
      <c r="D8" s="184" t="s">
        <v>428</v>
      </c>
    </row>
    <row r="9" spans="1:7" ht="21.75" customHeight="1">
      <c r="A9" s="182">
        <v>6</v>
      </c>
      <c r="B9" s="183" t="s">
        <v>820</v>
      </c>
      <c r="C9" s="184">
        <v>1.4059999999999999</v>
      </c>
      <c r="D9" s="184" t="s">
        <v>428</v>
      </c>
    </row>
    <row r="10" spans="1:7" ht="21.75" customHeight="1">
      <c r="A10" s="182">
        <v>7</v>
      </c>
      <c r="B10" s="183" t="s">
        <v>821</v>
      </c>
      <c r="C10" s="184" t="s">
        <v>428</v>
      </c>
      <c r="D10" s="184" t="s">
        <v>428</v>
      </c>
    </row>
    <row r="11" spans="1:7" ht="21.75" customHeight="1">
      <c r="A11" s="182">
        <v>8</v>
      </c>
      <c r="B11" s="183" t="s">
        <v>822</v>
      </c>
      <c r="C11" s="184" t="s">
        <v>428</v>
      </c>
      <c r="D11" s="184" t="s">
        <v>428</v>
      </c>
    </row>
    <row r="12" spans="1:7" ht="21.75" customHeight="1">
      <c r="A12" s="182">
        <v>9</v>
      </c>
      <c r="B12" s="183" t="s">
        <v>823</v>
      </c>
      <c r="C12" s="184" t="s">
        <v>428</v>
      </c>
      <c r="D12" s="184" t="s">
        <v>428</v>
      </c>
    </row>
    <row r="13" spans="1:7" ht="21.75" customHeight="1">
      <c r="A13" s="182">
        <v>10</v>
      </c>
      <c r="B13" s="183" t="s">
        <v>824</v>
      </c>
      <c r="C13" s="184" t="s">
        <v>428</v>
      </c>
      <c r="D13" s="184" t="s">
        <v>428</v>
      </c>
    </row>
    <row r="14" spans="1:7" ht="21.75" customHeight="1">
      <c r="A14" s="182">
        <v>11</v>
      </c>
      <c r="B14" s="183" t="s">
        <v>825</v>
      </c>
      <c r="C14" s="184" t="s">
        <v>428</v>
      </c>
      <c r="D14" s="184" t="s">
        <v>428</v>
      </c>
    </row>
    <row r="15" spans="1:7" ht="21.75" customHeight="1">
      <c r="A15" s="182">
        <v>12</v>
      </c>
      <c r="B15" s="183" t="s">
        <v>826</v>
      </c>
      <c r="C15" s="184" t="s">
        <v>428</v>
      </c>
      <c r="D15" s="184" t="s">
        <v>428</v>
      </c>
    </row>
    <row r="16" spans="1:7" ht="21.75" customHeight="1">
      <c r="A16" s="182">
        <v>13</v>
      </c>
      <c r="B16" s="183" t="s">
        <v>827</v>
      </c>
      <c r="C16" s="184" t="s">
        <v>428</v>
      </c>
      <c r="D16" s="184" t="s">
        <v>428</v>
      </c>
    </row>
    <row r="17" spans="1:4" ht="21.75" customHeight="1">
      <c r="A17" s="182">
        <v>14</v>
      </c>
      <c r="B17" s="183" t="s">
        <v>828</v>
      </c>
      <c r="C17" s="184" t="s">
        <v>428</v>
      </c>
      <c r="D17" s="184" t="s">
        <v>428</v>
      </c>
    </row>
    <row r="18" spans="1:4" ht="21.75" customHeight="1">
      <c r="A18" s="182">
        <v>15</v>
      </c>
      <c r="B18" s="183" t="s">
        <v>829</v>
      </c>
      <c r="C18" s="184" t="s">
        <v>428</v>
      </c>
      <c r="D18" s="184" t="s">
        <v>428</v>
      </c>
    </row>
    <row r="19" spans="1:4" ht="21.75" customHeight="1">
      <c r="A19" s="182">
        <v>16</v>
      </c>
      <c r="B19" s="183" t="s">
        <v>830</v>
      </c>
      <c r="C19" s="184" t="s">
        <v>428</v>
      </c>
      <c r="D19" s="184" t="s">
        <v>428</v>
      </c>
    </row>
    <row r="20" spans="1:4" ht="21.75" customHeight="1">
      <c r="A20" s="182">
        <v>17</v>
      </c>
      <c r="B20" s="183" t="s">
        <v>831</v>
      </c>
      <c r="C20" s="184" t="s">
        <v>428</v>
      </c>
      <c r="D20" s="184" t="s">
        <v>428</v>
      </c>
    </row>
    <row r="21" spans="1:4" ht="21.75" customHeight="1">
      <c r="A21" s="182">
        <v>18</v>
      </c>
      <c r="B21" s="183" t="s">
        <v>832</v>
      </c>
      <c r="C21" s="184" t="s">
        <v>428</v>
      </c>
      <c r="D21" s="184" t="s">
        <v>428</v>
      </c>
    </row>
    <row r="22" spans="1:4" ht="21.75" customHeight="1">
      <c r="A22" s="182">
        <v>19</v>
      </c>
      <c r="B22" s="183" t="s">
        <v>833</v>
      </c>
      <c r="C22" s="184" t="s">
        <v>428</v>
      </c>
      <c r="D22" s="184" t="s">
        <v>428</v>
      </c>
    </row>
    <row r="23" spans="1:4" ht="21.75" customHeight="1">
      <c r="A23" s="182">
        <v>20</v>
      </c>
      <c r="B23" s="183" t="s">
        <v>834</v>
      </c>
      <c r="C23" s="184" t="s">
        <v>428</v>
      </c>
      <c r="D23" s="184" t="s">
        <v>428</v>
      </c>
    </row>
    <row r="24" spans="1:4" ht="21.75" customHeight="1">
      <c r="A24" s="182">
        <v>21</v>
      </c>
      <c r="B24" s="183" t="s">
        <v>835</v>
      </c>
      <c r="C24" s="184" t="s">
        <v>428</v>
      </c>
      <c r="D24" s="184" t="s">
        <v>428</v>
      </c>
    </row>
    <row r="25" spans="1:4" ht="21.75" customHeight="1">
      <c r="A25" s="182">
        <v>22</v>
      </c>
      <c r="B25" s="183" t="s">
        <v>836</v>
      </c>
      <c r="C25" s="184" t="s">
        <v>428</v>
      </c>
      <c r="D25" s="184" t="s">
        <v>428</v>
      </c>
    </row>
    <row r="26" spans="1:4" ht="21.75" customHeight="1">
      <c r="A26" s="182">
        <v>23</v>
      </c>
      <c r="B26" s="183" t="s">
        <v>837</v>
      </c>
      <c r="C26" s="184" t="s">
        <v>428</v>
      </c>
      <c r="D26" s="184" t="s">
        <v>428</v>
      </c>
    </row>
    <row r="27" spans="1:4" ht="27.75" customHeight="1">
      <c r="A27" s="182">
        <v>24</v>
      </c>
      <c r="B27" s="183" t="s">
        <v>838</v>
      </c>
      <c r="C27" s="184" t="s">
        <v>428</v>
      </c>
      <c r="D27" s="184" t="s">
        <v>428</v>
      </c>
    </row>
    <row r="28" spans="1:4" ht="27.75" customHeight="1">
      <c r="A28" s="182">
        <v>25</v>
      </c>
      <c r="B28" s="183" t="s">
        <v>839</v>
      </c>
      <c r="C28" s="184" t="s">
        <v>428</v>
      </c>
      <c r="D28" s="184" t="s">
        <v>428</v>
      </c>
    </row>
    <row r="29" spans="1:4" ht="27.75" customHeight="1">
      <c r="A29" s="182">
        <v>26</v>
      </c>
      <c r="B29" s="183" t="s">
        <v>840</v>
      </c>
      <c r="C29" s="184" t="s">
        <v>428</v>
      </c>
      <c r="D29" s="184" t="s">
        <v>428</v>
      </c>
    </row>
    <row r="30" spans="1:4" ht="27.75" customHeight="1">
      <c r="A30" s="182">
        <v>27</v>
      </c>
      <c r="B30" s="183" t="s">
        <v>841</v>
      </c>
      <c r="C30" s="184" t="s">
        <v>428</v>
      </c>
      <c r="D30" s="184" t="s">
        <v>428</v>
      </c>
    </row>
    <row r="31" spans="1:4" ht="27.75" customHeight="1">
      <c r="A31" s="182">
        <v>28</v>
      </c>
      <c r="B31" s="183" t="s">
        <v>842</v>
      </c>
      <c r="C31" s="184" t="s">
        <v>428</v>
      </c>
      <c r="D31" s="184" t="s">
        <v>428</v>
      </c>
    </row>
    <row r="32" spans="1:4" ht="27.75" customHeight="1">
      <c r="A32" s="182">
        <v>29</v>
      </c>
      <c r="B32" s="183" t="s">
        <v>843</v>
      </c>
      <c r="C32" s="184" t="s">
        <v>428</v>
      </c>
      <c r="D32" s="184" t="s">
        <v>428</v>
      </c>
    </row>
    <row r="33" spans="1:4" ht="27.75" customHeight="1">
      <c r="A33" s="182">
        <v>30</v>
      </c>
      <c r="B33" s="183" t="s">
        <v>844</v>
      </c>
      <c r="C33" s="184">
        <v>16.577000000000002</v>
      </c>
      <c r="D33" s="184" t="s">
        <v>428</v>
      </c>
    </row>
    <row r="34" spans="1:4" ht="27.75" customHeight="1">
      <c r="A34" s="182">
        <v>31</v>
      </c>
      <c r="B34" s="183" t="s">
        <v>845</v>
      </c>
      <c r="C34" s="184" t="s">
        <v>428</v>
      </c>
      <c r="D34" s="184" t="s">
        <v>428</v>
      </c>
    </row>
    <row r="35" spans="1:4" ht="27.75" customHeight="1">
      <c r="A35" s="182">
        <v>32</v>
      </c>
      <c r="B35" s="183" t="s">
        <v>846</v>
      </c>
      <c r="C35" s="184" t="s">
        <v>428</v>
      </c>
      <c r="D35" s="184" t="s">
        <v>428</v>
      </c>
    </row>
    <row r="36" spans="1:4" ht="27.75" customHeight="1">
      <c r="A36" s="182">
        <v>33</v>
      </c>
      <c r="B36" s="183" t="s">
        <v>847</v>
      </c>
      <c r="C36" s="184" t="s">
        <v>428</v>
      </c>
      <c r="D36" s="184" t="s">
        <v>428</v>
      </c>
    </row>
    <row r="37" spans="1:4" ht="27.75" customHeight="1">
      <c r="A37" s="182">
        <v>34</v>
      </c>
      <c r="B37" s="183" t="s">
        <v>848</v>
      </c>
      <c r="C37" s="184" t="s">
        <v>428</v>
      </c>
      <c r="D37" s="184" t="s">
        <v>428</v>
      </c>
    </row>
    <row r="38" spans="1:4" ht="27.75" customHeight="1">
      <c r="A38" s="182">
        <v>35</v>
      </c>
      <c r="B38" s="183" t="s">
        <v>849</v>
      </c>
      <c r="C38" s="184" t="s">
        <v>428</v>
      </c>
      <c r="D38" s="184" t="s">
        <v>428</v>
      </c>
    </row>
    <row r="39" spans="1:4" ht="27.75" customHeight="1">
      <c r="A39" s="182">
        <v>36</v>
      </c>
      <c r="B39" s="183" t="s">
        <v>850</v>
      </c>
      <c r="C39" s="184" t="s">
        <v>428</v>
      </c>
      <c r="D39" s="184" t="s">
        <v>428</v>
      </c>
    </row>
    <row r="40" spans="1:4" ht="27.75" customHeight="1">
      <c r="A40" s="182">
        <v>37</v>
      </c>
      <c r="B40" s="183" t="s">
        <v>851</v>
      </c>
      <c r="C40" s="184" t="s">
        <v>428</v>
      </c>
      <c r="D40" s="184" t="s">
        <v>428</v>
      </c>
    </row>
    <row r="41" spans="1:4" ht="27.75" customHeight="1">
      <c r="A41" s="182">
        <v>38</v>
      </c>
      <c r="B41" s="183" t="s">
        <v>852</v>
      </c>
      <c r="C41" s="184" t="s">
        <v>428</v>
      </c>
      <c r="D41" s="184" t="s">
        <v>428</v>
      </c>
    </row>
    <row r="42" spans="1:4" ht="27.75" customHeight="1">
      <c r="A42" s="182">
        <v>39</v>
      </c>
      <c r="B42" s="183" t="s">
        <v>853</v>
      </c>
      <c r="C42" s="184" t="s">
        <v>428</v>
      </c>
      <c r="D42" s="184" t="s">
        <v>428</v>
      </c>
    </row>
    <row r="43" spans="1:4" ht="27.75" customHeight="1">
      <c r="A43" s="182">
        <v>40</v>
      </c>
      <c r="B43" s="183" t="s">
        <v>854</v>
      </c>
      <c r="C43" s="184" t="s">
        <v>428</v>
      </c>
      <c r="D43" s="184" t="s">
        <v>428</v>
      </c>
    </row>
    <row r="44" spans="1:4" ht="27.75" customHeight="1">
      <c r="A44" s="182">
        <v>41</v>
      </c>
      <c r="B44" s="183" t="s">
        <v>855</v>
      </c>
      <c r="C44" s="184" t="s">
        <v>428</v>
      </c>
      <c r="D44" s="184" t="s">
        <v>428</v>
      </c>
    </row>
    <row r="45" spans="1:4" ht="27.75" customHeight="1">
      <c r="A45" s="182">
        <v>42</v>
      </c>
      <c r="B45" s="183" t="s">
        <v>856</v>
      </c>
      <c r="C45" s="184" t="s">
        <v>428</v>
      </c>
      <c r="D45" s="184" t="s">
        <v>428</v>
      </c>
    </row>
    <row r="46" spans="1:4" ht="27.75" customHeight="1">
      <c r="A46" s="182">
        <v>43</v>
      </c>
      <c r="B46" s="183" t="s">
        <v>857</v>
      </c>
      <c r="C46" s="184" t="s">
        <v>428</v>
      </c>
      <c r="D46" s="184" t="s">
        <v>428</v>
      </c>
    </row>
    <row r="47" spans="1:4" ht="27.75" customHeight="1">
      <c r="A47" s="182">
        <v>44</v>
      </c>
      <c r="B47" s="183" t="s">
        <v>858</v>
      </c>
      <c r="C47" s="184" t="s">
        <v>428</v>
      </c>
      <c r="D47" s="184" t="s">
        <v>428</v>
      </c>
    </row>
    <row r="48" spans="1:4" ht="27.75" customHeight="1">
      <c r="A48" s="182">
        <v>45</v>
      </c>
      <c r="B48" s="183" t="s">
        <v>859</v>
      </c>
      <c r="C48" s="184" t="s">
        <v>428</v>
      </c>
      <c r="D48" s="184" t="s">
        <v>428</v>
      </c>
    </row>
    <row r="49" spans="1:4" ht="27.75" customHeight="1">
      <c r="A49" s="182">
        <v>46</v>
      </c>
      <c r="B49" s="183" t="s">
        <v>860</v>
      </c>
      <c r="C49" s="184" t="s">
        <v>428</v>
      </c>
      <c r="D49" s="184" t="s">
        <v>428</v>
      </c>
    </row>
    <row r="50" spans="1:4" ht="27.75" customHeight="1">
      <c r="A50" s="182">
        <v>47</v>
      </c>
      <c r="B50" s="183" t="s">
        <v>861</v>
      </c>
      <c r="C50" s="184" t="s">
        <v>428</v>
      </c>
      <c r="D50" s="184" t="s">
        <v>428</v>
      </c>
    </row>
    <row r="51" spans="1:4" ht="27.75" customHeight="1">
      <c r="A51" s="182">
        <v>48</v>
      </c>
      <c r="B51" s="183" t="s">
        <v>862</v>
      </c>
      <c r="C51" s="184" t="s">
        <v>428</v>
      </c>
      <c r="D51" s="184" t="s">
        <v>428</v>
      </c>
    </row>
    <row r="52" spans="1:4" ht="27.75" customHeight="1">
      <c r="A52" s="182">
        <v>49</v>
      </c>
      <c r="B52" s="183" t="s">
        <v>863</v>
      </c>
      <c r="C52" s="184" t="s">
        <v>428</v>
      </c>
      <c r="D52" s="184" t="s">
        <v>428</v>
      </c>
    </row>
    <row r="53" spans="1:4" ht="27.75" customHeight="1">
      <c r="A53" s="182">
        <v>50</v>
      </c>
      <c r="B53" s="183" t="s">
        <v>864</v>
      </c>
      <c r="C53" s="184" t="s">
        <v>428</v>
      </c>
      <c r="D53" s="184" t="s">
        <v>428</v>
      </c>
    </row>
    <row r="54" spans="1:4" ht="27.75" customHeight="1">
      <c r="A54" s="182">
        <v>51</v>
      </c>
      <c r="B54" s="183" t="s">
        <v>865</v>
      </c>
      <c r="C54" s="184" t="s">
        <v>428</v>
      </c>
      <c r="D54" s="184" t="s">
        <v>428</v>
      </c>
    </row>
    <row r="55" spans="1:4" ht="27.75" customHeight="1">
      <c r="A55" s="182">
        <v>52</v>
      </c>
      <c r="B55" s="183" t="s">
        <v>866</v>
      </c>
      <c r="C55" s="184" t="s">
        <v>428</v>
      </c>
      <c r="D55" s="184" t="s">
        <v>428</v>
      </c>
    </row>
    <row r="56" spans="1:4" ht="27.75" customHeight="1">
      <c r="A56" s="182">
        <v>53</v>
      </c>
      <c r="B56" s="183" t="s">
        <v>867</v>
      </c>
      <c r="C56" s="184" t="s">
        <v>428</v>
      </c>
      <c r="D56" s="184" t="s">
        <v>428</v>
      </c>
    </row>
    <row r="57" spans="1:4" ht="27.75" customHeight="1">
      <c r="A57" s="182">
        <v>54</v>
      </c>
      <c r="B57" s="183" t="s">
        <v>868</v>
      </c>
      <c r="C57" s="184" t="s">
        <v>428</v>
      </c>
      <c r="D57" s="184" t="s">
        <v>428</v>
      </c>
    </row>
    <row r="58" spans="1:4" ht="27.75" customHeight="1">
      <c r="A58" s="182">
        <v>55</v>
      </c>
      <c r="B58" s="183" t="s">
        <v>869</v>
      </c>
      <c r="C58" s="184" t="s">
        <v>428</v>
      </c>
      <c r="D58" s="184" t="s">
        <v>428</v>
      </c>
    </row>
    <row r="59" spans="1:4" ht="27.75" customHeight="1">
      <c r="A59" s="182">
        <v>56</v>
      </c>
      <c r="B59" s="183" t="s">
        <v>870</v>
      </c>
      <c r="C59" s="184" t="s">
        <v>428</v>
      </c>
      <c r="D59" s="184" t="s">
        <v>428</v>
      </c>
    </row>
    <row r="60" spans="1:4" ht="27.75" customHeight="1">
      <c r="A60" s="182">
        <v>57</v>
      </c>
      <c r="B60" s="183" t="s">
        <v>871</v>
      </c>
      <c r="C60" s="184" t="s">
        <v>428</v>
      </c>
      <c r="D60" s="184" t="s">
        <v>428</v>
      </c>
    </row>
    <row r="61" spans="1:4" ht="27.75" customHeight="1">
      <c r="A61" s="182">
        <v>58</v>
      </c>
      <c r="B61" s="183" t="s">
        <v>872</v>
      </c>
      <c r="C61" s="184" t="s">
        <v>428</v>
      </c>
      <c r="D61" s="184" t="s">
        <v>428</v>
      </c>
    </row>
    <row r="62" spans="1:4" ht="27.75" customHeight="1">
      <c r="A62" s="182">
        <v>59</v>
      </c>
      <c r="B62" s="183" t="s">
        <v>873</v>
      </c>
      <c r="C62" s="184" t="s">
        <v>428</v>
      </c>
      <c r="D62" s="184" t="s">
        <v>428</v>
      </c>
    </row>
    <row r="63" spans="1:4" ht="27.75" customHeight="1">
      <c r="A63" s="182">
        <v>60</v>
      </c>
      <c r="B63" s="183" t="s">
        <v>874</v>
      </c>
      <c r="C63" s="184" t="s">
        <v>428</v>
      </c>
      <c r="D63" s="184" t="s">
        <v>428</v>
      </c>
    </row>
    <row r="64" spans="1:4" ht="27.75" customHeight="1">
      <c r="A64" s="182">
        <v>61</v>
      </c>
      <c r="B64" s="183" t="s">
        <v>875</v>
      </c>
      <c r="C64" s="184" t="s">
        <v>428</v>
      </c>
      <c r="D64" s="184" t="s">
        <v>428</v>
      </c>
    </row>
    <row r="65" spans="1:4" ht="27.75" customHeight="1">
      <c r="A65" s="182">
        <v>62</v>
      </c>
      <c r="B65" s="183" t="s">
        <v>876</v>
      </c>
      <c r="C65" s="184" t="s">
        <v>428</v>
      </c>
      <c r="D65" s="184" t="s">
        <v>428</v>
      </c>
    </row>
    <row r="66" spans="1:4" ht="27.75" customHeight="1">
      <c r="A66" s="182">
        <v>63</v>
      </c>
      <c r="B66" s="183" t="s">
        <v>877</v>
      </c>
      <c r="C66" s="184" t="s">
        <v>428</v>
      </c>
      <c r="D66" s="184" t="s">
        <v>428</v>
      </c>
    </row>
    <row r="67" spans="1:4" ht="27.75" customHeight="1">
      <c r="A67" s="182">
        <v>64</v>
      </c>
      <c r="B67" s="183" t="s">
        <v>878</v>
      </c>
      <c r="C67" s="184" t="s">
        <v>428</v>
      </c>
      <c r="D67" s="184">
        <v>2.266</v>
      </c>
    </row>
    <row r="68" spans="1:4" ht="27.75" customHeight="1">
      <c r="A68" s="182">
        <v>65</v>
      </c>
      <c r="B68" s="183" t="s">
        <v>879</v>
      </c>
      <c r="C68" s="184" t="s">
        <v>428</v>
      </c>
      <c r="D68" s="184">
        <v>2.266</v>
      </c>
    </row>
    <row r="69" spans="1:4" ht="27.75" customHeight="1">
      <c r="A69" s="182">
        <v>66</v>
      </c>
      <c r="B69" s="183" t="s">
        <v>880</v>
      </c>
      <c r="C69" s="184" t="s">
        <v>428</v>
      </c>
      <c r="D69" s="184">
        <v>2.266</v>
      </c>
    </row>
    <row r="70" spans="1:4" ht="27.75" customHeight="1">
      <c r="A70" s="182">
        <v>67</v>
      </c>
      <c r="B70" s="183" t="s">
        <v>881</v>
      </c>
      <c r="C70" s="184" t="s">
        <v>428</v>
      </c>
      <c r="D70" s="184">
        <v>2.266</v>
      </c>
    </row>
    <row r="71" spans="1:4" ht="27.75" customHeight="1">
      <c r="A71" s="182">
        <v>68</v>
      </c>
      <c r="B71" s="183" t="s">
        <v>882</v>
      </c>
      <c r="C71" s="184" t="s">
        <v>428</v>
      </c>
      <c r="D71" s="184">
        <v>2.266</v>
      </c>
    </row>
    <row r="72" spans="1:4" ht="27.75" customHeight="1">
      <c r="A72" s="182">
        <v>69</v>
      </c>
      <c r="B72" s="183" t="s">
        <v>883</v>
      </c>
      <c r="C72" s="184" t="s">
        <v>428</v>
      </c>
      <c r="D72" s="184">
        <v>2.266</v>
      </c>
    </row>
    <row r="73" spans="1:4" ht="27.75" customHeight="1">
      <c r="A73" s="182">
        <v>70</v>
      </c>
      <c r="B73" s="183" t="s">
        <v>884</v>
      </c>
      <c r="C73" s="184" t="s">
        <v>428</v>
      </c>
      <c r="D73" s="184">
        <v>2.266</v>
      </c>
    </row>
    <row r="74" spans="1:4" ht="27.75" customHeight="1">
      <c r="A74" s="182">
        <v>71</v>
      </c>
      <c r="B74" s="183" t="s">
        <v>885</v>
      </c>
      <c r="C74" s="184" t="s">
        <v>428</v>
      </c>
      <c r="D74" s="184">
        <v>2.266</v>
      </c>
    </row>
    <row r="75" spans="1:4" ht="27.75" customHeight="1">
      <c r="A75" s="182">
        <v>72</v>
      </c>
      <c r="B75" s="183" t="s">
        <v>886</v>
      </c>
      <c r="C75" s="184" t="s">
        <v>428</v>
      </c>
      <c r="D75" s="184">
        <v>2.266</v>
      </c>
    </row>
    <row r="76" spans="1:4" ht="27.75" customHeight="1">
      <c r="A76" s="182">
        <v>73</v>
      </c>
      <c r="B76" s="183" t="s">
        <v>887</v>
      </c>
      <c r="C76" s="184" t="s">
        <v>428</v>
      </c>
      <c r="D76" s="184">
        <v>2.266</v>
      </c>
    </row>
    <row r="77" spans="1:4" ht="27.75" customHeight="1">
      <c r="A77" s="182">
        <v>74</v>
      </c>
      <c r="B77" s="183" t="s">
        <v>888</v>
      </c>
      <c r="C77" s="184" t="s">
        <v>428</v>
      </c>
      <c r="D77" s="184" t="s">
        <v>428</v>
      </c>
    </row>
    <row r="78" spans="1:4" ht="27.75" customHeight="1">
      <c r="A78" s="182">
        <v>75</v>
      </c>
      <c r="B78" s="183" t="s">
        <v>889</v>
      </c>
      <c r="C78" s="184" t="s">
        <v>428</v>
      </c>
      <c r="D78" s="184" t="s">
        <v>428</v>
      </c>
    </row>
    <row r="79" spans="1:4" ht="27.75" customHeight="1">
      <c r="A79" s="182">
        <v>76</v>
      </c>
      <c r="B79" s="183" t="s">
        <v>890</v>
      </c>
      <c r="C79" s="184" t="s">
        <v>428</v>
      </c>
      <c r="D79" s="184" t="s">
        <v>428</v>
      </c>
    </row>
    <row r="80" spans="1:4" ht="27.75" customHeight="1">
      <c r="A80" s="182">
        <v>77</v>
      </c>
      <c r="B80" s="183" t="s">
        <v>891</v>
      </c>
      <c r="C80" s="184" t="s">
        <v>428</v>
      </c>
      <c r="D80" s="184" t="s">
        <v>428</v>
      </c>
    </row>
    <row r="81" spans="1:4" ht="27.75" customHeight="1">
      <c r="A81" s="182">
        <v>78</v>
      </c>
      <c r="B81" s="183" t="s">
        <v>892</v>
      </c>
      <c r="C81" s="184" t="s">
        <v>428</v>
      </c>
      <c r="D81" s="184" t="s">
        <v>428</v>
      </c>
    </row>
    <row r="82" spans="1:4" ht="27.75" customHeight="1">
      <c r="A82" s="182">
        <v>79</v>
      </c>
      <c r="B82" s="183" t="s">
        <v>893</v>
      </c>
      <c r="C82" s="184" t="s">
        <v>428</v>
      </c>
      <c r="D82" s="184" t="s">
        <v>428</v>
      </c>
    </row>
    <row r="83" spans="1:4" ht="27.75" customHeight="1">
      <c r="A83" s="182">
        <v>80</v>
      </c>
      <c r="B83" s="183" t="s">
        <v>894</v>
      </c>
      <c r="C83" s="184" t="s">
        <v>428</v>
      </c>
      <c r="D83" s="184" t="s">
        <v>428</v>
      </c>
    </row>
    <row r="84" spans="1:4" ht="27.75" customHeight="1">
      <c r="A84" s="182">
        <v>81</v>
      </c>
      <c r="B84" s="183" t="s">
        <v>895</v>
      </c>
      <c r="C84" s="184" t="s">
        <v>428</v>
      </c>
      <c r="D84" s="184" t="s">
        <v>428</v>
      </c>
    </row>
    <row r="85" spans="1:4" ht="27.75" customHeight="1">
      <c r="A85" s="182">
        <v>82</v>
      </c>
      <c r="B85" s="183" t="s">
        <v>896</v>
      </c>
      <c r="C85" s="184" t="s">
        <v>428</v>
      </c>
      <c r="D85" s="184" t="s">
        <v>428</v>
      </c>
    </row>
    <row r="86" spans="1:4" ht="27.75" customHeight="1">
      <c r="A86" s="182">
        <v>83</v>
      </c>
      <c r="B86" s="183" t="s">
        <v>897</v>
      </c>
      <c r="C86" s="184" t="s">
        <v>428</v>
      </c>
      <c r="D86" s="184" t="s">
        <v>428</v>
      </c>
    </row>
    <row r="87" spans="1:4" ht="27.75" customHeight="1">
      <c r="A87" s="182">
        <v>84</v>
      </c>
      <c r="B87" s="183" t="s">
        <v>898</v>
      </c>
      <c r="C87" s="184" t="s">
        <v>428</v>
      </c>
      <c r="D87" s="184" t="s">
        <v>428</v>
      </c>
    </row>
    <row r="88" spans="1:4" ht="27.75" customHeight="1">
      <c r="A88" s="182">
        <v>85</v>
      </c>
      <c r="B88" s="183" t="s">
        <v>899</v>
      </c>
      <c r="C88" s="184" t="s">
        <v>428</v>
      </c>
      <c r="D88" s="184" t="s">
        <v>428</v>
      </c>
    </row>
    <row r="89" spans="1:4" ht="27.75" customHeight="1">
      <c r="A89" s="182">
        <v>86</v>
      </c>
      <c r="B89" s="183" t="s">
        <v>900</v>
      </c>
      <c r="C89" s="184" t="s">
        <v>428</v>
      </c>
      <c r="D89" s="184" t="s">
        <v>428</v>
      </c>
    </row>
    <row r="90" spans="1:4" ht="27.75" customHeight="1">
      <c r="A90" s="182">
        <v>87</v>
      </c>
      <c r="B90" s="183" t="s">
        <v>901</v>
      </c>
      <c r="C90" s="184" t="s">
        <v>428</v>
      </c>
      <c r="D90" s="184" t="s">
        <v>428</v>
      </c>
    </row>
    <row r="91" spans="1:4" ht="27.75" customHeight="1">
      <c r="A91" s="182">
        <v>88</v>
      </c>
      <c r="B91" s="183" t="s">
        <v>902</v>
      </c>
      <c r="C91" s="184" t="s">
        <v>428</v>
      </c>
      <c r="D91" s="184" t="s">
        <v>428</v>
      </c>
    </row>
    <row r="92" spans="1:4" ht="27.75" customHeight="1">
      <c r="A92" s="182">
        <v>89</v>
      </c>
      <c r="B92" s="183" t="s">
        <v>903</v>
      </c>
      <c r="C92" s="184" t="s">
        <v>428</v>
      </c>
      <c r="D92" s="184" t="s">
        <v>428</v>
      </c>
    </row>
    <row r="93" spans="1:4" ht="27.75" customHeight="1">
      <c r="A93" s="182">
        <v>90</v>
      </c>
      <c r="B93" s="183" t="s">
        <v>904</v>
      </c>
      <c r="C93" s="184" t="s">
        <v>428</v>
      </c>
      <c r="D93" s="184" t="s">
        <v>428</v>
      </c>
    </row>
    <row r="94" spans="1:4" ht="27.75" customHeight="1">
      <c r="A94" s="182">
        <v>91</v>
      </c>
      <c r="B94" s="183" t="s">
        <v>905</v>
      </c>
      <c r="C94" s="184" t="s">
        <v>428</v>
      </c>
      <c r="D94" s="184" t="s">
        <v>428</v>
      </c>
    </row>
    <row r="95" spans="1:4" ht="27.75" customHeight="1">
      <c r="A95" s="182">
        <v>92</v>
      </c>
      <c r="B95" s="183" t="s">
        <v>906</v>
      </c>
      <c r="C95" s="184" t="s">
        <v>428</v>
      </c>
      <c r="D95" s="184" t="s">
        <v>428</v>
      </c>
    </row>
    <row r="96" spans="1:4" ht="27.75" customHeight="1">
      <c r="A96" s="182">
        <v>93</v>
      </c>
      <c r="B96" s="183" t="s">
        <v>907</v>
      </c>
      <c r="C96" s="184" t="s">
        <v>428</v>
      </c>
      <c r="D96" s="184" t="s">
        <v>428</v>
      </c>
    </row>
    <row r="97" spans="1:4" ht="27.75" customHeight="1">
      <c r="A97" s="182">
        <v>94</v>
      </c>
      <c r="B97" s="183" t="s">
        <v>908</v>
      </c>
      <c r="C97" s="184" t="s">
        <v>428</v>
      </c>
      <c r="D97" s="184" t="s">
        <v>428</v>
      </c>
    </row>
    <row r="98" spans="1:4" ht="27.75" customHeight="1">
      <c r="A98" s="182">
        <v>95</v>
      </c>
      <c r="B98" s="183" t="s">
        <v>909</v>
      </c>
      <c r="C98" s="184" t="s">
        <v>428</v>
      </c>
      <c r="D98" s="184" t="s">
        <v>428</v>
      </c>
    </row>
    <row r="99" spans="1:4" ht="27.75" customHeight="1">
      <c r="A99" s="182">
        <v>96</v>
      </c>
      <c r="B99" s="183" t="s">
        <v>910</v>
      </c>
      <c r="C99" s="184" t="s">
        <v>428</v>
      </c>
      <c r="D99" s="184" t="s">
        <v>428</v>
      </c>
    </row>
    <row r="100" spans="1:4" ht="27.75" customHeight="1">
      <c r="A100" s="182">
        <v>97</v>
      </c>
      <c r="B100" s="183" t="s">
        <v>911</v>
      </c>
      <c r="C100" s="184" t="s">
        <v>428</v>
      </c>
      <c r="D100" s="184" t="s">
        <v>428</v>
      </c>
    </row>
    <row r="101" spans="1:4" ht="27.75" customHeight="1">
      <c r="A101" s="182">
        <v>98</v>
      </c>
      <c r="B101" s="183" t="s">
        <v>912</v>
      </c>
      <c r="C101" s="184" t="s">
        <v>428</v>
      </c>
      <c r="D101" s="184" t="s">
        <v>428</v>
      </c>
    </row>
    <row r="102" spans="1:4" ht="27.75" customHeight="1">
      <c r="A102" s="182">
        <v>99</v>
      </c>
      <c r="B102" s="183" t="s">
        <v>913</v>
      </c>
      <c r="C102" s="184" t="s">
        <v>428</v>
      </c>
      <c r="D102" s="184" t="s">
        <v>428</v>
      </c>
    </row>
    <row r="103" spans="1:4" ht="27.75" customHeight="1">
      <c r="A103" s="182">
        <v>100</v>
      </c>
      <c r="B103" s="183" t="s">
        <v>914</v>
      </c>
      <c r="C103" s="184" t="s">
        <v>428</v>
      </c>
      <c r="D103" s="184" t="s">
        <v>428</v>
      </c>
    </row>
    <row r="104" spans="1:4" ht="27.75" customHeight="1">
      <c r="A104" s="182">
        <v>101</v>
      </c>
      <c r="B104" s="183" t="s">
        <v>915</v>
      </c>
      <c r="C104" s="184" t="s">
        <v>428</v>
      </c>
      <c r="D104" s="184" t="s">
        <v>428</v>
      </c>
    </row>
    <row r="105" spans="1:4" ht="27.75" customHeight="1">
      <c r="A105" s="182">
        <v>102</v>
      </c>
      <c r="B105" s="183" t="s">
        <v>916</v>
      </c>
      <c r="C105" s="184" t="s">
        <v>428</v>
      </c>
      <c r="D105" s="184" t="s">
        <v>428</v>
      </c>
    </row>
    <row r="106" spans="1:4" ht="27.75" customHeight="1">
      <c r="A106" s="182">
        <v>103</v>
      </c>
      <c r="B106" s="183" t="s">
        <v>917</v>
      </c>
      <c r="C106" s="184" t="s">
        <v>428</v>
      </c>
      <c r="D106" s="184" t="s">
        <v>428</v>
      </c>
    </row>
    <row r="107" spans="1:4" ht="27.75" customHeight="1">
      <c r="A107" s="182">
        <v>104</v>
      </c>
      <c r="B107" s="183" t="s">
        <v>918</v>
      </c>
      <c r="C107" s="184" t="s">
        <v>428</v>
      </c>
      <c r="D107" s="184" t="s">
        <v>428</v>
      </c>
    </row>
    <row r="108" spans="1:4" ht="27.75" customHeight="1">
      <c r="A108" s="182">
        <v>105</v>
      </c>
      <c r="B108" s="183" t="s">
        <v>919</v>
      </c>
      <c r="C108" s="184" t="s">
        <v>428</v>
      </c>
      <c r="D108" s="184" t="s">
        <v>428</v>
      </c>
    </row>
    <row r="109" spans="1:4" ht="27.75" customHeight="1">
      <c r="A109" s="182">
        <v>106</v>
      </c>
      <c r="B109" s="183" t="s">
        <v>920</v>
      </c>
      <c r="C109" s="184" t="s">
        <v>428</v>
      </c>
      <c r="D109" s="184" t="s">
        <v>428</v>
      </c>
    </row>
    <row r="110" spans="1:4" ht="27.75" customHeight="1">
      <c r="A110" s="182">
        <v>107</v>
      </c>
      <c r="B110" s="183" t="s">
        <v>921</v>
      </c>
      <c r="C110" s="184" t="s">
        <v>428</v>
      </c>
      <c r="D110" s="184" t="s">
        <v>428</v>
      </c>
    </row>
    <row r="111" spans="1:4" ht="27.75" customHeight="1">
      <c r="A111" s="182">
        <v>108</v>
      </c>
      <c r="B111" s="183" t="s">
        <v>922</v>
      </c>
      <c r="C111" s="184" t="s">
        <v>428</v>
      </c>
      <c r="D111" s="184" t="s">
        <v>428</v>
      </c>
    </row>
    <row r="112" spans="1:4" ht="27.75" customHeight="1">
      <c r="A112" s="182">
        <v>109</v>
      </c>
      <c r="B112" s="183" t="s">
        <v>923</v>
      </c>
      <c r="C112" s="184" t="s">
        <v>428</v>
      </c>
      <c r="D112" s="184">
        <v>1.4059999999999999</v>
      </c>
    </row>
    <row r="113" spans="1:4" ht="27.75" customHeight="1">
      <c r="A113" s="182">
        <v>110</v>
      </c>
      <c r="B113" s="183" t="s">
        <v>924</v>
      </c>
      <c r="C113" s="184" t="s">
        <v>428</v>
      </c>
      <c r="D113" s="184">
        <v>1.4059999999999999</v>
      </c>
    </row>
    <row r="114" spans="1:4" ht="27.75" customHeight="1">
      <c r="A114" s="182">
        <v>111</v>
      </c>
      <c r="B114" s="183" t="s">
        <v>925</v>
      </c>
      <c r="C114" s="184" t="s">
        <v>428</v>
      </c>
      <c r="D114" s="184">
        <v>1.4059999999999999</v>
      </c>
    </row>
    <row r="115" spans="1:4" ht="27.75" customHeight="1">
      <c r="A115" s="182">
        <v>112</v>
      </c>
      <c r="B115" s="183" t="s">
        <v>926</v>
      </c>
      <c r="C115" s="184" t="s">
        <v>428</v>
      </c>
      <c r="D115" s="184">
        <v>1.4059999999999999</v>
      </c>
    </row>
    <row r="116" spans="1:4" ht="27.75" customHeight="1">
      <c r="A116" s="182">
        <v>113</v>
      </c>
      <c r="B116" s="183" t="s">
        <v>927</v>
      </c>
      <c r="C116" s="184" t="s">
        <v>428</v>
      </c>
      <c r="D116" s="184">
        <v>1.4059999999999999</v>
      </c>
    </row>
    <row r="117" spans="1:4" ht="27.75" customHeight="1">
      <c r="A117" s="182">
        <v>114</v>
      </c>
      <c r="B117" s="183" t="s">
        <v>928</v>
      </c>
      <c r="C117" s="184" t="s">
        <v>428</v>
      </c>
      <c r="D117" s="184">
        <v>1.4059999999999999</v>
      </c>
    </row>
    <row r="118" spans="1:4" ht="27.75" customHeight="1">
      <c r="A118" s="182">
        <v>115</v>
      </c>
      <c r="B118" s="183" t="s">
        <v>929</v>
      </c>
      <c r="C118" s="184" t="s">
        <v>428</v>
      </c>
      <c r="D118" s="184" t="s">
        <v>428</v>
      </c>
    </row>
    <row r="119" spans="1:4" ht="27.75" customHeight="1">
      <c r="A119" s="182">
        <v>116</v>
      </c>
      <c r="B119" s="183" t="s">
        <v>930</v>
      </c>
      <c r="C119" s="184" t="s">
        <v>428</v>
      </c>
      <c r="D119" s="184" t="s">
        <v>428</v>
      </c>
    </row>
    <row r="120" spans="1:4" ht="27.75" customHeight="1">
      <c r="A120" s="182">
        <v>117</v>
      </c>
      <c r="B120" s="183" t="s">
        <v>931</v>
      </c>
      <c r="C120" s="184" t="s">
        <v>428</v>
      </c>
      <c r="D120" s="184" t="s">
        <v>428</v>
      </c>
    </row>
    <row r="121" spans="1:4" ht="27.75" customHeight="1">
      <c r="A121" s="182">
        <v>118</v>
      </c>
      <c r="B121" s="183" t="s">
        <v>932</v>
      </c>
      <c r="C121" s="184" t="s">
        <v>428</v>
      </c>
      <c r="D121" s="184" t="s">
        <v>428</v>
      </c>
    </row>
    <row r="122" spans="1:4" ht="27.75" customHeight="1">
      <c r="A122" s="182">
        <v>119</v>
      </c>
      <c r="B122" s="183" t="s">
        <v>933</v>
      </c>
      <c r="C122" s="184" t="s">
        <v>428</v>
      </c>
      <c r="D122" s="184" t="s">
        <v>428</v>
      </c>
    </row>
    <row r="123" spans="1:4" ht="27.75" customHeight="1">
      <c r="A123" s="182">
        <v>120</v>
      </c>
      <c r="B123" s="183" t="s">
        <v>934</v>
      </c>
      <c r="C123" s="184" t="s">
        <v>428</v>
      </c>
      <c r="D123" s="184" t="s">
        <v>428</v>
      </c>
    </row>
    <row r="124" spans="1:4" ht="27.75" customHeight="1">
      <c r="A124" s="182">
        <v>121</v>
      </c>
      <c r="B124" s="183" t="s">
        <v>935</v>
      </c>
      <c r="C124" s="184" t="s">
        <v>428</v>
      </c>
      <c r="D124" s="184" t="s">
        <v>428</v>
      </c>
    </row>
    <row r="125" spans="1:4" ht="27.75" customHeight="1">
      <c r="A125" s="182">
        <v>122</v>
      </c>
      <c r="B125" s="183" t="s">
        <v>936</v>
      </c>
      <c r="C125" s="184" t="s">
        <v>428</v>
      </c>
      <c r="D125" s="184" t="s">
        <v>428</v>
      </c>
    </row>
    <row r="126" spans="1:4" ht="27.75" customHeight="1">
      <c r="A126" s="182">
        <v>123</v>
      </c>
      <c r="B126" s="183" t="s">
        <v>937</v>
      </c>
      <c r="C126" s="184" t="s">
        <v>428</v>
      </c>
      <c r="D126" s="184" t="s">
        <v>428</v>
      </c>
    </row>
    <row r="127" spans="1:4" ht="27.75" customHeight="1">
      <c r="A127" s="182">
        <v>124</v>
      </c>
      <c r="B127" s="183" t="s">
        <v>938</v>
      </c>
      <c r="C127" s="184" t="s">
        <v>428</v>
      </c>
      <c r="D127" s="184" t="s">
        <v>428</v>
      </c>
    </row>
    <row r="128" spans="1:4" ht="27.75" customHeight="1">
      <c r="A128" s="182">
        <v>125</v>
      </c>
      <c r="B128" s="183" t="s">
        <v>939</v>
      </c>
      <c r="C128" s="184" t="s">
        <v>428</v>
      </c>
      <c r="D128" s="184" t="s">
        <v>428</v>
      </c>
    </row>
    <row r="129" spans="1:4" ht="27.75" customHeight="1">
      <c r="A129" s="182">
        <v>126</v>
      </c>
      <c r="B129" s="183" t="s">
        <v>940</v>
      </c>
      <c r="C129" s="184" t="s">
        <v>428</v>
      </c>
      <c r="D129" s="184" t="s">
        <v>428</v>
      </c>
    </row>
    <row r="130" spans="1:4" ht="27.75" customHeight="1">
      <c r="A130" s="182">
        <v>127</v>
      </c>
      <c r="B130" s="183" t="s">
        <v>941</v>
      </c>
      <c r="C130" s="184" t="s">
        <v>428</v>
      </c>
      <c r="D130" s="184" t="s">
        <v>428</v>
      </c>
    </row>
    <row r="131" spans="1:4" ht="27.75" customHeight="1">
      <c r="A131" s="182">
        <v>128</v>
      </c>
      <c r="B131" s="183" t="s">
        <v>942</v>
      </c>
      <c r="C131" s="184" t="s">
        <v>428</v>
      </c>
      <c r="D131" s="184" t="s">
        <v>428</v>
      </c>
    </row>
    <row r="132" spans="1:4" ht="27.75" customHeight="1">
      <c r="A132" s="182">
        <v>129</v>
      </c>
      <c r="B132" s="183" t="s">
        <v>943</v>
      </c>
      <c r="C132" s="184" t="s">
        <v>428</v>
      </c>
      <c r="D132" s="184" t="s">
        <v>428</v>
      </c>
    </row>
    <row r="133" spans="1:4" ht="27.75" customHeight="1">
      <c r="A133" s="182">
        <v>130</v>
      </c>
      <c r="B133" s="183" t="s">
        <v>944</v>
      </c>
      <c r="C133" s="184" t="s">
        <v>428</v>
      </c>
      <c r="D133" s="184" t="s">
        <v>428</v>
      </c>
    </row>
    <row r="134" spans="1:4" ht="27.75" customHeight="1">
      <c r="A134" s="182">
        <v>131</v>
      </c>
      <c r="B134" s="183" t="s">
        <v>945</v>
      </c>
      <c r="C134" s="184" t="s">
        <v>428</v>
      </c>
      <c r="D134" s="184" t="s">
        <v>428</v>
      </c>
    </row>
    <row r="135" spans="1:4" ht="27.75" customHeight="1">
      <c r="A135" s="182">
        <v>132</v>
      </c>
      <c r="B135" s="183" t="s">
        <v>946</v>
      </c>
      <c r="C135" s="184" t="s">
        <v>428</v>
      </c>
      <c r="D135" s="184" t="s">
        <v>428</v>
      </c>
    </row>
    <row r="136" spans="1:4" ht="27.75" customHeight="1">
      <c r="A136" s="182">
        <v>133</v>
      </c>
      <c r="B136" s="183" t="s">
        <v>947</v>
      </c>
      <c r="C136" s="184" t="s">
        <v>428</v>
      </c>
      <c r="D136" s="184" t="s">
        <v>428</v>
      </c>
    </row>
    <row r="137" spans="1:4" ht="27.75" customHeight="1">
      <c r="A137" s="182">
        <v>134</v>
      </c>
      <c r="B137" s="183" t="s">
        <v>948</v>
      </c>
      <c r="C137" s="184" t="s">
        <v>428</v>
      </c>
      <c r="D137" s="184" t="s">
        <v>428</v>
      </c>
    </row>
    <row r="138" spans="1:4" ht="27.75" customHeight="1">
      <c r="A138" s="182">
        <v>135</v>
      </c>
      <c r="B138" s="183" t="s">
        <v>949</v>
      </c>
      <c r="C138" s="184" t="s">
        <v>428</v>
      </c>
      <c r="D138" s="184" t="s">
        <v>428</v>
      </c>
    </row>
    <row r="139" spans="1:4" ht="27.75" customHeight="1">
      <c r="A139" s="182">
        <v>137</v>
      </c>
      <c r="B139" s="183" t="s">
        <v>950</v>
      </c>
      <c r="C139" s="184" t="s">
        <v>428</v>
      </c>
      <c r="D139" s="184" t="s">
        <v>428</v>
      </c>
    </row>
    <row r="140" spans="1:4" ht="27.75" customHeight="1">
      <c r="A140" s="182">
        <v>138</v>
      </c>
      <c r="B140" s="183" t="s">
        <v>951</v>
      </c>
      <c r="C140" s="184" t="s">
        <v>428</v>
      </c>
      <c r="D140" s="184" t="s">
        <v>428</v>
      </c>
    </row>
    <row r="141" spans="1:4" ht="27.75" customHeight="1">
      <c r="A141" s="182">
        <v>139</v>
      </c>
      <c r="B141" s="183" t="s">
        <v>952</v>
      </c>
      <c r="C141" s="184" t="s">
        <v>428</v>
      </c>
      <c r="D141" s="184" t="s">
        <v>428</v>
      </c>
    </row>
    <row r="142" spans="1:4" ht="27.75" customHeight="1">
      <c r="A142" s="182">
        <v>140</v>
      </c>
      <c r="B142" s="183" t="s">
        <v>953</v>
      </c>
      <c r="C142" s="184" t="s">
        <v>428</v>
      </c>
      <c r="D142" s="184" t="s">
        <v>428</v>
      </c>
    </row>
    <row r="143" spans="1:4" ht="27.75" customHeight="1">
      <c r="A143" s="182">
        <v>141</v>
      </c>
      <c r="B143" s="183" t="s">
        <v>954</v>
      </c>
      <c r="C143" s="184" t="s">
        <v>428</v>
      </c>
      <c r="D143" s="184" t="s">
        <v>428</v>
      </c>
    </row>
    <row r="144" spans="1:4" ht="27.75" customHeight="1">
      <c r="A144" s="182">
        <v>142</v>
      </c>
      <c r="B144" s="183" t="s">
        <v>955</v>
      </c>
      <c r="C144" s="184" t="s">
        <v>428</v>
      </c>
      <c r="D144" s="184" t="s">
        <v>428</v>
      </c>
    </row>
    <row r="145" spans="1:4" ht="27.75" customHeight="1">
      <c r="A145" s="182">
        <v>143</v>
      </c>
      <c r="B145" s="183" t="s">
        <v>956</v>
      </c>
      <c r="C145" s="184" t="s">
        <v>428</v>
      </c>
      <c r="D145" s="184" t="s">
        <v>428</v>
      </c>
    </row>
    <row r="146" spans="1:4" ht="27.75" customHeight="1">
      <c r="A146" s="182">
        <v>144</v>
      </c>
      <c r="B146" s="183" t="s">
        <v>957</v>
      </c>
      <c r="C146" s="184" t="s">
        <v>428</v>
      </c>
      <c r="D146" s="184" t="s">
        <v>428</v>
      </c>
    </row>
    <row r="147" spans="1:4" ht="27.75" customHeight="1">
      <c r="A147" s="182">
        <v>145</v>
      </c>
      <c r="B147" s="183" t="s">
        <v>958</v>
      </c>
      <c r="C147" s="184" t="s">
        <v>428</v>
      </c>
      <c r="D147" s="184" t="s">
        <v>428</v>
      </c>
    </row>
    <row r="148" spans="1:4" ht="27.75" customHeight="1">
      <c r="A148" s="182">
        <v>146</v>
      </c>
      <c r="B148" s="183" t="s">
        <v>959</v>
      </c>
      <c r="C148" s="184" t="s">
        <v>428</v>
      </c>
      <c r="D148" s="184" t="s">
        <v>428</v>
      </c>
    </row>
    <row r="149" spans="1:4" ht="27.75" customHeight="1">
      <c r="A149" s="182">
        <v>147</v>
      </c>
      <c r="B149" s="183" t="s">
        <v>960</v>
      </c>
      <c r="C149" s="184" t="s">
        <v>428</v>
      </c>
      <c r="D149" s="184" t="s">
        <v>428</v>
      </c>
    </row>
    <row r="150" spans="1:4" ht="27.75" customHeight="1">
      <c r="A150" s="182">
        <v>148</v>
      </c>
      <c r="B150" s="183" t="s">
        <v>961</v>
      </c>
      <c r="C150" s="184" t="s">
        <v>428</v>
      </c>
      <c r="D150" s="184" t="s">
        <v>428</v>
      </c>
    </row>
    <row r="151" spans="1:4" ht="27.75" customHeight="1">
      <c r="A151" s="182">
        <v>149</v>
      </c>
      <c r="B151" s="183" t="s">
        <v>962</v>
      </c>
      <c r="C151" s="184" t="s">
        <v>428</v>
      </c>
      <c r="D151" s="184" t="s">
        <v>428</v>
      </c>
    </row>
    <row r="152" spans="1:4" ht="27.75" customHeight="1">
      <c r="A152" s="182">
        <v>150</v>
      </c>
      <c r="B152" s="183" t="s">
        <v>963</v>
      </c>
      <c r="C152" s="184" t="s">
        <v>428</v>
      </c>
      <c r="D152" s="184" t="s">
        <v>428</v>
      </c>
    </row>
    <row r="153" spans="1:4" ht="27.75" customHeight="1">
      <c r="A153" s="182">
        <v>151</v>
      </c>
      <c r="B153" s="183" t="s">
        <v>964</v>
      </c>
      <c r="C153" s="184" t="s">
        <v>428</v>
      </c>
      <c r="D153" s="184" t="s">
        <v>428</v>
      </c>
    </row>
    <row r="154" spans="1:4" ht="27.75" customHeight="1">
      <c r="A154" s="182">
        <v>152</v>
      </c>
      <c r="B154" s="183" t="s">
        <v>965</v>
      </c>
      <c r="C154" s="184" t="s">
        <v>428</v>
      </c>
      <c r="D154" s="184" t="s">
        <v>428</v>
      </c>
    </row>
    <row r="155" spans="1:4" ht="27.75" customHeight="1">
      <c r="A155" s="182">
        <v>153</v>
      </c>
      <c r="B155" s="183" t="s">
        <v>966</v>
      </c>
      <c r="C155" s="184" t="s">
        <v>428</v>
      </c>
      <c r="D155" s="184" t="s">
        <v>428</v>
      </c>
    </row>
    <row r="156" spans="1:4" ht="27.75" customHeight="1">
      <c r="A156" s="182">
        <v>154</v>
      </c>
      <c r="B156" s="183" t="s">
        <v>967</v>
      </c>
      <c r="C156" s="184" t="s">
        <v>428</v>
      </c>
      <c r="D156" s="184" t="s">
        <v>428</v>
      </c>
    </row>
    <row r="157" spans="1:4" ht="27.75" customHeight="1">
      <c r="A157" s="182">
        <v>155</v>
      </c>
      <c r="B157" s="183" t="s">
        <v>968</v>
      </c>
      <c r="C157" s="184" t="s">
        <v>428</v>
      </c>
      <c r="D157" s="184" t="s">
        <v>428</v>
      </c>
    </row>
    <row r="158" spans="1:4" ht="27.75" customHeight="1">
      <c r="A158" s="182">
        <v>157</v>
      </c>
      <c r="B158" s="183" t="s">
        <v>969</v>
      </c>
      <c r="C158" s="184" t="s">
        <v>428</v>
      </c>
      <c r="D158" s="184" t="s">
        <v>428</v>
      </c>
    </row>
    <row r="159" spans="1:4" ht="27.75" customHeight="1">
      <c r="A159" s="182">
        <v>158</v>
      </c>
      <c r="B159" s="183" t="s">
        <v>970</v>
      </c>
      <c r="C159" s="184" t="s">
        <v>428</v>
      </c>
      <c r="D159" s="184" t="s">
        <v>428</v>
      </c>
    </row>
    <row r="160" spans="1:4" ht="27.75" customHeight="1">
      <c r="A160" s="182">
        <v>159</v>
      </c>
      <c r="B160" s="183" t="s">
        <v>971</v>
      </c>
      <c r="C160" s="184" t="s">
        <v>428</v>
      </c>
      <c r="D160" s="184" t="s">
        <v>428</v>
      </c>
    </row>
    <row r="161" spans="1:4" ht="27.75" customHeight="1">
      <c r="A161" s="182">
        <v>160</v>
      </c>
      <c r="B161" s="183" t="s">
        <v>972</v>
      </c>
      <c r="C161" s="184" t="s">
        <v>428</v>
      </c>
      <c r="D161" s="184" t="s">
        <v>428</v>
      </c>
    </row>
    <row r="162" spans="1:4" ht="27.75" customHeight="1">
      <c r="A162" s="182">
        <v>161</v>
      </c>
      <c r="B162" s="183" t="s">
        <v>973</v>
      </c>
      <c r="C162" s="184" t="s">
        <v>428</v>
      </c>
      <c r="D162" s="184" t="s">
        <v>428</v>
      </c>
    </row>
    <row r="163" spans="1:4" ht="27.75" customHeight="1">
      <c r="A163" s="182">
        <v>162</v>
      </c>
      <c r="B163" s="183" t="s">
        <v>974</v>
      </c>
      <c r="C163" s="184" t="s">
        <v>428</v>
      </c>
      <c r="D163" s="184" t="s">
        <v>428</v>
      </c>
    </row>
    <row r="164" spans="1:4" ht="27.75" customHeight="1">
      <c r="A164" s="182">
        <v>163</v>
      </c>
      <c r="B164" s="183" t="s">
        <v>975</v>
      </c>
      <c r="C164" s="184" t="s">
        <v>428</v>
      </c>
      <c r="D164" s="184" t="s">
        <v>428</v>
      </c>
    </row>
    <row r="165" spans="1:4" ht="27.75" customHeight="1">
      <c r="A165" s="182">
        <v>164</v>
      </c>
      <c r="B165" s="183" t="s">
        <v>976</v>
      </c>
      <c r="C165" s="184" t="s">
        <v>428</v>
      </c>
      <c r="D165" s="184" t="s">
        <v>428</v>
      </c>
    </row>
    <row r="166" spans="1:4" ht="27.75" customHeight="1">
      <c r="A166" s="182">
        <v>165</v>
      </c>
      <c r="B166" s="183" t="s">
        <v>977</v>
      </c>
      <c r="C166" s="184" t="s">
        <v>428</v>
      </c>
      <c r="D166" s="184" t="s">
        <v>428</v>
      </c>
    </row>
    <row r="167" spans="1:4" ht="27.75" customHeight="1">
      <c r="A167" s="182">
        <v>166</v>
      </c>
      <c r="B167" s="183" t="s">
        <v>978</v>
      </c>
      <c r="C167" s="184" t="s">
        <v>428</v>
      </c>
      <c r="D167" s="184" t="s">
        <v>428</v>
      </c>
    </row>
    <row r="168" spans="1:4" ht="27.75" customHeight="1">
      <c r="A168" s="182">
        <v>167</v>
      </c>
      <c r="B168" s="183" t="s">
        <v>979</v>
      </c>
      <c r="C168" s="184" t="s">
        <v>428</v>
      </c>
      <c r="D168" s="184" t="s">
        <v>428</v>
      </c>
    </row>
    <row r="169" spans="1:4" ht="27.75" customHeight="1">
      <c r="A169" s="182">
        <v>168</v>
      </c>
      <c r="B169" s="183" t="s">
        <v>980</v>
      </c>
      <c r="C169" s="184" t="s">
        <v>428</v>
      </c>
      <c r="D169" s="184" t="s">
        <v>428</v>
      </c>
    </row>
    <row r="170" spans="1:4" ht="27.75" customHeight="1">
      <c r="A170" s="182">
        <v>169</v>
      </c>
      <c r="B170" s="183" t="s">
        <v>981</v>
      </c>
      <c r="C170" s="184" t="s">
        <v>428</v>
      </c>
      <c r="D170" s="184" t="s">
        <v>428</v>
      </c>
    </row>
    <row r="171" spans="1:4" ht="27.75" customHeight="1">
      <c r="A171" s="182">
        <v>170</v>
      </c>
      <c r="B171" s="183" t="s">
        <v>982</v>
      </c>
      <c r="C171" s="184" t="s">
        <v>428</v>
      </c>
      <c r="D171" s="184" t="s">
        <v>428</v>
      </c>
    </row>
    <row r="172" spans="1:4" ht="27.75" customHeight="1">
      <c r="A172" s="182">
        <v>171</v>
      </c>
      <c r="B172" s="183" t="s">
        <v>983</v>
      </c>
      <c r="C172" s="184" t="s">
        <v>428</v>
      </c>
      <c r="D172" s="184" t="s">
        <v>428</v>
      </c>
    </row>
    <row r="173" spans="1:4" ht="27.75" customHeight="1">
      <c r="A173" s="182">
        <v>172</v>
      </c>
      <c r="B173" s="183" t="s">
        <v>984</v>
      </c>
      <c r="C173" s="184" t="s">
        <v>428</v>
      </c>
      <c r="D173" s="184" t="s">
        <v>428</v>
      </c>
    </row>
    <row r="174" spans="1:4" ht="27.75" customHeight="1">
      <c r="A174" s="182">
        <v>174</v>
      </c>
      <c r="B174" s="183" t="s">
        <v>985</v>
      </c>
      <c r="C174" s="184" t="s">
        <v>428</v>
      </c>
      <c r="D174" s="184" t="s">
        <v>428</v>
      </c>
    </row>
    <row r="175" spans="1:4" ht="27.75" customHeight="1">
      <c r="A175" s="182">
        <v>175</v>
      </c>
      <c r="B175" s="183" t="s">
        <v>986</v>
      </c>
      <c r="C175" s="184" t="s">
        <v>428</v>
      </c>
      <c r="D175" s="184" t="s">
        <v>428</v>
      </c>
    </row>
    <row r="176" spans="1:4" ht="27.75" customHeight="1">
      <c r="A176" s="182">
        <v>176</v>
      </c>
      <c r="B176" s="183" t="s">
        <v>987</v>
      </c>
      <c r="C176" s="184" t="s">
        <v>428</v>
      </c>
      <c r="D176" s="184" t="s">
        <v>428</v>
      </c>
    </row>
    <row r="177" spans="1:4" ht="27.75" customHeight="1">
      <c r="A177" s="182">
        <v>177</v>
      </c>
      <c r="B177" s="183" t="s">
        <v>988</v>
      </c>
      <c r="C177" s="184" t="s">
        <v>428</v>
      </c>
      <c r="D177" s="184" t="s">
        <v>428</v>
      </c>
    </row>
    <row r="178" spans="1:4" ht="27.75" customHeight="1">
      <c r="A178" s="182">
        <v>178</v>
      </c>
      <c r="B178" s="183" t="s">
        <v>989</v>
      </c>
      <c r="C178" s="184" t="s">
        <v>428</v>
      </c>
      <c r="D178" s="184" t="s">
        <v>428</v>
      </c>
    </row>
    <row r="179" spans="1:4" ht="27.75" customHeight="1">
      <c r="A179" s="182">
        <v>179</v>
      </c>
      <c r="B179" s="183" t="s">
        <v>990</v>
      </c>
      <c r="C179" s="184" t="s">
        <v>428</v>
      </c>
      <c r="D179" s="184" t="s">
        <v>428</v>
      </c>
    </row>
    <row r="180" spans="1:4" ht="27.75" customHeight="1">
      <c r="A180" s="182">
        <v>180</v>
      </c>
      <c r="B180" s="183" t="s">
        <v>991</v>
      </c>
      <c r="C180" s="184" t="s">
        <v>428</v>
      </c>
      <c r="D180" s="184" t="s">
        <v>428</v>
      </c>
    </row>
    <row r="181" spans="1:4" ht="27.75" customHeight="1">
      <c r="A181" s="182">
        <v>181</v>
      </c>
      <c r="B181" s="183" t="s">
        <v>992</v>
      </c>
      <c r="C181" s="184" t="s">
        <v>428</v>
      </c>
      <c r="D181" s="184" t="s">
        <v>428</v>
      </c>
    </row>
    <row r="182" spans="1:4" ht="27.75" customHeight="1">
      <c r="A182" s="182">
        <v>182</v>
      </c>
      <c r="B182" s="183" t="s">
        <v>993</v>
      </c>
      <c r="C182" s="184" t="s">
        <v>428</v>
      </c>
      <c r="D182" s="184" t="s">
        <v>428</v>
      </c>
    </row>
    <row r="183" spans="1:4" ht="27.75" customHeight="1">
      <c r="A183" s="182">
        <v>183</v>
      </c>
      <c r="B183" s="183" t="s">
        <v>994</v>
      </c>
      <c r="C183" s="184" t="s">
        <v>428</v>
      </c>
      <c r="D183" s="184" t="s">
        <v>428</v>
      </c>
    </row>
    <row r="184" spans="1:4" ht="27.75" customHeight="1">
      <c r="A184" s="182">
        <v>184</v>
      </c>
      <c r="B184" s="183" t="s">
        <v>995</v>
      </c>
      <c r="C184" s="184" t="s">
        <v>428</v>
      </c>
      <c r="D184" s="184" t="s">
        <v>428</v>
      </c>
    </row>
    <row r="185" spans="1:4" ht="27.75" customHeight="1">
      <c r="A185" s="182">
        <v>185</v>
      </c>
      <c r="B185" s="183" t="s">
        <v>996</v>
      </c>
      <c r="C185" s="184" t="s">
        <v>428</v>
      </c>
      <c r="D185" s="184" t="s">
        <v>428</v>
      </c>
    </row>
    <row r="186" spans="1:4" ht="27.75" customHeight="1">
      <c r="A186" s="182">
        <v>186</v>
      </c>
      <c r="B186" s="183" t="s">
        <v>997</v>
      </c>
      <c r="C186" s="184" t="s">
        <v>428</v>
      </c>
      <c r="D186" s="184" t="s">
        <v>428</v>
      </c>
    </row>
    <row r="187" spans="1:4" ht="27.75" customHeight="1">
      <c r="A187" s="182">
        <v>187</v>
      </c>
      <c r="B187" s="183" t="s">
        <v>998</v>
      </c>
      <c r="C187" s="184" t="s">
        <v>428</v>
      </c>
      <c r="D187" s="184" t="s">
        <v>428</v>
      </c>
    </row>
    <row r="188" spans="1:4" ht="27.75" customHeight="1">
      <c r="A188" s="182">
        <v>188</v>
      </c>
      <c r="B188" s="183" t="s">
        <v>999</v>
      </c>
      <c r="C188" s="184" t="s">
        <v>428</v>
      </c>
      <c r="D188" s="184" t="s">
        <v>428</v>
      </c>
    </row>
    <row r="189" spans="1:4" ht="27.75" customHeight="1">
      <c r="A189" s="182">
        <v>189</v>
      </c>
      <c r="B189" s="183" t="s">
        <v>1000</v>
      </c>
      <c r="C189" s="184" t="s">
        <v>428</v>
      </c>
      <c r="D189" s="184" t="s">
        <v>428</v>
      </c>
    </row>
    <row r="190" spans="1:4" ht="27.75" customHeight="1">
      <c r="A190" s="182">
        <v>190</v>
      </c>
      <c r="B190" s="183" t="s">
        <v>1001</v>
      </c>
      <c r="C190" s="184" t="s">
        <v>428</v>
      </c>
      <c r="D190" s="184" t="s">
        <v>428</v>
      </c>
    </row>
    <row r="191" spans="1:4" ht="27.75" customHeight="1">
      <c r="A191" s="182">
        <v>191</v>
      </c>
      <c r="B191" s="183" t="s">
        <v>1002</v>
      </c>
      <c r="C191" s="184" t="s">
        <v>428</v>
      </c>
      <c r="D191" s="184" t="s">
        <v>428</v>
      </c>
    </row>
    <row r="192" spans="1:4" ht="27.75" customHeight="1">
      <c r="A192" s="182">
        <v>192</v>
      </c>
      <c r="B192" s="183" t="s">
        <v>1003</v>
      </c>
      <c r="C192" s="184" t="s">
        <v>428</v>
      </c>
      <c r="D192" s="184" t="s">
        <v>428</v>
      </c>
    </row>
    <row r="193" spans="1:4" ht="27.75" customHeight="1">
      <c r="A193" s="182">
        <v>193</v>
      </c>
      <c r="B193" s="183" t="s">
        <v>1004</v>
      </c>
      <c r="C193" s="184" t="s">
        <v>428</v>
      </c>
      <c r="D193" s="184" t="s">
        <v>428</v>
      </c>
    </row>
    <row r="194" spans="1:4" ht="27.75" customHeight="1">
      <c r="A194" s="182">
        <v>194</v>
      </c>
      <c r="B194" s="183" t="s">
        <v>1005</v>
      </c>
      <c r="C194" s="184" t="s">
        <v>428</v>
      </c>
      <c r="D194" s="184" t="s">
        <v>428</v>
      </c>
    </row>
    <row r="195" spans="1:4" ht="27.75" customHeight="1">
      <c r="A195" s="182">
        <v>195</v>
      </c>
      <c r="B195" s="183" t="s">
        <v>1006</v>
      </c>
      <c r="C195" s="184" t="s">
        <v>428</v>
      </c>
      <c r="D195" s="184" t="s">
        <v>428</v>
      </c>
    </row>
    <row r="196" spans="1:4" ht="27.75" customHeight="1">
      <c r="A196" s="182">
        <v>196</v>
      </c>
      <c r="B196" s="183" t="s">
        <v>1007</v>
      </c>
      <c r="C196" s="184" t="s">
        <v>428</v>
      </c>
      <c r="D196" s="184" t="s">
        <v>428</v>
      </c>
    </row>
    <row r="197" spans="1:4" ht="27.75" customHeight="1">
      <c r="A197" s="182">
        <v>197</v>
      </c>
      <c r="B197" s="183" t="s">
        <v>1008</v>
      </c>
      <c r="C197" s="184" t="s">
        <v>428</v>
      </c>
      <c r="D197" s="184" t="s">
        <v>428</v>
      </c>
    </row>
    <row r="198" spans="1:4" ht="27.75" customHeight="1">
      <c r="A198" s="182">
        <v>198</v>
      </c>
      <c r="B198" s="183" t="s">
        <v>1009</v>
      </c>
      <c r="C198" s="184" t="s">
        <v>428</v>
      </c>
      <c r="D198" s="184" t="s">
        <v>428</v>
      </c>
    </row>
    <row r="199" spans="1:4" ht="27.75" customHeight="1">
      <c r="A199" s="182">
        <v>199</v>
      </c>
      <c r="B199" s="183" t="s">
        <v>1010</v>
      </c>
      <c r="C199" s="184" t="s">
        <v>428</v>
      </c>
      <c r="D199" s="184" t="s">
        <v>428</v>
      </c>
    </row>
    <row r="200" spans="1:4" ht="27.75" customHeight="1">
      <c r="A200" s="182">
        <v>200</v>
      </c>
      <c r="B200" s="183" t="s">
        <v>1011</v>
      </c>
      <c r="C200" s="184" t="s">
        <v>428</v>
      </c>
      <c r="D200" s="184" t="s">
        <v>428</v>
      </c>
    </row>
    <row r="201" spans="1:4" ht="27.75" customHeight="1">
      <c r="A201" s="182">
        <v>201</v>
      </c>
      <c r="B201" s="183" t="s">
        <v>1012</v>
      </c>
      <c r="C201" s="184" t="s">
        <v>428</v>
      </c>
      <c r="D201" s="184" t="s">
        <v>428</v>
      </c>
    </row>
    <row r="202" spans="1:4" ht="27.75" customHeight="1">
      <c r="A202" s="182">
        <v>203</v>
      </c>
      <c r="B202" s="183" t="s">
        <v>1013</v>
      </c>
      <c r="C202" s="184" t="s">
        <v>428</v>
      </c>
      <c r="D202" s="184" t="s">
        <v>428</v>
      </c>
    </row>
    <row r="203" spans="1:4" ht="27.75" customHeight="1">
      <c r="A203" s="182">
        <v>204</v>
      </c>
      <c r="B203" s="183" t="s">
        <v>1014</v>
      </c>
      <c r="C203" s="184" t="s">
        <v>428</v>
      </c>
      <c r="D203" s="184" t="s">
        <v>428</v>
      </c>
    </row>
    <row r="204" spans="1:4" ht="27.75" customHeight="1">
      <c r="A204" s="182">
        <v>205</v>
      </c>
      <c r="B204" s="183" t="s">
        <v>1015</v>
      </c>
      <c r="C204" s="184" t="s">
        <v>428</v>
      </c>
      <c r="D204" s="184" t="s">
        <v>428</v>
      </c>
    </row>
    <row r="205" spans="1:4" ht="27.75" customHeight="1">
      <c r="A205" s="182">
        <v>206</v>
      </c>
      <c r="B205" s="183" t="s">
        <v>1016</v>
      </c>
      <c r="C205" s="184" t="s">
        <v>428</v>
      </c>
      <c r="D205" s="184" t="s">
        <v>428</v>
      </c>
    </row>
    <row r="206" spans="1:4" ht="27.75" customHeight="1">
      <c r="A206" s="182">
        <v>207</v>
      </c>
      <c r="B206" s="183" t="s">
        <v>1017</v>
      </c>
      <c r="C206" s="184" t="s">
        <v>428</v>
      </c>
      <c r="D206" s="184" t="s">
        <v>428</v>
      </c>
    </row>
    <row r="207" spans="1:4" ht="27.75" customHeight="1">
      <c r="A207" s="182">
        <v>208</v>
      </c>
      <c r="B207" s="183" t="s">
        <v>1018</v>
      </c>
      <c r="C207" s="184" t="s">
        <v>428</v>
      </c>
      <c r="D207" s="184" t="s">
        <v>428</v>
      </c>
    </row>
    <row r="208" spans="1:4" ht="27.75" customHeight="1">
      <c r="A208" s="182">
        <v>209</v>
      </c>
      <c r="B208" s="183" t="s">
        <v>1019</v>
      </c>
      <c r="C208" s="184" t="s">
        <v>428</v>
      </c>
      <c r="D208" s="184" t="s">
        <v>428</v>
      </c>
    </row>
    <row r="209" spans="1:4" ht="27.75" customHeight="1">
      <c r="A209" s="182">
        <v>210</v>
      </c>
      <c r="B209" s="183" t="s">
        <v>1020</v>
      </c>
      <c r="C209" s="184" t="s">
        <v>428</v>
      </c>
      <c r="D209" s="184" t="s">
        <v>428</v>
      </c>
    </row>
    <row r="210" spans="1:4" ht="27.75" customHeight="1">
      <c r="A210" s="182">
        <v>211</v>
      </c>
      <c r="B210" s="183" t="s">
        <v>1021</v>
      </c>
      <c r="C210" s="184" t="s">
        <v>428</v>
      </c>
      <c r="D210" s="184" t="s">
        <v>428</v>
      </c>
    </row>
    <row r="211" spans="1:4" ht="27.75" customHeight="1">
      <c r="A211" s="182">
        <v>212</v>
      </c>
      <c r="B211" s="183" t="s">
        <v>1022</v>
      </c>
      <c r="C211" s="184" t="s">
        <v>428</v>
      </c>
      <c r="D211" s="184" t="s">
        <v>428</v>
      </c>
    </row>
    <row r="212" spans="1:4" ht="27.75" customHeight="1">
      <c r="A212" s="182">
        <v>213</v>
      </c>
      <c r="B212" s="183" t="s">
        <v>1023</v>
      </c>
      <c r="C212" s="184">
        <v>13.013999999999999</v>
      </c>
      <c r="D212" s="184" t="s">
        <v>428</v>
      </c>
    </row>
    <row r="213" spans="1:4" ht="27.75" customHeight="1">
      <c r="A213" s="182">
        <v>214</v>
      </c>
      <c r="B213" s="183" t="s">
        <v>1024</v>
      </c>
      <c r="C213" s="184" t="s">
        <v>428</v>
      </c>
      <c r="D213" s="184" t="s">
        <v>428</v>
      </c>
    </row>
    <row r="214" spans="1:4" ht="27.75" customHeight="1">
      <c r="A214" s="182">
        <v>215</v>
      </c>
      <c r="B214" s="183" t="s">
        <v>1025</v>
      </c>
      <c r="C214" s="184" t="s">
        <v>428</v>
      </c>
      <c r="D214" s="184" t="s">
        <v>428</v>
      </c>
    </row>
    <row r="215" spans="1:4" ht="27.75" customHeight="1">
      <c r="A215" s="182">
        <v>216</v>
      </c>
      <c r="B215" s="183" t="s">
        <v>1026</v>
      </c>
      <c r="C215" s="184" t="s">
        <v>428</v>
      </c>
      <c r="D215" s="184" t="s">
        <v>428</v>
      </c>
    </row>
    <row r="216" spans="1:4" ht="27.75" customHeight="1">
      <c r="A216" s="182">
        <v>217</v>
      </c>
      <c r="B216" s="183" t="s">
        <v>1027</v>
      </c>
      <c r="C216" s="184" t="s">
        <v>428</v>
      </c>
      <c r="D216" s="184" t="s">
        <v>428</v>
      </c>
    </row>
    <row r="217" spans="1:4" ht="27.75" customHeight="1">
      <c r="A217" s="182">
        <v>218</v>
      </c>
      <c r="B217" s="183" t="s">
        <v>1028</v>
      </c>
      <c r="C217" s="184" t="s">
        <v>428</v>
      </c>
      <c r="D217" s="184" t="s">
        <v>428</v>
      </c>
    </row>
    <row r="218" spans="1:4" ht="27.75" customHeight="1">
      <c r="A218" s="182">
        <v>219</v>
      </c>
      <c r="B218" s="183" t="s">
        <v>1029</v>
      </c>
      <c r="C218" s="184" t="s">
        <v>428</v>
      </c>
      <c r="D218" s="184" t="s">
        <v>428</v>
      </c>
    </row>
    <row r="219" spans="1:4" ht="27.75" customHeight="1">
      <c r="A219" s="182">
        <v>220</v>
      </c>
      <c r="B219" s="183" t="s">
        <v>1030</v>
      </c>
      <c r="C219" s="184" t="s">
        <v>428</v>
      </c>
      <c r="D219" s="184" t="s">
        <v>428</v>
      </c>
    </row>
    <row r="220" spans="1:4" ht="27.75" customHeight="1">
      <c r="A220" s="182">
        <v>221</v>
      </c>
      <c r="B220" s="183" t="s">
        <v>1031</v>
      </c>
      <c r="C220" s="184" t="s">
        <v>428</v>
      </c>
      <c r="D220" s="184" t="s">
        <v>428</v>
      </c>
    </row>
    <row r="221" spans="1:4" ht="27.75" customHeight="1">
      <c r="A221" s="182">
        <v>222</v>
      </c>
      <c r="B221" s="183" t="s">
        <v>1032</v>
      </c>
      <c r="C221" s="184" t="s">
        <v>428</v>
      </c>
      <c r="D221" s="184" t="s">
        <v>428</v>
      </c>
    </row>
    <row r="222" spans="1:4" ht="27.75" customHeight="1">
      <c r="A222" s="182">
        <v>223</v>
      </c>
      <c r="B222" s="183" t="s">
        <v>1033</v>
      </c>
      <c r="C222" s="184" t="s">
        <v>428</v>
      </c>
      <c r="D222" s="184" t="s">
        <v>428</v>
      </c>
    </row>
    <row r="223" spans="1:4" ht="27.75" customHeight="1">
      <c r="A223" s="182">
        <v>224</v>
      </c>
      <c r="B223" s="183" t="s">
        <v>1034</v>
      </c>
      <c r="C223" s="184" t="s">
        <v>428</v>
      </c>
      <c r="D223" s="184" t="s">
        <v>428</v>
      </c>
    </row>
    <row r="224" spans="1:4" ht="27.75" customHeight="1">
      <c r="A224" s="182">
        <v>226</v>
      </c>
      <c r="B224" s="183" t="s">
        <v>1035</v>
      </c>
      <c r="C224" s="184" t="s">
        <v>428</v>
      </c>
      <c r="D224" s="184" t="s">
        <v>428</v>
      </c>
    </row>
    <row r="225" spans="1:4" ht="27.75" customHeight="1">
      <c r="A225" s="182">
        <v>227</v>
      </c>
      <c r="B225" s="183" t="s">
        <v>1036</v>
      </c>
      <c r="C225" s="184" t="s">
        <v>428</v>
      </c>
      <c r="D225" s="184" t="s">
        <v>428</v>
      </c>
    </row>
    <row r="226" spans="1:4" ht="27.75" customHeight="1">
      <c r="A226" s="182">
        <v>228</v>
      </c>
      <c r="B226" s="183" t="s">
        <v>1037</v>
      </c>
      <c r="C226" s="184" t="s">
        <v>428</v>
      </c>
      <c r="D226" s="184" t="s">
        <v>428</v>
      </c>
    </row>
    <row r="227" spans="1:4" ht="27.75" customHeight="1">
      <c r="A227" s="182">
        <v>229</v>
      </c>
      <c r="B227" s="183" t="s">
        <v>1038</v>
      </c>
      <c r="C227" s="184" t="s">
        <v>428</v>
      </c>
      <c r="D227" s="184" t="s">
        <v>428</v>
      </c>
    </row>
    <row r="228" spans="1:4" ht="27.75" customHeight="1">
      <c r="A228" s="182">
        <v>230</v>
      </c>
      <c r="B228" s="183" t="s">
        <v>1039</v>
      </c>
      <c r="C228" s="184" t="s">
        <v>428</v>
      </c>
      <c r="D228" s="184" t="s">
        <v>428</v>
      </c>
    </row>
    <row r="229" spans="1:4" ht="27.75" customHeight="1">
      <c r="A229" s="182">
        <v>231</v>
      </c>
      <c r="B229" s="183" t="s">
        <v>1040</v>
      </c>
      <c r="C229" s="184" t="s">
        <v>428</v>
      </c>
      <c r="D229" s="184" t="s">
        <v>428</v>
      </c>
    </row>
    <row r="230" spans="1:4" ht="27.75" customHeight="1">
      <c r="A230" s="182">
        <v>232</v>
      </c>
      <c r="B230" s="183" t="s">
        <v>1041</v>
      </c>
      <c r="C230" s="184" t="s">
        <v>428</v>
      </c>
      <c r="D230" s="184" t="s">
        <v>428</v>
      </c>
    </row>
    <row r="231" spans="1:4" ht="27.75" customHeight="1">
      <c r="A231" s="182">
        <v>233</v>
      </c>
      <c r="B231" s="183" t="s">
        <v>1042</v>
      </c>
      <c r="C231" s="184" t="s">
        <v>428</v>
      </c>
      <c r="D231" s="184" t="s">
        <v>428</v>
      </c>
    </row>
    <row r="232" spans="1:4" ht="27.75" customHeight="1">
      <c r="A232" s="182">
        <v>234</v>
      </c>
      <c r="B232" s="183" t="s">
        <v>1043</v>
      </c>
      <c r="C232" s="184" t="s">
        <v>428</v>
      </c>
      <c r="D232" s="184" t="s">
        <v>428</v>
      </c>
    </row>
    <row r="233" spans="1:4" ht="27.75" customHeight="1">
      <c r="A233" s="182">
        <v>235</v>
      </c>
      <c r="B233" s="183" t="s">
        <v>1044</v>
      </c>
      <c r="C233" s="184" t="s">
        <v>428</v>
      </c>
      <c r="D233" s="184" t="s">
        <v>428</v>
      </c>
    </row>
    <row r="234" spans="1:4" ht="27.75" customHeight="1">
      <c r="A234" s="182">
        <v>236</v>
      </c>
      <c r="B234" s="183" t="s">
        <v>1045</v>
      </c>
      <c r="C234" s="184" t="s">
        <v>428</v>
      </c>
      <c r="D234" s="184" t="s">
        <v>428</v>
      </c>
    </row>
    <row r="235" spans="1:4" ht="27.75" customHeight="1">
      <c r="A235" s="182">
        <v>237</v>
      </c>
      <c r="B235" s="183" t="s">
        <v>1046</v>
      </c>
      <c r="C235" s="184" t="s">
        <v>428</v>
      </c>
      <c r="D235" s="184" t="s">
        <v>428</v>
      </c>
    </row>
    <row r="236" spans="1:4" ht="27.75" customHeight="1">
      <c r="A236" s="182">
        <v>238</v>
      </c>
      <c r="B236" s="183" t="s">
        <v>1047</v>
      </c>
      <c r="C236" s="184" t="s">
        <v>428</v>
      </c>
      <c r="D236" s="184" t="s">
        <v>428</v>
      </c>
    </row>
    <row r="237" spans="1:4" ht="27.75" customHeight="1">
      <c r="A237" s="182">
        <v>239</v>
      </c>
      <c r="B237" s="183" t="s">
        <v>1048</v>
      </c>
      <c r="C237" s="184" t="s">
        <v>428</v>
      </c>
      <c r="D237" s="184" t="s">
        <v>428</v>
      </c>
    </row>
    <row r="238" spans="1:4" ht="27.75" customHeight="1">
      <c r="A238" s="182">
        <v>240</v>
      </c>
      <c r="B238" s="183" t="s">
        <v>1049</v>
      </c>
      <c r="C238" s="184" t="s">
        <v>428</v>
      </c>
      <c r="D238" s="184" t="s">
        <v>428</v>
      </c>
    </row>
    <row r="239" spans="1:4" ht="27.75" customHeight="1">
      <c r="A239" s="182">
        <v>241</v>
      </c>
      <c r="B239" s="183" t="s">
        <v>1050</v>
      </c>
      <c r="C239" s="184" t="s">
        <v>428</v>
      </c>
      <c r="D239" s="184" t="s">
        <v>428</v>
      </c>
    </row>
    <row r="240" spans="1:4" ht="27.75" customHeight="1">
      <c r="A240" s="182">
        <v>242</v>
      </c>
      <c r="B240" s="183" t="s">
        <v>1051</v>
      </c>
      <c r="C240" s="184" t="s">
        <v>428</v>
      </c>
      <c r="D240" s="184" t="s">
        <v>428</v>
      </c>
    </row>
    <row r="241" spans="1:4" ht="27.75" customHeight="1">
      <c r="A241" s="182">
        <v>243</v>
      </c>
      <c r="B241" s="183" t="s">
        <v>1052</v>
      </c>
      <c r="C241" s="184" t="s">
        <v>428</v>
      </c>
      <c r="D241" s="184" t="s">
        <v>428</v>
      </c>
    </row>
    <row r="242" spans="1:4" ht="27.75" customHeight="1">
      <c r="A242" s="182">
        <v>244</v>
      </c>
      <c r="B242" s="183" t="s">
        <v>1053</v>
      </c>
      <c r="C242" s="184" t="s">
        <v>428</v>
      </c>
      <c r="D242" s="184" t="s">
        <v>428</v>
      </c>
    </row>
    <row r="243" spans="1:4" ht="27.75" customHeight="1">
      <c r="A243" s="182">
        <v>245</v>
      </c>
      <c r="B243" s="183" t="s">
        <v>1054</v>
      </c>
      <c r="C243" s="184" t="s">
        <v>428</v>
      </c>
      <c r="D243" s="184">
        <v>16.577000000000002</v>
      </c>
    </row>
    <row r="244" spans="1:4" ht="27.75" customHeight="1">
      <c r="A244" s="182">
        <v>246</v>
      </c>
      <c r="B244" s="183" t="s">
        <v>1055</v>
      </c>
      <c r="C244" s="184" t="s">
        <v>428</v>
      </c>
      <c r="D244" s="184">
        <v>16.577000000000002</v>
      </c>
    </row>
    <row r="245" spans="1:4" ht="27.75" customHeight="1">
      <c r="A245" s="182">
        <v>247</v>
      </c>
      <c r="B245" s="183" t="s">
        <v>1056</v>
      </c>
      <c r="C245" s="184" t="s">
        <v>428</v>
      </c>
      <c r="D245" s="184">
        <v>16.577000000000002</v>
      </c>
    </row>
    <row r="246" spans="1:4" ht="27.75" customHeight="1">
      <c r="A246" s="182">
        <v>248</v>
      </c>
      <c r="B246" s="183" t="s">
        <v>1057</v>
      </c>
      <c r="C246" s="184" t="s">
        <v>428</v>
      </c>
      <c r="D246" s="184">
        <v>16.577000000000002</v>
      </c>
    </row>
    <row r="247" spans="1:4" ht="27.75" customHeight="1">
      <c r="A247" s="182">
        <v>249</v>
      </c>
      <c r="B247" s="183" t="s">
        <v>1058</v>
      </c>
      <c r="C247" s="184" t="s">
        <v>428</v>
      </c>
      <c r="D247" s="184" t="s">
        <v>428</v>
      </c>
    </row>
    <row r="248" spans="1:4" ht="27.75" customHeight="1">
      <c r="A248" s="182">
        <v>251</v>
      </c>
      <c r="B248" s="183" t="s">
        <v>1059</v>
      </c>
      <c r="C248" s="184" t="s">
        <v>428</v>
      </c>
      <c r="D248" s="184" t="s">
        <v>428</v>
      </c>
    </row>
    <row r="249" spans="1:4" ht="27.75" customHeight="1">
      <c r="A249" s="182">
        <v>252</v>
      </c>
      <c r="B249" s="183" t="s">
        <v>1060</v>
      </c>
      <c r="C249" s="184" t="s">
        <v>428</v>
      </c>
      <c r="D249" s="184" t="s">
        <v>428</v>
      </c>
    </row>
    <row r="250" spans="1:4" ht="27.75" customHeight="1">
      <c r="A250" s="182">
        <v>253</v>
      </c>
      <c r="B250" s="183" t="s">
        <v>1061</v>
      </c>
      <c r="C250" s="184" t="s">
        <v>428</v>
      </c>
      <c r="D250" s="184" t="s">
        <v>428</v>
      </c>
    </row>
    <row r="251" spans="1:4" ht="27.75" customHeight="1">
      <c r="A251" s="182">
        <v>254</v>
      </c>
      <c r="B251" s="183" t="s">
        <v>1062</v>
      </c>
      <c r="C251" s="184" t="s">
        <v>428</v>
      </c>
      <c r="D251" s="184" t="s">
        <v>428</v>
      </c>
    </row>
    <row r="252" spans="1:4" ht="27.75" customHeight="1">
      <c r="A252" s="182">
        <v>255</v>
      </c>
      <c r="B252" s="183" t="s">
        <v>1063</v>
      </c>
      <c r="C252" s="184" t="s">
        <v>428</v>
      </c>
      <c r="D252" s="184" t="s">
        <v>428</v>
      </c>
    </row>
    <row r="253" spans="1:4" ht="27.75" customHeight="1">
      <c r="A253" s="182">
        <v>256</v>
      </c>
      <c r="B253" s="183" t="s">
        <v>1064</v>
      </c>
      <c r="C253" s="184" t="s">
        <v>428</v>
      </c>
      <c r="D253" s="184" t="s">
        <v>428</v>
      </c>
    </row>
    <row r="254" spans="1:4" ht="27.75" customHeight="1">
      <c r="A254" s="182">
        <v>257</v>
      </c>
      <c r="B254" s="183" t="s">
        <v>1065</v>
      </c>
      <c r="C254" s="184" t="s">
        <v>428</v>
      </c>
      <c r="D254" s="184" t="s">
        <v>428</v>
      </c>
    </row>
    <row r="255" spans="1:4" ht="27.75" customHeight="1">
      <c r="A255" s="182">
        <v>258</v>
      </c>
      <c r="B255" s="183" t="s">
        <v>1066</v>
      </c>
      <c r="C255" s="184" t="s">
        <v>428</v>
      </c>
      <c r="D255" s="184" t="s">
        <v>428</v>
      </c>
    </row>
    <row r="256" spans="1:4" ht="27.75" customHeight="1">
      <c r="A256" s="182">
        <v>259</v>
      </c>
      <c r="B256" s="183" t="s">
        <v>1067</v>
      </c>
      <c r="C256" s="184" t="s">
        <v>428</v>
      </c>
      <c r="D256" s="184" t="s">
        <v>428</v>
      </c>
    </row>
    <row r="257" spans="1:4" ht="27.75" customHeight="1">
      <c r="A257" s="182">
        <v>260</v>
      </c>
      <c r="B257" s="183" t="s">
        <v>1068</v>
      </c>
      <c r="C257" s="184" t="s">
        <v>428</v>
      </c>
      <c r="D257" s="184" t="s">
        <v>428</v>
      </c>
    </row>
    <row r="258" spans="1:4" ht="27.75" customHeight="1">
      <c r="A258" s="182">
        <v>261</v>
      </c>
      <c r="B258" s="183" t="s">
        <v>1069</v>
      </c>
      <c r="C258" s="184" t="s">
        <v>428</v>
      </c>
      <c r="D258" s="184" t="s">
        <v>428</v>
      </c>
    </row>
    <row r="259" spans="1:4" ht="27.75" customHeight="1">
      <c r="A259" s="182">
        <v>262</v>
      </c>
      <c r="B259" s="183" t="s">
        <v>1070</v>
      </c>
      <c r="C259" s="184" t="s">
        <v>428</v>
      </c>
      <c r="D259" s="184" t="s">
        <v>428</v>
      </c>
    </row>
    <row r="260" spans="1:4" ht="27.75" customHeight="1">
      <c r="A260" s="182">
        <v>263</v>
      </c>
      <c r="B260" s="183" t="s">
        <v>1071</v>
      </c>
      <c r="C260" s="184" t="s">
        <v>428</v>
      </c>
      <c r="D260" s="184" t="s">
        <v>428</v>
      </c>
    </row>
    <row r="261" spans="1:4" ht="27.75" customHeight="1">
      <c r="A261" s="182">
        <v>264</v>
      </c>
      <c r="B261" s="183" t="s">
        <v>1072</v>
      </c>
      <c r="C261" s="184" t="s">
        <v>428</v>
      </c>
      <c r="D261" s="184" t="s">
        <v>428</v>
      </c>
    </row>
    <row r="262" spans="1:4" ht="27.75" customHeight="1">
      <c r="A262" s="182">
        <v>265</v>
      </c>
      <c r="B262" s="183" t="s">
        <v>1073</v>
      </c>
      <c r="C262" s="184" t="s">
        <v>428</v>
      </c>
      <c r="D262" s="184" t="s">
        <v>428</v>
      </c>
    </row>
    <row r="263" spans="1:4" ht="27.75" customHeight="1">
      <c r="A263" s="182">
        <v>266</v>
      </c>
      <c r="B263" s="183" t="s">
        <v>1074</v>
      </c>
      <c r="C263" s="184" t="s">
        <v>428</v>
      </c>
      <c r="D263" s="184" t="s">
        <v>428</v>
      </c>
    </row>
    <row r="264" spans="1:4" ht="27.75" customHeight="1">
      <c r="A264" s="182">
        <v>267</v>
      </c>
      <c r="B264" s="183" t="s">
        <v>1075</v>
      </c>
      <c r="C264" s="184" t="s">
        <v>428</v>
      </c>
      <c r="D264" s="184" t="s">
        <v>428</v>
      </c>
    </row>
    <row r="265" spans="1:4" ht="27.75" customHeight="1">
      <c r="A265" s="182">
        <v>268</v>
      </c>
      <c r="B265" s="183" t="s">
        <v>1076</v>
      </c>
      <c r="C265" s="184" t="s">
        <v>428</v>
      </c>
      <c r="D265" s="184" t="s">
        <v>428</v>
      </c>
    </row>
    <row r="266" spans="1:4" ht="27.75" customHeight="1">
      <c r="A266" s="182">
        <v>269</v>
      </c>
      <c r="B266" s="183" t="s">
        <v>1077</v>
      </c>
      <c r="C266" s="184" t="s">
        <v>428</v>
      </c>
      <c r="D266" s="184" t="s">
        <v>428</v>
      </c>
    </row>
    <row r="267" spans="1:4" ht="27.75" customHeight="1">
      <c r="A267" s="182">
        <v>270</v>
      </c>
      <c r="B267" s="183" t="s">
        <v>1078</v>
      </c>
      <c r="C267" s="184" t="s">
        <v>428</v>
      </c>
      <c r="D267" s="184" t="s">
        <v>428</v>
      </c>
    </row>
    <row r="268" spans="1:4" ht="27.75" customHeight="1">
      <c r="A268" s="182">
        <v>271</v>
      </c>
      <c r="B268" s="183" t="s">
        <v>1079</v>
      </c>
      <c r="C268" s="184" t="s">
        <v>428</v>
      </c>
      <c r="D268" s="184" t="s">
        <v>428</v>
      </c>
    </row>
    <row r="269" spans="1:4" ht="27.75" customHeight="1">
      <c r="A269" s="182">
        <v>272</v>
      </c>
      <c r="B269" s="183" t="s">
        <v>1080</v>
      </c>
      <c r="C269" s="184" t="s">
        <v>428</v>
      </c>
      <c r="D269" s="184" t="s">
        <v>428</v>
      </c>
    </row>
    <row r="270" spans="1:4" ht="27.75" customHeight="1">
      <c r="A270" s="182">
        <v>273</v>
      </c>
      <c r="B270" s="183" t="s">
        <v>1081</v>
      </c>
      <c r="C270" s="184" t="s">
        <v>428</v>
      </c>
      <c r="D270" s="184" t="s">
        <v>428</v>
      </c>
    </row>
    <row r="271" spans="1:4" ht="27.75" customHeight="1">
      <c r="A271" s="182">
        <v>274</v>
      </c>
      <c r="B271" s="183" t="s">
        <v>1082</v>
      </c>
      <c r="C271" s="184" t="s">
        <v>428</v>
      </c>
      <c r="D271" s="184" t="s">
        <v>428</v>
      </c>
    </row>
    <row r="272" spans="1:4" ht="27.75" customHeight="1">
      <c r="A272" s="182">
        <v>275</v>
      </c>
      <c r="B272" s="183" t="s">
        <v>1083</v>
      </c>
      <c r="C272" s="184" t="s">
        <v>428</v>
      </c>
      <c r="D272" s="184" t="s">
        <v>428</v>
      </c>
    </row>
    <row r="273" spans="1:4" ht="27.75" customHeight="1">
      <c r="A273" s="182">
        <v>276</v>
      </c>
      <c r="B273" s="183" t="s">
        <v>1084</v>
      </c>
      <c r="C273" s="184" t="s">
        <v>428</v>
      </c>
      <c r="D273" s="184" t="s">
        <v>428</v>
      </c>
    </row>
    <row r="274" spans="1:4" ht="27.75" customHeight="1">
      <c r="A274" s="182">
        <v>277</v>
      </c>
      <c r="B274" s="183" t="s">
        <v>1085</v>
      </c>
      <c r="C274" s="184" t="s">
        <v>428</v>
      </c>
      <c r="D274" s="184" t="s">
        <v>428</v>
      </c>
    </row>
    <row r="275" spans="1:4" ht="27.75" customHeight="1">
      <c r="A275" s="182">
        <v>278</v>
      </c>
      <c r="B275" s="183" t="s">
        <v>1086</v>
      </c>
      <c r="C275" s="184" t="s">
        <v>428</v>
      </c>
      <c r="D275" s="184" t="s">
        <v>428</v>
      </c>
    </row>
    <row r="276" spans="1:4" ht="27.75" customHeight="1">
      <c r="A276" s="182">
        <v>279</v>
      </c>
      <c r="B276" s="183" t="s">
        <v>1087</v>
      </c>
      <c r="C276" s="184" t="s">
        <v>428</v>
      </c>
      <c r="D276" s="184" t="s">
        <v>428</v>
      </c>
    </row>
    <row r="277" spans="1:4" ht="27.75" customHeight="1">
      <c r="A277" s="182">
        <v>280</v>
      </c>
      <c r="B277" s="183" t="s">
        <v>1088</v>
      </c>
      <c r="C277" s="184" t="s">
        <v>428</v>
      </c>
      <c r="D277" s="184" t="s">
        <v>428</v>
      </c>
    </row>
    <row r="278" spans="1:4" ht="27.75" customHeight="1">
      <c r="A278" s="182">
        <v>281</v>
      </c>
      <c r="B278" s="183" t="s">
        <v>1089</v>
      </c>
      <c r="C278" s="184" t="s">
        <v>428</v>
      </c>
      <c r="D278" s="184" t="s">
        <v>428</v>
      </c>
    </row>
    <row r="279" spans="1:4" ht="27.75" customHeight="1">
      <c r="A279" s="182">
        <v>282</v>
      </c>
      <c r="B279" s="183" t="s">
        <v>1090</v>
      </c>
      <c r="C279" s="184" t="s">
        <v>428</v>
      </c>
      <c r="D279" s="184" t="s">
        <v>428</v>
      </c>
    </row>
    <row r="280" spans="1:4" ht="27.75" customHeight="1">
      <c r="A280" s="182">
        <v>283</v>
      </c>
      <c r="B280" s="183" t="s">
        <v>1091</v>
      </c>
      <c r="C280" s="184" t="s">
        <v>428</v>
      </c>
      <c r="D280" s="184" t="s">
        <v>428</v>
      </c>
    </row>
    <row r="281" spans="1:4" ht="27.75" customHeight="1">
      <c r="A281" s="182">
        <v>284</v>
      </c>
      <c r="B281" s="183" t="s">
        <v>1092</v>
      </c>
      <c r="C281" s="184" t="s">
        <v>428</v>
      </c>
      <c r="D281" s="184" t="s">
        <v>428</v>
      </c>
    </row>
    <row r="282" spans="1:4" ht="27.75" customHeight="1">
      <c r="A282" s="182">
        <v>285</v>
      </c>
      <c r="B282" s="183" t="s">
        <v>1093</v>
      </c>
      <c r="C282" s="184" t="s">
        <v>428</v>
      </c>
      <c r="D282" s="184" t="s">
        <v>428</v>
      </c>
    </row>
    <row r="283" spans="1:4" ht="27.75" customHeight="1">
      <c r="A283" s="182">
        <v>286</v>
      </c>
      <c r="B283" s="183" t="s">
        <v>1094</v>
      </c>
      <c r="C283" s="184" t="s">
        <v>428</v>
      </c>
      <c r="D283" s="184" t="s">
        <v>428</v>
      </c>
    </row>
    <row r="284" spans="1:4" ht="27.75" customHeight="1">
      <c r="A284" s="182">
        <v>287</v>
      </c>
      <c r="B284" s="183" t="s">
        <v>1095</v>
      </c>
      <c r="C284" s="184" t="s">
        <v>428</v>
      </c>
      <c r="D284" s="184" t="s">
        <v>428</v>
      </c>
    </row>
    <row r="285" spans="1:4" ht="27.75" customHeight="1">
      <c r="A285" s="182">
        <v>288</v>
      </c>
      <c r="B285" s="183" t="s">
        <v>1096</v>
      </c>
      <c r="C285" s="184" t="s">
        <v>428</v>
      </c>
      <c r="D285" s="184" t="s">
        <v>428</v>
      </c>
    </row>
    <row r="286" spans="1:4" ht="27.75" customHeight="1">
      <c r="A286" s="182">
        <v>289</v>
      </c>
      <c r="B286" s="183" t="s">
        <v>1097</v>
      </c>
      <c r="C286" s="184" t="s">
        <v>428</v>
      </c>
      <c r="D286" s="184" t="s">
        <v>428</v>
      </c>
    </row>
    <row r="287" spans="1:4" ht="27.75" customHeight="1">
      <c r="A287" s="182">
        <v>290</v>
      </c>
      <c r="B287" s="183" t="s">
        <v>1098</v>
      </c>
      <c r="C287" s="184" t="s">
        <v>428</v>
      </c>
      <c r="D287" s="184" t="s">
        <v>428</v>
      </c>
    </row>
    <row r="288" spans="1:4" ht="27.75" customHeight="1">
      <c r="A288" s="182">
        <v>291</v>
      </c>
      <c r="B288" s="183" t="s">
        <v>1099</v>
      </c>
      <c r="C288" s="184" t="s">
        <v>428</v>
      </c>
      <c r="D288" s="184" t="s">
        <v>428</v>
      </c>
    </row>
    <row r="289" spans="1:4" ht="27.75" customHeight="1">
      <c r="A289" s="182">
        <v>292</v>
      </c>
      <c r="B289" s="183" t="s">
        <v>1100</v>
      </c>
      <c r="C289" s="184" t="s">
        <v>428</v>
      </c>
      <c r="D289" s="184" t="s">
        <v>428</v>
      </c>
    </row>
    <row r="290" spans="1:4" ht="27.75" customHeight="1">
      <c r="A290" s="182">
        <v>293</v>
      </c>
      <c r="B290" s="183" t="s">
        <v>1101</v>
      </c>
      <c r="C290" s="184" t="s">
        <v>428</v>
      </c>
      <c r="D290" s="184" t="s">
        <v>428</v>
      </c>
    </row>
    <row r="291" spans="1:4" ht="27.75" customHeight="1">
      <c r="A291" s="182">
        <v>294</v>
      </c>
      <c r="B291" s="183" t="s">
        <v>1102</v>
      </c>
      <c r="C291" s="184" t="s">
        <v>428</v>
      </c>
      <c r="D291" s="184" t="s">
        <v>428</v>
      </c>
    </row>
    <row r="292" spans="1:4" ht="27.75" customHeight="1">
      <c r="A292" s="182">
        <v>295</v>
      </c>
      <c r="B292" s="183" t="s">
        <v>1103</v>
      </c>
      <c r="C292" s="184" t="s">
        <v>428</v>
      </c>
      <c r="D292" s="184" t="s">
        <v>428</v>
      </c>
    </row>
    <row r="293" spans="1:4" ht="27.75" customHeight="1">
      <c r="A293" s="182">
        <v>296</v>
      </c>
      <c r="B293" s="183" t="s">
        <v>1104</v>
      </c>
      <c r="C293" s="184" t="s">
        <v>428</v>
      </c>
      <c r="D293" s="184" t="s">
        <v>428</v>
      </c>
    </row>
    <row r="294" spans="1:4" ht="27.75" customHeight="1">
      <c r="A294" s="182">
        <v>297</v>
      </c>
      <c r="B294" s="183" t="s">
        <v>1105</v>
      </c>
      <c r="C294" s="184" t="s">
        <v>428</v>
      </c>
      <c r="D294" s="184" t="s">
        <v>428</v>
      </c>
    </row>
    <row r="295" spans="1:4" ht="27.75" customHeight="1">
      <c r="A295" s="182">
        <v>298</v>
      </c>
      <c r="B295" s="183" t="s">
        <v>1106</v>
      </c>
      <c r="C295" s="184" t="s">
        <v>428</v>
      </c>
      <c r="D295" s="184" t="s">
        <v>428</v>
      </c>
    </row>
    <row r="296" spans="1:4" ht="27.75" customHeight="1">
      <c r="A296" s="182">
        <v>299</v>
      </c>
      <c r="B296" s="183" t="s">
        <v>1107</v>
      </c>
      <c r="C296" s="184" t="s">
        <v>428</v>
      </c>
      <c r="D296" s="184" t="s">
        <v>428</v>
      </c>
    </row>
    <row r="297" spans="1:4" ht="27.75" customHeight="1">
      <c r="A297" s="182">
        <v>300</v>
      </c>
      <c r="B297" s="183" t="s">
        <v>1108</v>
      </c>
      <c r="C297" s="184" t="s">
        <v>428</v>
      </c>
      <c r="D297" s="184" t="s">
        <v>428</v>
      </c>
    </row>
    <row r="298" spans="1:4" ht="27.75" customHeight="1">
      <c r="A298" s="182">
        <v>301</v>
      </c>
      <c r="B298" s="183" t="s">
        <v>1109</v>
      </c>
      <c r="C298" s="184" t="s">
        <v>428</v>
      </c>
      <c r="D298" s="184" t="s">
        <v>428</v>
      </c>
    </row>
    <row r="299" spans="1:4" ht="27.75" customHeight="1">
      <c r="A299" s="182">
        <v>302</v>
      </c>
      <c r="B299" s="183" t="s">
        <v>1110</v>
      </c>
      <c r="C299" s="184" t="s">
        <v>428</v>
      </c>
      <c r="D299" s="184" t="s">
        <v>428</v>
      </c>
    </row>
    <row r="300" spans="1:4" ht="27.75" customHeight="1">
      <c r="A300" s="182">
        <v>303</v>
      </c>
      <c r="B300" s="183" t="s">
        <v>1111</v>
      </c>
      <c r="C300" s="184" t="s">
        <v>428</v>
      </c>
      <c r="D300" s="184" t="s">
        <v>428</v>
      </c>
    </row>
    <row r="301" spans="1:4" ht="27.75" customHeight="1">
      <c r="A301" s="182">
        <v>304</v>
      </c>
      <c r="B301" s="183" t="s">
        <v>1112</v>
      </c>
      <c r="C301" s="184" t="s">
        <v>428</v>
      </c>
      <c r="D301" s="184" t="s">
        <v>428</v>
      </c>
    </row>
    <row r="302" spans="1:4" ht="27.75" customHeight="1">
      <c r="A302" s="182">
        <v>305</v>
      </c>
      <c r="B302" s="183" t="s">
        <v>1113</v>
      </c>
      <c r="C302" s="184" t="s">
        <v>428</v>
      </c>
      <c r="D302" s="184" t="s">
        <v>428</v>
      </c>
    </row>
    <row r="303" spans="1:4" ht="27.75" customHeight="1">
      <c r="A303" s="182">
        <v>306</v>
      </c>
      <c r="B303" s="183" t="s">
        <v>1114</v>
      </c>
      <c r="C303" s="184" t="s">
        <v>428</v>
      </c>
      <c r="D303" s="184" t="s">
        <v>428</v>
      </c>
    </row>
    <row r="304" spans="1:4" ht="27.75" customHeight="1">
      <c r="A304" s="182">
        <v>307</v>
      </c>
      <c r="B304" s="183" t="s">
        <v>1115</v>
      </c>
      <c r="C304" s="184" t="s">
        <v>428</v>
      </c>
      <c r="D304" s="184" t="s">
        <v>428</v>
      </c>
    </row>
    <row r="305" spans="1:4" ht="27.75" customHeight="1">
      <c r="A305" s="182">
        <v>308</v>
      </c>
      <c r="B305" s="183" t="s">
        <v>1116</v>
      </c>
      <c r="C305" s="184" t="s">
        <v>428</v>
      </c>
      <c r="D305" s="184" t="s">
        <v>428</v>
      </c>
    </row>
    <row r="306" spans="1:4" ht="27.75" customHeight="1">
      <c r="A306" s="182">
        <v>309</v>
      </c>
      <c r="B306" s="183" t="s">
        <v>1117</v>
      </c>
      <c r="C306" s="184" t="s">
        <v>428</v>
      </c>
      <c r="D306" s="184" t="s">
        <v>428</v>
      </c>
    </row>
    <row r="307" spans="1:4" ht="27.75" customHeight="1">
      <c r="A307" s="182">
        <v>310</v>
      </c>
      <c r="B307" s="183" t="s">
        <v>1118</v>
      </c>
      <c r="C307" s="184" t="s">
        <v>428</v>
      </c>
      <c r="D307" s="184" t="s">
        <v>428</v>
      </c>
    </row>
    <row r="308" spans="1:4" ht="27.75" customHeight="1">
      <c r="A308" s="182">
        <v>311</v>
      </c>
      <c r="B308" s="183" t="s">
        <v>1119</v>
      </c>
      <c r="C308" s="184" t="s">
        <v>428</v>
      </c>
      <c r="D308" s="184" t="s">
        <v>428</v>
      </c>
    </row>
    <row r="309" spans="1:4" ht="27.75" customHeight="1">
      <c r="A309" s="182">
        <v>312</v>
      </c>
      <c r="B309" s="183" t="s">
        <v>1120</v>
      </c>
      <c r="C309" s="184" t="s">
        <v>428</v>
      </c>
      <c r="D309" s="184" t="s">
        <v>428</v>
      </c>
    </row>
    <row r="310" spans="1:4" ht="27.75" customHeight="1">
      <c r="A310" s="182">
        <v>313</v>
      </c>
      <c r="B310" s="183" t="s">
        <v>1121</v>
      </c>
      <c r="C310" s="184" t="s">
        <v>428</v>
      </c>
      <c r="D310" s="184" t="s">
        <v>428</v>
      </c>
    </row>
    <row r="311" spans="1:4" ht="27.75" customHeight="1">
      <c r="A311" s="182">
        <v>314</v>
      </c>
      <c r="B311" s="183" t="s">
        <v>1122</v>
      </c>
      <c r="C311" s="184" t="s">
        <v>428</v>
      </c>
      <c r="D311" s="184" t="s">
        <v>428</v>
      </c>
    </row>
    <row r="312" spans="1:4" ht="27.75" customHeight="1">
      <c r="A312" s="182">
        <v>315</v>
      </c>
      <c r="B312" s="183" t="s">
        <v>1123</v>
      </c>
      <c r="C312" s="184" t="s">
        <v>428</v>
      </c>
      <c r="D312" s="184" t="s">
        <v>428</v>
      </c>
    </row>
    <row r="313" spans="1:4" ht="27.75" customHeight="1">
      <c r="A313" s="182">
        <v>316</v>
      </c>
      <c r="B313" s="183" t="s">
        <v>1124</v>
      </c>
      <c r="C313" s="184" t="s">
        <v>428</v>
      </c>
      <c r="D313" s="184" t="s">
        <v>428</v>
      </c>
    </row>
    <row r="314" spans="1:4" ht="27.75" customHeight="1">
      <c r="A314" s="182">
        <v>317</v>
      </c>
      <c r="B314" s="183" t="s">
        <v>1125</v>
      </c>
      <c r="C314" s="184" t="s">
        <v>428</v>
      </c>
      <c r="D314" s="184" t="s">
        <v>428</v>
      </c>
    </row>
    <row r="315" spans="1:4" ht="27.75" customHeight="1">
      <c r="A315" s="182">
        <v>318</v>
      </c>
      <c r="B315" s="183" t="s">
        <v>1126</v>
      </c>
      <c r="C315" s="184" t="s">
        <v>428</v>
      </c>
      <c r="D315" s="184" t="s">
        <v>428</v>
      </c>
    </row>
    <row r="316" spans="1:4" ht="27.75" customHeight="1">
      <c r="A316" s="182">
        <v>319</v>
      </c>
      <c r="B316" s="183" t="s">
        <v>1127</v>
      </c>
      <c r="C316" s="184" t="s">
        <v>428</v>
      </c>
      <c r="D316" s="184" t="s">
        <v>428</v>
      </c>
    </row>
    <row r="317" spans="1:4" ht="27.75" customHeight="1">
      <c r="A317" s="182">
        <v>320</v>
      </c>
      <c r="B317" s="183" t="s">
        <v>1128</v>
      </c>
      <c r="C317" s="184" t="s">
        <v>428</v>
      </c>
      <c r="D317" s="184" t="s">
        <v>428</v>
      </c>
    </row>
    <row r="318" spans="1:4" ht="27.75" customHeight="1">
      <c r="A318" s="182">
        <v>321</v>
      </c>
      <c r="B318" s="183" t="s">
        <v>1129</v>
      </c>
      <c r="C318" s="184" t="s">
        <v>428</v>
      </c>
      <c r="D318" s="184" t="s">
        <v>428</v>
      </c>
    </row>
    <row r="319" spans="1:4" ht="27.75" customHeight="1">
      <c r="A319" s="182">
        <v>322</v>
      </c>
      <c r="B319" s="183" t="s">
        <v>1130</v>
      </c>
      <c r="C319" s="184" t="s">
        <v>428</v>
      </c>
      <c r="D319" s="184" t="s">
        <v>428</v>
      </c>
    </row>
    <row r="320" spans="1:4" ht="27.75" customHeight="1">
      <c r="A320" s="182">
        <v>323</v>
      </c>
      <c r="B320" s="183" t="s">
        <v>1131</v>
      </c>
      <c r="C320" s="184" t="s">
        <v>428</v>
      </c>
      <c r="D320" s="184" t="s">
        <v>428</v>
      </c>
    </row>
    <row r="321" spans="1:4" ht="27.75" customHeight="1">
      <c r="A321" s="182">
        <v>324</v>
      </c>
      <c r="B321" s="183" t="s">
        <v>1132</v>
      </c>
      <c r="C321" s="184" t="s">
        <v>428</v>
      </c>
      <c r="D321" s="184" t="s">
        <v>428</v>
      </c>
    </row>
    <row r="322" spans="1:4" ht="27.75" customHeight="1">
      <c r="A322" s="182">
        <v>325</v>
      </c>
      <c r="B322" s="183" t="s">
        <v>1133</v>
      </c>
      <c r="C322" s="184" t="s">
        <v>428</v>
      </c>
      <c r="D322" s="184" t="s">
        <v>428</v>
      </c>
    </row>
    <row r="323" spans="1:4" ht="27.75" customHeight="1">
      <c r="A323" s="182">
        <v>326</v>
      </c>
      <c r="B323" s="183" t="s">
        <v>1134</v>
      </c>
      <c r="C323" s="184" t="s">
        <v>428</v>
      </c>
      <c r="D323" s="184" t="s">
        <v>428</v>
      </c>
    </row>
    <row r="324" spans="1:4" ht="27.75" customHeight="1">
      <c r="A324" s="182">
        <v>327</v>
      </c>
      <c r="B324" s="183" t="s">
        <v>1135</v>
      </c>
      <c r="C324" s="184" t="s">
        <v>428</v>
      </c>
      <c r="D324" s="184" t="s">
        <v>428</v>
      </c>
    </row>
    <row r="325" spans="1:4" ht="27.75" customHeight="1">
      <c r="A325" s="182">
        <v>328</v>
      </c>
      <c r="B325" s="183" t="s">
        <v>1136</v>
      </c>
      <c r="C325" s="184" t="s">
        <v>428</v>
      </c>
      <c r="D325" s="184" t="s">
        <v>428</v>
      </c>
    </row>
    <row r="326" spans="1:4" ht="27.75" customHeight="1">
      <c r="A326" s="182">
        <v>329</v>
      </c>
      <c r="B326" s="183" t="s">
        <v>1137</v>
      </c>
      <c r="C326" s="184" t="s">
        <v>428</v>
      </c>
      <c r="D326" s="184" t="s">
        <v>428</v>
      </c>
    </row>
    <row r="327" spans="1:4" ht="27.75" customHeight="1">
      <c r="A327" s="182">
        <v>330</v>
      </c>
      <c r="B327" s="183" t="s">
        <v>1138</v>
      </c>
      <c r="C327" s="184" t="s">
        <v>428</v>
      </c>
      <c r="D327" s="184" t="s">
        <v>428</v>
      </c>
    </row>
    <row r="328" spans="1:4" ht="27.75" customHeight="1">
      <c r="A328" s="182">
        <v>331</v>
      </c>
      <c r="B328" s="183" t="s">
        <v>1139</v>
      </c>
      <c r="C328" s="184" t="s">
        <v>428</v>
      </c>
      <c r="D328" s="184" t="s">
        <v>428</v>
      </c>
    </row>
    <row r="329" spans="1:4" ht="27.75" customHeight="1">
      <c r="A329" s="182">
        <v>332</v>
      </c>
      <c r="B329" s="183" t="s">
        <v>1140</v>
      </c>
      <c r="C329" s="184" t="s">
        <v>428</v>
      </c>
      <c r="D329" s="184" t="s">
        <v>428</v>
      </c>
    </row>
    <row r="330" spans="1:4" ht="27.75" customHeight="1">
      <c r="A330" s="182">
        <v>333</v>
      </c>
      <c r="B330" s="183" t="s">
        <v>1141</v>
      </c>
      <c r="C330" s="184" t="s">
        <v>428</v>
      </c>
      <c r="D330" s="184" t="s">
        <v>428</v>
      </c>
    </row>
    <row r="331" spans="1:4" ht="27.75" customHeight="1">
      <c r="A331" s="182">
        <v>334</v>
      </c>
      <c r="B331" s="183" t="s">
        <v>1142</v>
      </c>
      <c r="C331" s="184" t="s">
        <v>428</v>
      </c>
      <c r="D331" s="184" t="s">
        <v>428</v>
      </c>
    </row>
    <row r="332" spans="1:4" ht="27.75" customHeight="1">
      <c r="A332" s="182">
        <v>335</v>
      </c>
      <c r="B332" s="183" t="s">
        <v>1143</v>
      </c>
      <c r="C332" s="184" t="s">
        <v>428</v>
      </c>
      <c r="D332" s="184" t="s">
        <v>428</v>
      </c>
    </row>
    <row r="333" spans="1:4" ht="27.75" customHeight="1">
      <c r="A333" s="182">
        <v>336</v>
      </c>
      <c r="B333" s="183" t="s">
        <v>1144</v>
      </c>
      <c r="C333" s="184" t="s">
        <v>428</v>
      </c>
      <c r="D333" s="184" t="s">
        <v>428</v>
      </c>
    </row>
    <row r="334" spans="1:4" ht="27.75" customHeight="1">
      <c r="A334" s="182">
        <v>337</v>
      </c>
      <c r="B334" s="183" t="s">
        <v>1145</v>
      </c>
      <c r="C334" s="184" t="s">
        <v>428</v>
      </c>
      <c r="D334" s="184" t="s">
        <v>428</v>
      </c>
    </row>
    <row r="335" spans="1:4" ht="27.75" customHeight="1">
      <c r="A335" s="182">
        <v>338</v>
      </c>
      <c r="B335" s="183" t="s">
        <v>1146</v>
      </c>
      <c r="C335" s="184" t="s">
        <v>428</v>
      </c>
      <c r="D335" s="184" t="s">
        <v>428</v>
      </c>
    </row>
    <row r="336" spans="1:4" ht="27.75" customHeight="1">
      <c r="A336" s="182">
        <v>339</v>
      </c>
      <c r="B336" s="183" t="s">
        <v>1147</v>
      </c>
      <c r="C336" s="184" t="s">
        <v>428</v>
      </c>
      <c r="D336" s="184" t="s">
        <v>428</v>
      </c>
    </row>
    <row r="337" spans="1:4" ht="27.75" customHeight="1">
      <c r="A337" s="182">
        <v>340</v>
      </c>
      <c r="B337" s="183" t="s">
        <v>1148</v>
      </c>
      <c r="C337" s="184" t="s">
        <v>428</v>
      </c>
      <c r="D337" s="184" t="s">
        <v>428</v>
      </c>
    </row>
    <row r="338" spans="1:4" ht="27.75" customHeight="1">
      <c r="A338" s="182">
        <v>341</v>
      </c>
      <c r="B338" s="183" t="s">
        <v>1149</v>
      </c>
      <c r="C338" s="184" t="s">
        <v>428</v>
      </c>
      <c r="D338" s="184" t="s">
        <v>428</v>
      </c>
    </row>
    <row r="339" spans="1:4" ht="27.75" customHeight="1">
      <c r="A339" s="182">
        <v>342</v>
      </c>
      <c r="B339" s="183" t="s">
        <v>1150</v>
      </c>
      <c r="C339" s="184" t="s">
        <v>428</v>
      </c>
      <c r="D339" s="184" t="s">
        <v>428</v>
      </c>
    </row>
    <row r="340" spans="1:4" ht="27.75" customHeight="1">
      <c r="A340" s="182">
        <v>343</v>
      </c>
      <c r="B340" s="183" t="s">
        <v>1151</v>
      </c>
      <c r="C340" s="184" t="s">
        <v>428</v>
      </c>
      <c r="D340" s="184" t="s">
        <v>428</v>
      </c>
    </row>
    <row r="341" spans="1:4" ht="27.75" customHeight="1">
      <c r="A341" s="182">
        <v>344</v>
      </c>
      <c r="B341" s="183" t="s">
        <v>1152</v>
      </c>
      <c r="C341" s="184" t="s">
        <v>428</v>
      </c>
      <c r="D341" s="184" t="s">
        <v>428</v>
      </c>
    </row>
    <row r="342" spans="1:4" ht="27.75" customHeight="1">
      <c r="A342" s="182">
        <v>345</v>
      </c>
      <c r="B342" s="183" t="s">
        <v>1153</v>
      </c>
      <c r="C342" s="184" t="s">
        <v>428</v>
      </c>
      <c r="D342" s="184" t="s">
        <v>428</v>
      </c>
    </row>
    <row r="343" spans="1:4" ht="27.75" customHeight="1">
      <c r="A343" s="182">
        <v>346</v>
      </c>
      <c r="B343" s="183" t="s">
        <v>1154</v>
      </c>
      <c r="C343" s="184" t="s">
        <v>428</v>
      </c>
      <c r="D343" s="184" t="s">
        <v>428</v>
      </c>
    </row>
    <row r="344" spans="1:4" ht="27.75" customHeight="1">
      <c r="A344" s="182">
        <v>347</v>
      </c>
      <c r="B344" s="183" t="s">
        <v>1155</v>
      </c>
      <c r="C344" s="184" t="s">
        <v>428</v>
      </c>
      <c r="D344" s="184" t="s">
        <v>428</v>
      </c>
    </row>
    <row r="345" spans="1:4" ht="27.75" customHeight="1">
      <c r="A345" s="182">
        <v>348</v>
      </c>
      <c r="B345" s="183" t="s">
        <v>1156</v>
      </c>
      <c r="C345" s="184" t="s">
        <v>428</v>
      </c>
      <c r="D345" s="184" t="s">
        <v>428</v>
      </c>
    </row>
    <row r="346" spans="1:4" ht="27.75" customHeight="1">
      <c r="A346" s="182">
        <v>349</v>
      </c>
      <c r="B346" s="183" t="s">
        <v>1157</v>
      </c>
      <c r="C346" s="184" t="s">
        <v>428</v>
      </c>
      <c r="D346" s="184" t="s">
        <v>428</v>
      </c>
    </row>
    <row r="347" spans="1:4" ht="27.75" customHeight="1">
      <c r="A347" s="182">
        <v>350</v>
      </c>
      <c r="B347" s="183" t="s">
        <v>1158</v>
      </c>
      <c r="C347" s="184" t="s">
        <v>428</v>
      </c>
      <c r="D347" s="184" t="s">
        <v>428</v>
      </c>
    </row>
    <row r="348" spans="1:4" ht="27.75" customHeight="1">
      <c r="A348" s="182">
        <v>351</v>
      </c>
      <c r="B348" s="183" t="s">
        <v>1159</v>
      </c>
      <c r="C348" s="184" t="s">
        <v>428</v>
      </c>
      <c r="D348" s="184" t="s">
        <v>428</v>
      </c>
    </row>
    <row r="349" spans="1:4" ht="27.75" customHeight="1">
      <c r="A349" s="182">
        <v>352</v>
      </c>
      <c r="B349" s="183" t="s">
        <v>1160</v>
      </c>
      <c r="C349" s="184" t="s">
        <v>428</v>
      </c>
      <c r="D349" s="184" t="s">
        <v>428</v>
      </c>
    </row>
    <row r="350" spans="1:4" ht="27.75" customHeight="1">
      <c r="A350" s="182">
        <v>353</v>
      </c>
      <c r="B350" s="183" t="s">
        <v>1161</v>
      </c>
      <c r="C350" s="184" t="s">
        <v>428</v>
      </c>
      <c r="D350" s="184" t="s">
        <v>428</v>
      </c>
    </row>
    <row r="351" spans="1:4" ht="27.75" customHeight="1">
      <c r="A351" s="182">
        <v>354</v>
      </c>
      <c r="B351" s="183" t="s">
        <v>1162</v>
      </c>
      <c r="C351" s="184" t="s">
        <v>428</v>
      </c>
      <c r="D351" s="184" t="s">
        <v>428</v>
      </c>
    </row>
    <row r="352" spans="1:4" ht="27.75" customHeight="1">
      <c r="A352" s="182">
        <v>355</v>
      </c>
      <c r="B352" s="183" t="s">
        <v>1163</v>
      </c>
      <c r="C352" s="184" t="s">
        <v>428</v>
      </c>
      <c r="D352" s="184" t="s">
        <v>428</v>
      </c>
    </row>
    <row r="353" spans="1:4" ht="27.75" customHeight="1">
      <c r="A353" s="182">
        <v>356</v>
      </c>
      <c r="B353" s="183" t="s">
        <v>1164</v>
      </c>
      <c r="C353" s="184" t="s">
        <v>428</v>
      </c>
      <c r="D353" s="184" t="s">
        <v>428</v>
      </c>
    </row>
    <row r="354" spans="1:4" ht="27.75" customHeight="1">
      <c r="A354" s="182">
        <v>357</v>
      </c>
      <c r="B354" s="183" t="s">
        <v>1165</v>
      </c>
      <c r="C354" s="184" t="s">
        <v>428</v>
      </c>
      <c r="D354" s="184" t="s">
        <v>428</v>
      </c>
    </row>
    <row r="355" spans="1:4" ht="27.75" customHeight="1">
      <c r="A355" s="182">
        <v>358</v>
      </c>
      <c r="B355" s="183" t="s">
        <v>1166</v>
      </c>
      <c r="C355" s="184" t="s">
        <v>428</v>
      </c>
      <c r="D355" s="184" t="s">
        <v>428</v>
      </c>
    </row>
    <row r="356" spans="1:4" ht="27.75" customHeight="1">
      <c r="A356" s="182">
        <v>359</v>
      </c>
      <c r="B356" s="183" t="s">
        <v>1167</v>
      </c>
      <c r="C356" s="184" t="s">
        <v>428</v>
      </c>
      <c r="D356" s="184" t="s">
        <v>428</v>
      </c>
    </row>
    <row r="357" spans="1:4" ht="27.75" customHeight="1">
      <c r="A357" s="182">
        <v>360</v>
      </c>
      <c r="B357" s="183" t="s">
        <v>1168</v>
      </c>
      <c r="C357" s="184" t="s">
        <v>428</v>
      </c>
      <c r="D357" s="184" t="s">
        <v>428</v>
      </c>
    </row>
    <row r="358" spans="1:4" ht="27.75" customHeight="1">
      <c r="A358" s="182">
        <v>361</v>
      </c>
      <c r="B358" s="183" t="s">
        <v>1169</v>
      </c>
      <c r="C358" s="184" t="s">
        <v>428</v>
      </c>
      <c r="D358" s="184" t="s">
        <v>428</v>
      </c>
    </row>
    <row r="359" spans="1:4" ht="27.75" customHeight="1">
      <c r="A359" s="182">
        <v>362</v>
      </c>
      <c r="B359" s="183" t="s">
        <v>1170</v>
      </c>
      <c r="C359" s="184" t="s">
        <v>428</v>
      </c>
      <c r="D359" s="184" t="s">
        <v>428</v>
      </c>
    </row>
    <row r="360" spans="1:4" ht="27.75" customHeight="1">
      <c r="A360" s="182">
        <v>363</v>
      </c>
      <c r="B360" s="183" t="s">
        <v>1171</v>
      </c>
      <c r="C360" s="184" t="s">
        <v>428</v>
      </c>
      <c r="D360" s="184" t="s">
        <v>428</v>
      </c>
    </row>
    <row r="361" spans="1:4" ht="27.75" customHeight="1">
      <c r="A361" s="182">
        <v>364</v>
      </c>
      <c r="B361" s="183" t="s">
        <v>1172</v>
      </c>
      <c r="C361" s="184" t="s">
        <v>428</v>
      </c>
      <c r="D361" s="184" t="s">
        <v>428</v>
      </c>
    </row>
    <row r="362" spans="1:4" ht="27.75" customHeight="1">
      <c r="A362" s="182">
        <v>365</v>
      </c>
      <c r="B362" s="183" t="s">
        <v>1173</v>
      </c>
      <c r="C362" s="184" t="s">
        <v>428</v>
      </c>
      <c r="D362" s="184" t="s">
        <v>428</v>
      </c>
    </row>
    <row r="363" spans="1:4" ht="27.75" customHeight="1">
      <c r="A363" s="182">
        <v>366</v>
      </c>
      <c r="B363" s="183" t="s">
        <v>1174</v>
      </c>
      <c r="C363" s="184" t="s">
        <v>428</v>
      </c>
      <c r="D363" s="184" t="s">
        <v>428</v>
      </c>
    </row>
    <row r="364" spans="1:4" ht="27.75" customHeight="1">
      <c r="A364" s="182">
        <v>367</v>
      </c>
      <c r="B364" s="183" t="s">
        <v>1175</v>
      </c>
      <c r="C364" s="184" t="s">
        <v>428</v>
      </c>
      <c r="D364" s="184" t="s">
        <v>428</v>
      </c>
    </row>
    <row r="365" spans="1:4" ht="27.75" customHeight="1">
      <c r="A365" s="182">
        <v>368</v>
      </c>
      <c r="B365" s="183" t="s">
        <v>1176</v>
      </c>
      <c r="C365" s="184" t="s">
        <v>428</v>
      </c>
      <c r="D365" s="184" t="s">
        <v>428</v>
      </c>
    </row>
    <row r="366" spans="1:4" ht="27.75" customHeight="1">
      <c r="A366" s="182">
        <v>369</v>
      </c>
      <c r="B366" s="183" t="s">
        <v>1177</v>
      </c>
      <c r="C366" s="184" t="s">
        <v>428</v>
      </c>
      <c r="D366" s="184" t="s">
        <v>428</v>
      </c>
    </row>
    <row r="367" spans="1:4" ht="27.75" customHeight="1">
      <c r="A367" s="182">
        <v>370</v>
      </c>
      <c r="B367" s="183" t="s">
        <v>1178</v>
      </c>
      <c r="C367" s="184" t="s">
        <v>428</v>
      </c>
      <c r="D367" s="184" t="s">
        <v>428</v>
      </c>
    </row>
    <row r="368" spans="1:4" ht="27.75" customHeight="1">
      <c r="A368" s="182">
        <v>371</v>
      </c>
      <c r="B368" s="183" t="s">
        <v>1179</v>
      </c>
      <c r="C368" s="184" t="s">
        <v>428</v>
      </c>
      <c r="D368" s="184" t="s">
        <v>428</v>
      </c>
    </row>
    <row r="369" spans="1:4" ht="27.75" customHeight="1">
      <c r="A369" s="182">
        <v>372</v>
      </c>
      <c r="B369" s="183" t="s">
        <v>1180</v>
      </c>
      <c r="C369" s="184" t="s">
        <v>428</v>
      </c>
      <c r="D369" s="184" t="s">
        <v>428</v>
      </c>
    </row>
    <row r="370" spans="1:4" ht="27.75" customHeight="1">
      <c r="A370" s="182">
        <v>373</v>
      </c>
      <c r="B370" s="183" t="s">
        <v>1181</v>
      </c>
      <c r="C370" s="184" t="s">
        <v>428</v>
      </c>
      <c r="D370" s="184" t="s">
        <v>428</v>
      </c>
    </row>
    <row r="371" spans="1:4" ht="27.75" customHeight="1">
      <c r="A371" s="182">
        <v>374</v>
      </c>
      <c r="B371" s="183" t="s">
        <v>1182</v>
      </c>
      <c r="C371" s="184" t="s">
        <v>428</v>
      </c>
      <c r="D371" s="184" t="s">
        <v>428</v>
      </c>
    </row>
    <row r="372" spans="1:4" ht="27.75" customHeight="1">
      <c r="A372" s="182">
        <v>375</v>
      </c>
      <c r="B372" s="183" t="s">
        <v>1183</v>
      </c>
      <c r="C372" s="184" t="s">
        <v>428</v>
      </c>
      <c r="D372" s="184" t="s">
        <v>428</v>
      </c>
    </row>
    <row r="373" spans="1:4" ht="27.75" customHeight="1">
      <c r="A373" s="182">
        <v>376</v>
      </c>
      <c r="B373" s="183" t="s">
        <v>1184</v>
      </c>
      <c r="C373" s="184" t="s">
        <v>428</v>
      </c>
      <c r="D373" s="184" t="s">
        <v>428</v>
      </c>
    </row>
    <row r="374" spans="1:4" ht="27.75" customHeight="1">
      <c r="A374" s="182">
        <v>377</v>
      </c>
      <c r="B374" s="183" t="s">
        <v>1185</v>
      </c>
      <c r="C374" s="184" t="s">
        <v>428</v>
      </c>
      <c r="D374" s="184" t="s">
        <v>428</v>
      </c>
    </row>
    <row r="375" spans="1:4" ht="27.75" customHeight="1">
      <c r="A375" s="182">
        <v>378</v>
      </c>
      <c r="B375" s="183" t="s">
        <v>1186</v>
      </c>
      <c r="C375" s="184" t="s">
        <v>428</v>
      </c>
      <c r="D375" s="184" t="s">
        <v>428</v>
      </c>
    </row>
    <row r="376" spans="1:4" ht="27.75" customHeight="1">
      <c r="A376" s="182">
        <v>379</v>
      </c>
      <c r="B376" s="183" t="s">
        <v>1187</v>
      </c>
      <c r="C376" s="184" t="s">
        <v>428</v>
      </c>
      <c r="D376" s="184" t="s">
        <v>428</v>
      </c>
    </row>
    <row r="377" spans="1:4" ht="27.75" customHeight="1">
      <c r="A377" s="182">
        <v>380</v>
      </c>
      <c r="B377" s="183" t="s">
        <v>1188</v>
      </c>
      <c r="C377" s="184" t="s">
        <v>428</v>
      </c>
      <c r="D377" s="184" t="s">
        <v>428</v>
      </c>
    </row>
    <row r="378" spans="1:4" ht="27.75" customHeight="1">
      <c r="A378" s="182">
        <v>381</v>
      </c>
      <c r="B378" s="183" t="s">
        <v>1189</v>
      </c>
      <c r="C378" s="184" t="s">
        <v>428</v>
      </c>
      <c r="D378" s="184" t="s">
        <v>428</v>
      </c>
    </row>
    <row r="379" spans="1:4" ht="27.75" customHeight="1">
      <c r="A379" s="182">
        <v>382</v>
      </c>
      <c r="B379" s="183" t="s">
        <v>1190</v>
      </c>
      <c r="C379" s="184" t="s">
        <v>428</v>
      </c>
      <c r="D379" s="184" t="s">
        <v>428</v>
      </c>
    </row>
    <row r="380" spans="1:4" ht="27.75" customHeight="1">
      <c r="A380" s="182">
        <v>383</v>
      </c>
      <c r="B380" s="183" t="s">
        <v>1191</v>
      </c>
      <c r="C380" s="184" t="s">
        <v>428</v>
      </c>
      <c r="D380" s="184" t="s">
        <v>428</v>
      </c>
    </row>
    <row r="381" spans="1:4" ht="27.75" customHeight="1">
      <c r="A381" s="182">
        <v>384</v>
      </c>
      <c r="B381" s="183" t="s">
        <v>1192</v>
      </c>
      <c r="C381" s="184" t="s">
        <v>428</v>
      </c>
      <c r="D381" s="184" t="s">
        <v>428</v>
      </c>
    </row>
    <row r="382" spans="1:4" ht="27.75" customHeight="1">
      <c r="A382" s="182">
        <v>385</v>
      </c>
      <c r="B382" s="183" t="s">
        <v>1193</v>
      </c>
      <c r="C382" s="184" t="s">
        <v>428</v>
      </c>
      <c r="D382" s="184" t="s">
        <v>428</v>
      </c>
    </row>
    <row r="383" spans="1:4" ht="27.75" customHeight="1">
      <c r="A383" s="182">
        <v>386</v>
      </c>
      <c r="B383" s="183" t="s">
        <v>1194</v>
      </c>
      <c r="C383" s="184" t="s">
        <v>428</v>
      </c>
      <c r="D383" s="184" t="s">
        <v>428</v>
      </c>
    </row>
    <row r="384" spans="1:4" ht="27.75" customHeight="1">
      <c r="A384" s="182">
        <v>387</v>
      </c>
      <c r="B384" s="183" t="s">
        <v>1195</v>
      </c>
      <c r="C384" s="184" t="s">
        <v>428</v>
      </c>
      <c r="D384" s="184" t="s">
        <v>428</v>
      </c>
    </row>
    <row r="385" spans="1:4" ht="27.75" customHeight="1">
      <c r="A385" s="182">
        <v>388</v>
      </c>
      <c r="B385" s="183" t="s">
        <v>1196</v>
      </c>
      <c r="C385" s="184" t="s">
        <v>428</v>
      </c>
      <c r="D385" s="184" t="s">
        <v>428</v>
      </c>
    </row>
    <row r="386" spans="1:4" ht="27.75" customHeight="1">
      <c r="A386" s="182">
        <v>390</v>
      </c>
      <c r="B386" s="183" t="s">
        <v>1197</v>
      </c>
      <c r="C386" s="184" t="s">
        <v>428</v>
      </c>
      <c r="D386" s="184" t="s">
        <v>428</v>
      </c>
    </row>
    <row r="387" spans="1:4" ht="27.75" customHeight="1">
      <c r="A387" s="182">
        <v>391</v>
      </c>
      <c r="B387" s="183" t="s">
        <v>1198</v>
      </c>
      <c r="C387" s="184" t="s">
        <v>428</v>
      </c>
      <c r="D387" s="184" t="s">
        <v>428</v>
      </c>
    </row>
    <row r="388" spans="1:4" ht="27.75" customHeight="1">
      <c r="A388" s="182">
        <v>392</v>
      </c>
      <c r="B388" s="183" t="s">
        <v>1199</v>
      </c>
      <c r="C388" s="184" t="s">
        <v>428</v>
      </c>
      <c r="D388" s="184" t="s">
        <v>428</v>
      </c>
    </row>
    <row r="389" spans="1:4" ht="27.75" customHeight="1">
      <c r="A389" s="182">
        <v>393</v>
      </c>
      <c r="B389" s="183" t="s">
        <v>1200</v>
      </c>
      <c r="C389" s="184" t="s">
        <v>428</v>
      </c>
      <c r="D389" s="184" t="s">
        <v>428</v>
      </c>
    </row>
    <row r="390" spans="1:4" ht="27.75" customHeight="1">
      <c r="A390" s="182">
        <v>394</v>
      </c>
      <c r="B390" s="183" t="s">
        <v>1201</v>
      </c>
      <c r="C390" s="184" t="s">
        <v>428</v>
      </c>
      <c r="D390" s="184" t="s">
        <v>428</v>
      </c>
    </row>
    <row r="391" spans="1:4" ht="27.75" customHeight="1">
      <c r="A391" s="182">
        <v>395</v>
      </c>
      <c r="B391" s="183" t="s">
        <v>1202</v>
      </c>
      <c r="C391" s="184" t="s">
        <v>428</v>
      </c>
      <c r="D391" s="184" t="s">
        <v>428</v>
      </c>
    </row>
    <row r="392" spans="1:4" ht="27.75" customHeight="1">
      <c r="A392" s="182">
        <v>396</v>
      </c>
      <c r="B392" s="183" t="s">
        <v>1203</v>
      </c>
      <c r="C392" s="184" t="s">
        <v>428</v>
      </c>
      <c r="D392" s="184" t="s">
        <v>428</v>
      </c>
    </row>
    <row r="393" spans="1:4" ht="27.75" customHeight="1">
      <c r="A393" s="182">
        <v>397</v>
      </c>
      <c r="B393" s="183" t="s">
        <v>1204</v>
      </c>
      <c r="C393" s="184" t="s">
        <v>428</v>
      </c>
      <c r="D393" s="184" t="s">
        <v>428</v>
      </c>
    </row>
    <row r="394" spans="1:4" ht="27.75" customHeight="1">
      <c r="A394" s="182">
        <v>398</v>
      </c>
      <c r="B394" s="183" t="s">
        <v>1205</v>
      </c>
      <c r="C394" s="184" t="s">
        <v>428</v>
      </c>
      <c r="D394" s="184" t="s">
        <v>428</v>
      </c>
    </row>
    <row r="395" spans="1:4" ht="27.75" customHeight="1">
      <c r="A395" s="182">
        <v>399</v>
      </c>
      <c r="B395" s="183" t="s">
        <v>1206</v>
      </c>
      <c r="C395" s="184" t="s">
        <v>428</v>
      </c>
      <c r="D395" s="184" t="s">
        <v>428</v>
      </c>
    </row>
    <row r="396" spans="1:4" ht="27.75" customHeight="1">
      <c r="A396" s="182">
        <v>400</v>
      </c>
      <c r="B396" s="183" t="s">
        <v>1207</v>
      </c>
      <c r="C396" s="184" t="s">
        <v>428</v>
      </c>
      <c r="D396" s="184" t="s">
        <v>428</v>
      </c>
    </row>
    <row r="397" spans="1:4" ht="27.75" customHeight="1">
      <c r="A397" s="182">
        <v>401</v>
      </c>
      <c r="B397" s="183" t="s">
        <v>1208</v>
      </c>
      <c r="C397" s="184" t="s">
        <v>428</v>
      </c>
      <c r="D397" s="184" t="s">
        <v>428</v>
      </c>
    </row>
    <row r="398" spans="1:4" ht="27.75" customHeight="1">
      <c r="A398" s="182">
        <v>402</v>
      </c>
      <c r="B398" s="183" t="s">
        <v>1209</v>
      </c>
      <c r="C398" s="184" t="s">
        <v>428</v>
      </c>
      <c r="D398" s="184" t="s">
        <v>428</v>
      </c>
    </row>
    <row r="399" spans="1:4" ht="27.75" customHeight="1">
      <c r="A399" s="182">
        <v>403</v>
      </c>
      <c r="B399" s="183" t="s">
        <v>1210</v>
      </c>
      <c r="C399" s="184" t="s">
        <v>428</v>
      </c>
      <c r="D399" s="184" t="s">
        <v>428</v>
      </c>
    </row>
    <row r="400" spans="1:4" ht="27.75" customHeight="1">
      <c r="A400" s="182">
        <v>404</v>
      </c>
      <c r="B400" s="183" t="s">
        <v>1211</v>
      </c>
      <c r="C400" s="184" t="s">
        <v>428</v>
      </c>
      <c r="D400" s="184" t="s">
        <v>428</v>
      </c>
    </row>
    <row r="401" spans="1:4" ht="27.75" customHeight="1">
      <c r="A401" s="182">
        <v>405</v>
      </c>
      <c r="B401" s="183" t="s">
        <v>1212</v>
      </c>
      <c r="C401" s="184" t="s">
        <v>428</v>
      </c>
      <c r="D401" s="184" t="s">
        <v>428</v>
      </c>
    </row>
    <row r="402" spans="1:4" ht="27.75" customHeight="1">
      <c r="A402" s="182">
        <v>406</v>
      </c>
      <c r="B402" s="183" t="s">
        <v>1213</v>
      </c>
      <c r="C402" s="184" t="s">
        <v>428</v>
      </c>
      <c r="D402" s="184" t="s">
        <v>428</v>
      </c>
    </row>
    <row r="403" spans="1:4" ht="27.75" customHeight="1">
      <c r="A403" s="182">
        <v>407</v>
      </c>
      <c r="B403" s="183" t="s">
        <v>1214</v>
      </c>
      <c r="C403" s="184" t="s">
        <v>428</v>
      </c>
      <c r="D403" s="184" t="s">
        <v>428</v>
      </c>
    </row>
    <row r="404" spans="1:4" ht="27.75" customHeight="1">
      <c r="A404" s="182">
        <v>408</v>
      </c>
      <c r="B404" s="183" t="s">
        <v>1215</v>
      </c>
      <c r="C404" s="184" t="s">
        <v>428</v>
      </c>
      <c r="D404" s="184" t="s">
        <v>428</v>
      </c>
    </row>
    <row r="405" spans="1:4" ht="27.75" customHeight="1">
      <c r="A405" s="182">
        <v>409</v>
      </c>
      <c r="B405" s="183" t="s">
        <v>1216</v>
      </c>
      <c r="C405" s="184" t="s">
        <v>428</v>
      </c>
      <c r="D405" s="184" t="s">
        <v>428</v>
      </c>
    </row>
    <row r="406" spans="1:4" ht="27.75" customHeight="1">
      <c r="A406" s="182">
        <v>410</v>
      </c>
      <c r="B406" s="183" t="s">
        <v>1217</v>
      </c>
      <c r="C406" s="184" t="s">
        <v>428</v>
      </c>
      <c r="D406" s="184" t="s">
        <v>428</v>
      </c>
    </row>
    <row r="407" spans="1:4" ht="27.75" customHeight="1">
      <c r="A407" s="182">
        <v>411</v>
      </c>
      <c r="B407" s="183" t="s">
        <v>1218</v>
      </c>
      <c r="C407" s="184" t="s">
        <v>428</v>
      </c>
      <c r="D407" s="184" t="s">
        <v>428</v>
      </c>
    </row>
    <row r="408" spans="1:4" ht="27.75" customHeight="1">
      <c r="A408" s="182">
        <v>412</v>
      </c>
      <c r="B408" s="183" t="s">
        <v>1219</v>
      </c>
      <c r="C408" s="184" t="s">
        <v>428</v>
      </c>
      <c r="D408" s="184" t="s">
        <v>428</v>
      </c>
    </row>
    <row r="409" spans="1:4" ht="27.75" customHeight="1">
      <c r="A409" s="182">
        <v>413</v>
      </c>
      <c r="B409" s="183" t="s">
        <v>1220</v>
      </c>
      <c r="C409" s="184" t="s">
        <v>428</v>
      </c>
      <c r="D409" s="184" t="s">
        <v>428</v>
      </c>
    </row>
    <row r="410" spans="1:4" ht="27.75" customHeight="1">
      <c r="A410" s="182">
        <v>414</v>
      </c>
      <c r="B410" s="183" t="s">
        <v>1221</v>
      </c>
      <c r="C410" s="184" t="s">
        <v>428</v>
      </c>
      <c r="D410" s="184" t="s">
        <v>428</v>
      </c>
    </row>
    <row r="411" spans="1:4" ht="27.75" customHeight="1">
      <c r="A411" s="182">
        <v>415</v>
      </c>
      <c r="B411" s="183" t="s">
        <v>1222</v>
      </c>
      <c r="C411" s="184" t="s">
        <v>428</v>
      </c>
      <c r="D411" s="184" t="s">
        <v>428</v>
      </c>
    </row>
    <row r="412" spans="1:4" ht="27.75" customHeight="1">
      <c r="A412" s="182">
        <v>416</v>
      </c>
      <c r="B412" s="183" t="s">
        <v>1223</v>
      </c>
      <c r="C412" s="184" t="s">
        <v>428</v>
      </c>
      <c r="D412" s="184" t="s">
        <v>428</v>
      </c>
    </row>
    <row r="413" spans="1:4" ht="27.75" customHeight="1">
      <c r="A413" s="182">
        <v>417</v>
      </c>
      <c r="B413" s="183" t="s">
        <v>1224</v>
      </c>
      <c r="C413" s="184" t="s">
        <v>428</v>
      </c>
      <c r="D413" s="184" t="s">
        <v>428</v>
      </c>
    </row>
    <row r="414" spans="1:4" ht="27.75" customHeight="1">
      <c r="A414" s="182">
        <v>418</v>
      </c>
      <c r="B414" s="183" t="s">
        <v>1225</v>
      </c>
      <c r="C414" s="184" t="s">
        <v>428</v>
      </c>
      <c r="D414" s="184" t="s">
        <v>428</v>
      </c>
    </row>
    <row r="415" spans="1:4" ht="27.75" customHeight="1">
      <c r="A415" s="182">
        <v>419</v>
      </c>
      <c r="B415" s="183" t="s">
        <v>1226</v>
      </c>
      <c r="C415" s="184" t="s">
        <v>428</v>
      </c>
      <c r="D415" s="184" t="s">
        <v>428</v>
      </c>
    </row>
    <row r="416" spans="1:4" ht="27.75" customHeight="1">
      <c r="A416" s="182">
        <v>420</v>
      </c>
      <c r="B416" s="183" t="s">
        <v>1227</v>
      </c>
      <c r="C416" s="184" t="s">
        <v>428</v>
      </c>
      <c r="D416" s="184" t="s">
        <v>428</v>
      </c>
    </row>
    <row r="417" spans="1:4" ht="27.75" customHeight="1">
      <c r="A417" s="182">
        <v>421</v>
      </c>
      <c r="B417" s="183" t="s">
        <v>1228</v>
      </c>
      <c r="C417" s="184" t="s">
        <v>428</v>
      </c>
      <c r="D417" s="184" t="s">
        <v>428</v>
      </c>
    </row>
    <row r="418" spans="1:4" ht="27.75" customHeight="1">
      <c r="A418" s="182">
        <v>422</v>
      </c>
      <c r="B418" s="183" t="s">
        <v>1229</v>
      </c>
      <c r="C418" s="184" t="s">
        <v>428</v>
      </c>
      <c r="D418" s="184" t="s">
        <v>428</v>
      </c>
    </row>
    <row r="419" spans="1:4" ht="27.75" customHeight="1">
      <c r="A419" s="182">
        <v>423</v>
      </c>
      <c r="B419" s="183" t="s">
        <v>1230</v>
      </c>
      <c r="C419" s="184" t="s">
        <v>428</v>
      </c>
      <c r="D419" s="184" t="s">
        <v>428</v>
      </c>
    </row>
    <row r="420" spans="1:4" ht="27.75" customHeight="1">
      <c r="A420" s="182">
        <v>424</v>
      </c>
      <c r="B420" s="183" t="s">
        <v>1231</v>
      </c>
      <c r="C420" s="184" t="s">
        <v>428</v>
      </c>
      <c r="D420" s="184" t="s">
        <v>428</v>
      </c>
    </row>
    <row r="421" spans="1:4" ht="27.75" customHeight="1">
      <c r="A421" s="182">
        <v>425</v>
      </c>
      <c r="B421" s="183" t="s">
        <v>1232</v>
      </c>
      <c r="C421" s="184" t="s">
        <v>428</v>
      </c>
      <c r="D421" s="184" t="s">
        <v>428</v>
      </c>
    </row>
    <row r="422" spans="1:4" ht="27.75" customHeight="1">
      <c r="A422" s="182">
        <v>426</v>
      </c>
      <c r="B422" s="183" t="s">
        <v>1233</v>
      </c>
      <c r="C422" s="184" t="s">
        <v>428</v>
      </c>
      <c r="D422" s="184" t="s">
        <v>428</v>
      </c>
    </row>
    <row r="423" spans="1:4" ht="27.75" customHeight="1">
      <c r="A423" s="182">
        <v>427</v>
      </c>
      <c r="B423" s="183" t="s">
        <v>1234</v>
      </c>
      <c r="C423" s="184" t="s">
        <v>428</v>
      </c>
      <c r="D423" s="184" t="s">
        <v>428</v>
      </c>
    </row>
    <row r="424" spans="1:4" ht="27.75" customHeight="1">
      <c r="A424" s="182">
        <v>428</v>
      </c>
      <c r="B424" s="183" t="s">
        <v>1235</v>
      </c>
      <c r="C424" s="184" t="s">
        <v>428</v>
      </c>
      <c r="D424" s="184" t="s">
        <v>428</v>
      </c>
    </row>
    <row r="425" spans="1:4" ht="27.75" customHeight="1">
      <c r="A425" s="182">
        <v>429</v>
      </c>
      <c r="B425" s="183" t="s">
        <v>1236</v>
      </c>
      <c r="C425" s="184" t="s">
        <v>428</v>
      </c>
      <c r="D425" s="184" t="s">
        <v>428</v>
      </c>
    </row>
    <row r="426" spans="1:4" ht="27.75" customHeight="1">
      <c r="A426" s="182">
        <v>430</v>
      </c>
      <c r="B426" s="183" t="s">
        <v>1237</v>
      </c>
      <c r="C426" s="184" t="s">
        <v>428</v>
      </c>
      <c r="D426" s="184" t="s">
        <v>428</v>
      </c>
    </row>
    <row r="427" spans="1:4" ht="27.75" customHeight="1">
      <c r="A427" s="182">
        <v>431</v>
      </c>
      <c r="B427" s="183" t="s">
        <v>1238</v>
      </c>
      <c r="C427" s="184" t="s">
        <v>428</v>
      </c>
      <c r="D427" s="184" t="s">
        <v>428</v>
      </c>
    </row>
    <row r="428" spans="1:4" ht="27.75" customHeight="1">
      <c r="A428" s="182">
        <v>432</v>
      </c>
      <c r="B428" s="183" t="s">
        <v>1239</v>
      </c>
      <c r="C428" s="184" t="s">
        <v>428</v>
      </c>
      <c r="D428" s="184" t="s">
        <v>428</v>
      </c>
    </row>
    <row r="429" spans="1:4" ht="27.75" customHeight="1">
      <c r="A429" s="182">
        <v>433</v>
      </c>
      <c r="B429" s="183" t="s">
        <v>1240</v>
      </c>
      <c r="C429" s="184" t="s">
        <v>428</v>
      </c>
      <c r="D429" s="184" t="s">
        <v>428</v>
      </c>
    </row>
    <row r="430" spans="1:4" ht="27.75" customHeight="1">
      <c r="A430" s="182">
        <v>434</v>
      </c>
      <c r="B430" s="183" t="s">
        <v>1241</v>
      </c>
      <c r="C430" s="184" t="s">
        <v>428</v>
      </c>
      <c r="D430" s="184" t="s">
        <v>428</v>
      </c>
    </row>
    <row r="431" spans="1:4" ht="27.75" customHeight="1">
      <c r="A431" s="182">
        <v>435</v>
      </c>
      <c r="B431" s="183" t="s">
        <v>1242</v>
      </c>
      <c r="C431" s="184" t="s">
        <v>428</v>
      </c>
      <c r="D431" s="184" t="s">
        <v>428</v>
      </c>
    </row>
    <row r="432" spans="1:4" ht="27.75" customHeight="1">
      <c r="A432" s="182">
        <v>436</v>
      </c>
      <c r="B432" s="183" t="s">
        <v>1243</v>
      </c>
      <c r="C432" s="184" t="s">
        <v>428</v>
      </c>
      <c r="D432" s="184" t="s">
        <v>428</v>
      </c>
    </row>
    <row r="433" spans="1:4" ht="27.75" customHeight="1">
      <c r="A433" s="182">
        <v>437</v>
      </c>
      <c r="B433" s="183" t="s">
        <v>1244</v>
      </c>
      <c r="C433" s="184" t="s">
        <v>428</v>
      </c>
      <c r="D433" s="184" t="s">
        <v>428</v>
      </c>
    </row>
    <row r="434" spans="1:4" ht="27.75" customHeight="1">
      <c r="A434" s="182">
        <v>438</v>
      </c>
      <c r="B434" s="183" t="s">
        <v>1245</v>
      </c>
      <c r="C434" s="184" t="s">
        <v>428</v>
      </c>
      <c r="D434" s="184" t="s">
        <v>428</v>
      </c>
    </row>
    <row r="435" spans="1:4" ht="27.75" customHeight="1">
      <c r="A435" s="182">
        <v>439</v>
      </c>
      <c r="B435" s="183" t="s">
        <v>1246</v>
      </c>
      <c r="C435" s="184" t="s">
        <v>428</v>
      </c>
      <c r="D435" s="184" t="s">
        <v>428</v>
      </c>
    </row>
    <row r="436" spans="1:4" ht="27.75" customHeight="1">
      <c r="A436" s="182">
        <v>440</v>
      </c>
      <c r="B436" s="183" t="s">
        <v>1247</v>
      </c>
      <c r="C436" s="184" t="s">
        <v>428</v>
      </c>
      <c r="D436" s="184" t="s">
        <v>428</v>
      </c>
    </row>
    <row r="437" spans="1:4" ht="27.75" customHeight="1">
      <c r="A437" s="182">
        <v>441</v>
      </c>
      <c r="B437" s="183" t="s">
        <v>1248</v>
      </c>
      <c r="C437" s="184" t="s">
        <v>428</v>
      </c>
      <c r="D437" s="184" t="s">
        <v>428</v>
      </c>
    </row>
    <row r="438" spans="1:4" ht="27.75" customHeight="1">
      <c r="A438" s="182">
        <v>442</v>
      </c>
      <c r="B438" s="183" t="s">
        <v>1249</v>
      </c>
      <c r="C438" s="184">
        <v>11.071</v>
      </c>
      <c r="D438" s="184" t="s">
        <v>428</v>
      </c>
    </row>
    <row r="439" spans="1:4" ht="27.75" customHeight="1">
      <c r="A439" s="182">
        <v>443</v>
      </c>
      <c r="B439" s="183" t="s">
        <v>1250</v>
      </c>
      <c r="C439" s="184" t="s">
        <v>428</v>
      </c>
      <c r="D439" s="184" t="s">
        <v>428</v>
      </c>
    </row>
    <row r="440" spans="1:4" ht="27.75" customHeight="1">
      <c r="A440" s="182">
        <v>444</v>
      </c>
      <c r="B440" s="183" t="s">
        <v>1251</v>
      </c>
      <c r="C440" s="184" t="s">
        <v>428</v>
      </c>
      <c r="D440" s="184" t="s">
        <v>428</v>
      </c>
    </row>
    <row r="441" spans="1:4" ht="27.75" customHeight="1">
      <c r="A441" s="182">
        <v>445</v>
      </c>
      <c r="B441" s="183" t="s">
        <v>1252</v>
      </c>
      <c r="C441" s="184" t="s">
        <v>428</v>
      </c>
      <c r="D441" s="184" t="s">
        <v>428</v>
      </c>
    </row>
    <row r="442" spans="1:4" ht="27.75" customHeight="1">
      <c r="A442" s="182">
        <v>446</v>
      </c>
      <c r="B442" s="183" t="s">
        <v>1253</v>
      </c>
      <c r="C442" s="184" t="s">
        <v>428</v>
      </c>
      <c r="D442" s="184" t="s">
        <v>428</v>
      </c>
    </row>
    <row r="443" spans="1:4" ht="27.75" customHeight="1">
      <c r="A443" s="182">
        <v>447</v>
      </c>
      <c r="B443" s="183" t="s">
        <v>1254</v>
      </c>
      <c r="C443" s="184" t="s">
        <v>428</v>
      </c>
      <c r="D443" s="184" t="s">
        <v>428</v>
      </c>
    </row>
    <row r="444" spans="1:4" ht="27.75" customHeight="1">
      <c r="A444" s="182">
        <v>448</v>
      </c>
      <c r="B444" s="183" t="s">
        <v>1255</v>
      </c>
      <c r="C444" s="184" t="s">
        <v>428</v>
      </c>
      <c r="D444" s="184" t="s">
        <v>428</v>
      </c>
    </row>
    <row r="445" spans="1:4" ht="27.75" customHeight="1">
      <c r="A445" s="182">
        <v>449</v>
      </c>
      <c r="B445" s="183" t="s">
        <v>1256</v>
      </c>
      <c r="C445" s="184" t="s">
        <v>428</v>
      </c>
      <c r="D445" s="184" t="s">
        <v>428</v>
      </c>
    </row>
    <row r="446" spans="1:4" ht="27.75" customHeight="1">
      <c r="A446" s="182">
        <v>450</v>
      </c>
      <c r="B446" s="183" t="s">
        <v>1257</v>
      </c>
      <c r="C446" s="184" t="s">
        <v>428</v>
      </c>
      <c r="D446" s="184" t="s">
        <v>428</v>
      </c>
    </row>
    <row r="447" spans="1:4" ht="27.75" customHeight="1">
      <c r="A447" s="182">
        <v>451</v>
      </c>
      <c r="B447" s="183" t="s">
        <v>1258</v>
      </c>
      <c r="C447" s="184" t="s">
        <v>428</v>
      </c>
      <c r="D447" s="184" t="s">
        <v>428</v>
      </c>
    </row>
    <row r="448" spans="1:4" ht="27.75" customHeight="1">
      <c r="A448" s="182">
        <v>452</v>
      </c>
      <c r="B448" s="183" t="s">
        <v>1259</v>
      </c>
      <c r="C448" s="184" t="s">
        <v>428</v>
      </c>
      <c r="D448" s="184" t="s">
        <v>428</v>
      </c>
    </row>
    <row r="449" spans="1:4" ht="27.75" customHeight="1">
      <c r="A449" s="182">
        <v>453</v>
      </c>
      <c r="B449" s="183" t="s">
        <v>1260</v>
      </c>
      <c r="C449" s="184" t="s">
        <v>428</v>
      </c>
      <c r="D449" s="184" t="s">
        <v>428</v>
      </c>
    </row>
    <row r="450" spans="1:4" ht="27.75" customHeight="1">
      <c r="A450" s="182">
        <v>454</v>
      </c>
      <c r="B450" s="183" t="s">
        <v>1261</v>
      </c>
      <c r="C450" s="184">
        <v>1.2450000000000001</v>
      </c>
      <c r="D450" s="184" t="s">
        <v>428</v>
      </c>
    </row>
    <row r="451" spans="1:4" ht="27.75" customHeight="1">
      <c r="A451" s="182">
        <v>455</v>
      </c>
      <c r="B451" s="183" t="s">
        <v>1262</v>
      </c>
      <c r="C451" s="184" t="s">
        <v>428</v>
      </c>
      <c r="D451" s="184" t="s">
        <v>428</v>
      </c>
    </row>
    <row r="452" spans="1:4" ht="27.75" customHeight="1">
      <c r="A452" s="182">
        <v>456</v>
      </c>
      <c r="B452" s="183" t="s">
        <v>1263</v>
      </c>
      <c r="C452" s="184" t="s">
        <v>428</v>
      </c>
      <c r="D452" s="184" t="s">
        <v>428</v>
      </c>
    </row>
    <row r="453" spans="1:4" ht="27.75" customHeight="1">
      <c r="A453" s="182">
        <v>457</v>
      </c>
      <c r="B453" s="183" t="s">
        <v>1264</v>
      </c>
      <c r="C453" s="184" t="s">
        <v>428</v>
      </c>
      <c r="D453" s="184" t="s">
        <v>428</v>
      </c>
    </row>
    <row r="454" spans="1:4" ht="27.75" customHeight="1">
      <c r="A454" s="182">
        <v>458</v>
      </c>
      <c r="B454" s="183" t="s">
        <v>1265</v>
      </c>
      <c r="C454" s="184" t="s">
        <v>428</v>
      </c>
      <c r="D454" s="184" t="s">
        <v>428</v>
      </c>
    </row>
    <row r="455" spans="1:4" ht="27.75" customHeight="1">
      <c r="A455" s="182">
        <v>459</v>
      </c>
      <c r="B455" s="183" t="s">
        <v>1266</v>
      </c>
      <c r="C455" s="184" t="s">
        <v>428</v>
      </c>
      <c r="D455" s="184" t="s">
        <v>428</v>
      </c>
    </row>
    <row r="456" spans="1:4" ht="27.75" customHeight="1">
      <c r="A456" s="182">
        <v>527</v>
      </c>
      <c r="B456" s="183" t="s">
        <v>1267</v>
      </c>
      <c r="C456" s="184" t="s">
        <v>428</v>
      </c>
      <c r="D456" s="184" t="s">
        <v>428</v>
      </c>
    </row>
    <row r="457" spans="1:4" ht="27.75" customHeight="1">
      <c r="A457" s="182">
        <v>528</v>
      </c>
      <c r="B457" s="183" t="s">
        <v>1268</v>
      </c>
      <c r="C457" s="184" t="s">
        <v>428</v>
      </c>
      <c r="D457" s="184" t="s">
        <v>428</v>
      </c>
    </row>
    <row r="458" spans="1:4" ht="27.75" customHeight="1">
      <c r="A458" s="182">
        <v>529</v>
      </c>
      <c r="B458" s="183" t="s">
        <v>1269</v>
      </c>
      <c r="C458" s="184" t="s">
        <v>428</v>
      </c>
      <c r="D458" s="184" t="s">
        <v>428</v>
      </c>
    </row>
    <row r="459" spans="1:4" ht="27.75" customHeight="1">
      <c r="A459" s="182">
        <v>530</v>
      </c>
      <c r="B459" s="183" t="s">
        <v>1270</v>
      </c>
      <c r="C459" s="184" t="s">
        <v>428</v>
      </c>
      <c r="D459" s="184" t="s">
        <v>428</v>
      </c>
    </row>
    <row r="460" spans="1:4" ht="27.75" customHeight="1">
      <c r="A460" s="182">
        <v>531</v>
      </c>
      <c r="B460" s="183" t="s">
        <v>1271</v>
      </c>
      <c r="C460" s="184" t="s">
        <v>428</v>
      </c>
      <c r="D460" s="184" t="s">
        <v>428</v>
      </c>
    </row>
    <row r="461" spans="1:4" ht="27.75" customHeight="1">
      <c r="A461" s="182">
        <v>532</v>
      </c>
      <c r="B461" s="183" t="s">
        <v>1272</v>
      </c>
      <c r="C461" s="184" t="s">
        <v>428</v>
      </c>
      <c r="D461" s="184" t="s">
        <v>428</v>
      </c>
    </row>
    <row r="462" spans="1:4" ht="27.75" customHeight="1">
      <c r="A462" s="182">
        <v>533</v>
      </c>
      <c r="B462" s="183" t="s">
        <v>1273</v>
      </c>
      <c r="C462" s="184" t="s">
        <v>428</v>
      </c>
      <c r="D462" s="184" t="s">
        <v>428</v>
      </c>
    </row>
    <row r="463" spans="1:4" ht="27.75" customHeight="1">
      <c r="A463" s="182">
        <v>534</v>
      </c>
      <c r="B463" s="183" t="s">
        <v>1274</v>
      </c>
      <c r="C463" s="184" t="s">
        <v>428</v>
      </c>
      <c r="D463" s="184" t="s">
        <v>428</v>
      </c>
    </row>
    <row r="464" spans="1:4" ht="27.75" customHeight="1">
      <c r="A464" s="182">
        <v>535</v>
      </c>
      <c r="B464" s="183" t="s">
        <v>1275</v>
      </c>
      <c r="C464" s="184" t="s">
        <v>428</v>
      </c>
      <c r="D464" s="184" t="s">
        <v>428</v>
      </c>
    </row>
    <row r="465" spans="1:4" ht="27.75" customHeight="1">
      <c r="A465" s="182">
        <v>536</v>
      </c>
      <c r="B465" s="183" t="s">
        <v>1276</v>
      </c>
      <c r="C465" s="184" t="s">
        <v>428</v>
      </c>
      <c r="D465" s="184" t="s">
        <v>428</v>
      </c>
    </row>
    <row r="466" spans="1:4" ht="27.75" customHeight="1">
      <c r="A466" s="182">
        <v>537</v>
      </c>
      <c r="B466" s="183" t="s">
        <v>1277</v>
      </c>
      <c r="C466" s="184" t="s">
        <v>428</v>
      </c>
      <c r="D466" s="184" t="s">
        <v>428</v>
      </c>
    </row>
    <row r="467" spans="1:4" ht="27.75" customHeight="1">
      <c r="A467" s="182">
        <v>538</v>
      </c>
      <c r="B467" s="183" t="s">
        <v>1278</v>
      </c>
      <c r="C467" s="184" t="s">
        <v>428</v>
      </c>
      <c r="D467" s="184" t="s">
        <v>428</v>
      </c>
    </row>
    <row r="468" spans="1:4" ht="27.75" customHeight="1">
      <c r="A468" s="182">
        <v>539</v>
      </c>
      <c r="B468" s="183" t="s">
        <v>1279</v>
      </c>
      <c r="C468" s="184" t="s">
        <v>428</v>
      </c>
      <c r="D468" s="184" t="s">
        <v>428</v>
      </c>
    </row>
    <row r="469" spans="1:4" ht="27.75" customHeight="1">
      <c r="A469" s="182">
        <v>540</v>
      </c>
      <c r="B469" s="183" t="s">
        <v>1280</v>
      </c>
      <c r="C469" s="184" t="s">
        <v>428</v>
      </c>
      <c r="D469" s="184" t="s">
        <v>428</v>
      </c>
    </row>
    <row r="470" spans="1:4" ht="27.75" customHeight="1">
      <c r="A470" s="182">
        <v>541</v>
      </c>
      <c r="B470" s="183" t="s">
        <v>1281</v>
      </c>
      <c r="C470" s="184" t="s">
        <v>428</v>
      </c>
      <c r="D470" s="184" t="s">
        <v>428</v>
      </c>
    </row>
    <row r="471" spans="1:4" ht="27.75" customHeight="1">
      <c r="A471" s="182">
        <v>542</v>
      </c>
      <c r="B471" s="183" t="s">
        <v>1282</v>
      </c>
      <c r="C471" s="184" t="s">
        <v>428</v>
      </c>
      <c r="D471" s="184" t="s">
        <v>428</v>
      </c>
    </row>
    <row r="472" spans="1:4" ht="27.75" customHeight="1">
      <c r="A472" s="182">
        <v>543</v>
      </c>
      <c r="B472" s="183" t="s">
        <v>1283</v>
      </c>
      <c r="C472" s="184" t="s">
        <v>428</v>
      </c>
      <c r="D472" s="184" t="s">
        <v>428</v>
      </c>
    </row>
    <row r="473" spans="1:4" ht="27.75" customHeight="1">
      <c r="A473" s="182">
        <v>544</v>
      </c>
      <c r="B473" s="183" t="s">
        <v>1284</v>
      </c>
      <c r="C473" s="184" t="s">
        <v>428</v>
      </c>
      <c r="D473" s="184" t="s">
        <v>428</v>
      </c>
    </row>
    <row r="474" spans="1:4" ht="27.75" customHeight="1">
      <c r="A474" s="182">
        <v>545</v>
      </c>
      <c r="B474" s="183" t="s">
        <v>1285</v>
      </c>
      <c r="C474" s="184" t="s">
        <v>428</v>
      </c>
      <c r="D474" s="184" t="s">
        <v>428</v>
      </c>
    </row>
    <row r="475" spans="1:4" ht="27.75" customHeight="1">
      <c r="A475" s="182">
        <v>546</v>
      </c>
      <c r="B475" s="183" t="s">
        <v>1286</v>
      </c>
      <c r="C475" s="184" t="s">
        <v>428</v>
      </c>
      <c r="D475" s="184" t="s">
        <v>428</v>
      </c>
    </row>
    <row r="476" spans="1:4" ht="27.75" customHeight="1">
      <c r="A476" s="182">
        <v>547</v>
      </c>
      <c r="B476" s="183" t="s">
        <v>1287</v>
      </c>
      <c r="C476" s="184" t="s">
        <v>428</v>
      </c>
      <c r="D476" s="184" t="s">
        <v>428</v>
      </c>
    </row>
    <row r="477" spans="1:4" ht="27.75" customHeight="1">
      <c r="A477" s="182">
        <v>548</v>
      </c>
      <c r="B477" s="183" t="s">
        <v>1288</v>
      </c>
      <c r="C477" s="184" t="s">
        <v>428</v>
      </c>
      <c r="D477" s="184" t="s">
        <v>428</v>
      </c>
    </row>
    <row r="478" spans="1:4" ht="27.75" customHeight="1">
      <c r="A478" s="182">
        <v>549</v>
      </c>
      <c r="B478" s="183" t="s">
        <v>1289</v>
      </c>
      <c r="C478" s="184" t="s">
        <v>428</v>
      </c>
      <c r="D478" s="184" t="s">
        <v>428</v>
      </c>
    </row>
    <row r="479" spans="1:4" ht="27.75" customHeight="1">
      <c r="A479" s="182">
        <v>550</v>
      </c>
      <c r="B479" s="183" t="s">
        <v>1290</v>
      </c>
      <c r="C479" s="184" t="s">
        <v>428</v>
      </c>
      <c r="D479" s="184" t="s">
        <v>428</v>
      </c>
    </row>
    <row r="480" spans="1:4" ht="27.75" customHeight="1">
      <c r="A480" s="182">
        <v>551</v>
      </c>
      <c r="B480" s="183" t="s">
        <v>1291</v>
      </c>
      <c r="C480" s="184" t="s">
        <v>428</v>
      </c>
      <c r="D480" s="184" t="s">
        <v>428</v>
      </c>
    </row>
    <row r="481" spans="1:4" ht="27.75" customHeight="1">
      <c r="A481" s="182">
        <v>552</v>
      </c>
      <c r="B481" s="183" t="s">
        <v>1292</v>
      </c>
      <c r="C481" s="184" t="s">
        <v>428</v>
      </c>
      <c r="D481" s="184" t="s">
        <v>428</v>
      </c>
    </row>
    <row r="482" spans="1:4" ht="27.75" customHeight="1">
      <c r="A482" s="182">
        <v>553</v>
      </c>
      <c r="B482" s="183" t="s">
        <v>1293</v>
      </c>
      <c r="C482" s="184" t="s">
        <v>428</v>
      </c>
      <c r="D482" s="184" t="s">
        <v>428</v>
      </c>
    </row>
    <row r="483" spans="1:4" ht="27.75" customHeight="1">
      <c r="A483" s="182">
        <v>554</v>
      </c>
      <c r="B483" s="183" t="s">
        <v>1294</v>
      </c>
      <c r="C483" s="184" t="s">
        <v>428</v>
      </c>
      <c r="D483" s="184" t="s">
        <v>428</v>
      </c>
    </row>
    <row r="484" spans="1:4" ht="27.75" customHeight="1">
      <c r="A484" s="182">
        <v>555</v>
      </c>
      <c r="B484" s="183" t="s">
        <v>1295</v>
      </c>
      <c r="C484" s="184" t="s">
        <v>428</v>
      </c>
      <c r="D484" s="184" t="s">
        <v>428</v>
      </c>
    </row>
    <row r="485" spans="1:4" ht="27.75" customHeight="1">
      <c r="A485" s="182">
        <v>556</v>
      </c>
      <c r="B485" s="183" t="s">
        <v>1296</v>
      </c>
      <c r="C485" s="184" t="s">
        <v>428</v>
      </c>
      <c r="D485" s="184" t="s">
        <v>428</v>
      </c>
    </row>
    <row r="486" spans="1:4" ht="27.75" customHeight="1">
      <c r="A486" s="182">
        <v>557</v>
      </c>
      <c r="B486" s="183" t="s">
        <v>1297</v>
      </c>
      <c r="C486" s="184" t="s">
        <v>428</v>
      </c>
      <c r="D486" s="184" t="s">
        <v>428</v>
      </c>
    </row>
    <row r="487" spans="1:4" ht="27.75" customHeight="1">
      <c r="A487" s="182">
        <v>558</v>
      </c>
      <c r="B487" s="183" t="s">
        <v>1298</v>
      </c>
      <c r="C487" s="184" t="s">
        <v>428</v>
      </c>
      <c r="D487" s="184" t="s">
        <v>428</v>
      </c>
    </row>
    <row r="488" spans="1:4" ht="27.75" customHeight="1">
      <c r="A488" s="182">
        <v>559</v>
      </c>
      <c r="B488" s="183" t="s">
        <v>1299</v>
      </c>
      <c r="C488" s="184" t="s">
        <v>428</v>
      </c>
      <c r="D488" s="184" t="s">
        <v>428</v>
      </c>
    </row>
    <row r="489" spans="1:4" ht="27.75" customHeight="1">
      <c r="A489" s="182">
        <v>560</v>
      </c>
      <c r="B489" s="183" t="s">
        <v>1300</v>
      </c>
      <c r="C489" s="184" t="s">
        <v>428</v>
      </c>
      <c r="D489" s="184" t="s">
        <v>428</v>
      </c>
    </row>
    <row r="490" spans="1:4" ht="27.75" customHeight="1">
      <c r="A490" s="182">
        <v>562</v>
      </c>
      <c r="B490" s="183" t="s">
        <v>1301</v>
      </c>
      <c r="C490" s="184" t="s">
        <v>428</v>
      </c>
      <c r="D490" s="184" t="s">
        <v>428</v>
      </c>
    </row>
    <row r="491" spans="1:4" ht="27.75" customHeight="1">
      <c r="A491" s="182">
        <v>563</v>
      </c>
      <c r="B491" s="183" t="s">
        <v>1302</v>
      </c>
      <c r="C491" s="184" t="s">
        <v>428</v>
      </c>
      <c r="D491" s="184" t="s">
        <v>428</v>
      </c>
    </row>
    <row r="492" spans="1:4" ht="27.75" customHeight="1">
      <c r="A492" s="182">
        <v>564</v>
      </c>
      <c r="B492" s="183" t="s">
        <v>1303</v>
      </c>
      <c r="C492" s="184" t="s">
        <v>428</v>
      </c>
      <c r="D492" s="184" t="s">
        <v>428</v>
      </c>
    </row>
    <row r="493" spans="1:4" ht="27.75" customHeight="1">
      <c r="A493" s="182">
        <v>565</v>
      </c>
      <c r="B493" s="183" t="s">
        <v>1304</v>
      </c>
      <c r="C493" s="184" t="s">
        <v>428</v>
      </c>
      <c r="D493" s="184" t="s">
        <v>428</v>
      </c>
    </row>
    <row r="494" spans="1:4" ht="27.75" customHeight="1">
      <c r="A494" s="182">
        <v>566</v>
      </c>
      <c r="B494" s="183" t="s">
        <v>1305</v>
      </c>
      <c r="C494" s="184" t="s">
        <v>428</v>
      </c>
      <c r="D494" s="184" t="s">
        <v>428</v>
      </c>
    </row>
    <row r="495" spans="1:4" ht="27.75" customHeight="1">
      <c r="A495" s="182">
        <v>567</v>
      </c>
      <c r="B495" s="183" t="s">
        <v>1306</v>
      </c>
      <c r="C495" s="184" t="s">
        <v>428</v>
      </c>
      <c r="D495" s="184" t="s">
        <v>428</v>
      </c>
    </row>
    <row r="496" spans="1:4" ht="27.75" customHeight="1">
      <c r="A496" s="182">
        <v>568</v>
      </c>
      <c r="B496" s="183" t="s">
        <v>1307</v>
      </c>
      <c r="C496" s="184" t="s">
        <v>428</v>
      </c>
      <c r="D496" s="184" t="s">
        <v>428</v>
      </c>
    </row>
    <row r="497" spans="1:4" ht="27.75" customHeight="1">
      <c r="A497" s="182">
        <v>569</v>
      </c>
      <c r="B497" s="183" t="s">
        <v>1308</v>
      </c>
      <c r="C497" s="184" t="s">
        <v>428</v>
      </c>
      <c r="D497" s="184" t="s">
        <v>428</v>
      </c>
    </row>
    <row r="498" spans="1:4" ht="27.75" customHeight="1">
      <c r="A498" s="182">
        <v>570</v>
      </c>
      <c r="B498" s="183" t="s">
        <v>1309</v>
      </c>
      <c r="C498" s="184" t="s">
        <v>428</v>
      </c>
      <c r="D498" s="184" t="s">
        <v>428</v>
      </c>
    </row>
    <row r="499" spans="1:4" ht="27.75" customHeight="1">
      <c r="A499" s="182">
        <v>572</v>
      </c>
      <c r="B499" s="183" t="s">
        <v>1310</v>
      </c>
      <c r="C499" s="184" t="s">
        <v>428</v>
      </c>
      <c r="D499" s="184" t="s">
        <v>428</v>
      </c>
    </row>
    <row r="500" spans="1:4" ht="27.75" customHeight="1">
      <c r="A500" s="182">
        <v>573</v>
      </c>
      <c r="B500" s="183" t="s">
        <v>1311</v>
      </c>
      <c r="C500" s="184" t="s">
        <v>428</v>
      </c>
      <c r="D500" s="184" t="s">
        <v>428</v>
      </c>
    </row>
    <row r="501" spans="1:4" ht="27.75" customHeight="1">
      <c r="A501" s="182">
        <v>574</v>
      </c>
      <c r="B501" s="183" t="s">
        <v>1312</v>
      </c>
      <c r="C501" s="184" t="s">
        <v>428</v>
      </c>
      <c r="D501" s="184" t="s">
        <v>428</v>
      </c>
    </row>
  </sheetData>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13"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60" zoomScaleNormal="60" zoomScaleSheetLayoutView="100" workbookViewId="0">
      <selection activeCell="F1" sqref="F1"/>
    </sheetView>
  </sheetViews>
  <sheetFormatPr defaultColWidth="11.5546875" defaultRowHeight="13.2"/>
  <cols>
    <col min="1" max="1" width="13.88671875" style="136" customWidth="1"/>
    <col min="2" max="2" width="37.44140625" style="136" bestFit="1" customWidth="1"/>
    <col min="3" max="3" width="19" style="137" customWidth="1"/>
    <col min="4" max="4" width="5.33203125" style="136" bestFit="1" customWidth="1"/>
    <col min="5" max="5" width="4.6640625" style="136" customWidth="1"/>
    <col min="6" max="6" width="29.109375" style="136" bestFit="1" customWidth="1"/>
    <col min="7" max="7" width="11.5546875" style="136"/>
    <col min="8" max="8" width="64.5546875" style="136" bestFit="1" customWidth="1"/>
    <col min="9" max="16384" width="11.5546875" style="136"/>
  </cols>
  <sheetData>
    <row r="1" spans="1:8" ht="26.25" customHeight="1">
      <c r="A1" s="139" t="s">
        <v>36</v>
      </c>
      <c r="H1" s="138"/>
    </row>
    <row r="2" spans="1:8" ht="12.75" customHeight="1">
      <c r="A2" s="139"/>
    </row>
    <row r="3" spans="1:8" ht="12.75" customHeight="1">
      <c r="A3" s="139"/>
    </row>
    <row r="4" spans="1:8" ht="12.75" customHeight="1">
      <c r="A4" s="139"/>
    </row>
    <row r="5" spans="1:8" ht="12.75" customHeight="1">
      <c r="A5" s="139"/>
    </row>
    <row r="6" spans="1:8" ht="12.75" customHeight="1">
      <c r="A6" s="139"/>
    </row>
    <row r="7" spans="1:8" ht="12.75" customHeight="1">
      <c r="A7" s="139"/>
    </row>
    <row r="8" spans="1:8" ht="12.75" customHeight="1">
      <c r="A8" s="139"/>
    </row>
    <row r="9" spans="1:8" ht="12.75" customHeight="1">
      <c r="A9" s="139"/>
    </row>
    <row r="10" spans="1:8" ht="12.75" customHeight="1">
      <c r="A10" s="139"/>
    </row>
    <row r="11" spans="1:8" ht="12.75" customHeight="1">
      <c r="A11" s="139"/>
    </row>
    <row r="12" spans="1:8" ht="12.75" customHeight="1">
      <c r="A12" s="139"/>
    </row>
    <row r="13" spans="1:8" ht="12.75" customHeight="1">
      <c r="A13" s="139"/>
    </row>
    <row r="14" spans="1:8" ht="12.75" customHeight="1">
      <c r="A14" s="139"/>
    </row>
    <row r="15" spans="1:8" ht="12.75" customHeight="1">
      <c r="A15" s="139"/>
    </row>
    <row r="16" spans="1:8" ht="12.75" customHeight="1">
      <c r="A16" s="139"/>
    </row>
    <row r="17" spans="1:8" ht="12.75" customHeight="1">
      <c r="A17" s="139"/>
    </row>
    <row r="18" spans="1:8" ht="12.75" customHeight="1">
      <c r="A18" s="139"/>
    </row>
    <row r="19" spans="1:8" ht="12.75" customHeight="1">
      <c r="A19" s="139"/>
    </row>
    <row r="20" spans="1:8" ht="12.75" customHeight="1">
      <c r="A20" s="139"/>
    </row>
    <row r="21" spans="1:8" ht="12.75" customHeight="1">
      <c r="A21" s="139"/>
    </row>
    <row r="22" spans="1:8" ht="12.75" customHeight="1">
      <c r="A22" s="139"/>
    </row>
    <row r="23" spans="1:8" ht="12.75" customHeight="1">
      <c r="A23" s="139"/>
    </row>
    <row r="24" spans="1:8" ht="12.75" customHeight="1">
      <c r="A24" s="139"/>
    </row>
    <row r="25" spans="1:8" ht="12.75" customHeight="1">
      <c r="A25" s="139"/>
    </row>
    <row r="26" spans="1:8" ht="12.75" customHeight="1">
      <c r="A26" s="139"/>
    </row>
    <row r="27" spans="1:8" ht="12.75" customHeight="1">
      <c r="A27" s="139"/>
    </row>
    <row r="28" spans="1:8" s="141" customFormat="1" ht="52.8">
      <c r="A28" s="43" t="s">
        <v>1313</v>
      </c>
      <c r="B28" s="43" t="s">
        <v>1314</v>
      </c>
      <c r="C28" s="43" t="s">
        <v>1315</v>
      </c>
      <c r="D28" s="140"/>
      <c r="E28" s="140"/>
      <c r="F28" s="43" t="s">
        <v>1316</v>
      </c>
      <c r="G28" s="43" t="s">
        <v>1317</v>
      </c>
      <c r="H28" s="43" t="s">
        <v>1318</v>
      </c>
    </row>
    <row r="29" spans="1:8">
      <c r="A29" s="146">
        <v>3</v>
      </c>
      <c r="B29" s="142" t="s">
        <v>1319</v>
      </c>
      <c r="C29" s="145" t="s">
        <v>1320</v>
      </c>
      <c r="F29" s="136" t="s">
        <v>1321</v>
      </c>
      <c r="G29" s="143">
        <v>43626</v>
      </c>
      <c r="H29" s="136" t="s">
        <v>1322</v>
      </c>
    </row>
    <row r="30" spans="1:8">
      <c r="A30" s="146">
        <v>4</v>
      </c>
      <c r="B30" s="142" t="s">
        <v>1319</v>
      </c>
      <c r="C30" s="145" t="s">
        <v>1320</v>
      </c>
      <c r="F30" s="136" t="s">
        <v>1323</v>
      </c>
      <c r="G30" s="143">
        <v>43626</v>
      </c>
      <c r="H30" s="136" t="s">
        <v>1322</v>
      </c>
    </row>
    <row r="31" spans="1:8">
      <c r="A31" s="146">
        <v>5</v>
      </c>
      <c r="B31" s="142" t="s">
        <v>1324</v>
      </c>
      <c r="C31" s="145" t="s">
        <v>1320</v>
      </c>
      <c r="F31" s="136" t="s">
        <v>1325</v>
      </c>
      <c r="G31" s="143">
        <v>43626</v>
      </c>
      <c r="H31" s="136" t="s">
        <v>1322</v>
      </c>
    </row>
    <row r="32" spans="1:8">
      <c r="A32" s="146">
        <v>6</v>
      </c>
      <c r="B32" s="142" t="s">
        <v>1326</v>
      </c>
      <c r="C32" s="145" t="s">
        <v>1320</v>
      </c>
      <c r="F32" s="136" t="s">
        <v>1327</v>
      </c>
      <c r="G32" s="143">
        <v>43626</v>
      </c>
      <c r="H32" s="136" t="s">
        <v>1328</v>
      </c>
    </row>
    <row r="33" spans="1:8">
      <c r="A33" s="146">
        <v>7</v>
      </c>
      <c r="B33" s="142" t="s">
        <v>1326</v>
      </c>
      <c r="C33" s="145" t="s">
        <v>1320</v>
      </c>
      <c r="G33" s="143"/>
      <c r="H33" s="144"/>
    </row>
    <row r="34" spans="1:8">
      <c r="A34" s="146">
        <v>8</v>
      </c>
      <c r="B34" s="142" t="s">
        <v>1326</v>
      </c>
      <c r="C34" s="145" t="s">
        <v>1320</v>
      </c>
      <c r="F34" s="144"/>
      <c r="G34" s="143"/>
    </row>
    <row r="35" spans="1:8">
      <c r="A35" s="146">
        <v>9</v>
      </c>
      <c r="B35" s="142" t="s">
        <v>1326</v>
      </c>
      <c r="C35" s="145" t="s">
        <v>1320</v>
      </c>
      <c r="G35" s="143"/>
      <c r="H35" s="144"/>
    </row>
    <row r="36" spans="1:8">
      <c r="A36" s="146">
        <v>10</v>
      </c>
      <c r="B36" s="142" t="s">
        <v>1326</v>
      </c>
      <c r="C36" s="145" t="s">
        <v>1320</v>
      </c>
      <c r="G36" s="143"/>
      <c r="H36" s="144"/>
    </row>
    <row r="37" spans="1:8">
      <c r="A37" s="146">
        <v>11</v>
      </c>
      <c r="B37" s="142" t="s">
        <v>1326</v>
      </c>
      <c r="C37" s="145" t="s">
        <v>1320</v>
      </c>
      <c r="G37" s="143"/>
    </row>
    <row r="38" spans="1:8">
      <c r="A38" s="146">
        <v>12</v>
      </c>
      <c r="B38" s="142" t="s">
        <v>1326</v>
      </c>
      <c r="C38" s="145" t="s">
        <v>1320</v>
      </c>
      <c r="G38" s="143"/>
    </row>
    <row r="39" spans="1:8">
      <c r="A39" s="146">
        <v>13</v>
      </c>
      <c r="B39" s="142" t="s">
        <v>1329</v>
      </c>
      <c r="C39" s="145" t="s">
        <v>1320</v>
      </c>
      <c r="G39" s="143"/>
    </row>
    <row r="40" spans="1:8">
      <c r="A40" s="146">
        <v>15</v>
      </c>
      <c r="B40" s="142" t="s">
        <v>1329</v>
      </c>
      <c r="C40" s="145" t="s">
        <v>1320</v>
      </c>
      <c r="F40" s="144"/>
      <c r="G40" s="143"/>
      <c r="H40" s="144"/>
    </row>
    <row r="41" spans="1:8">
      <c r="A41" s="146">
        <v>16</v>
      </c>
      <c r="B41" s="142" t="s">
        <v>1330</v>
      </c>
      <c r="C41" s="145" t="s">
        <v>1320</v>
      </c>
      <c r="G41" s="143"/>
      <c r="H41" s="144"/>
    </row>
    <row r="42" spans="1:8">
      <c r="A42" s="146">
        <v>17</v>
      </c>
      <c r="B42" s="142" t="s">
        <v>1330</v>
      </c>
      <c r="C42" s="145" t="s">
        <v>1320</v>
      </c>
      <c r="G42" s="143"/>
    </row>
    <row r="43" spans="1:8">
      <c r="A43" s="146">
        <v>18</v>
      </c>
      <c r="B43" s="142" t="s">
        <v>1330</v>
      </c>
      <c r="C43" s="145" t="s">
        <v>1320</v>
      </c>
      <c r="G43" s="143"/>
    </row>
    <row r="44" spans="1:8">
      <c r="A44" s="146">
        <v>19</v>
      </c>
      <c r="B44" s="142" t="s">
        <v>1330</v>
      </c>
      <c r="C44" s="145" t="s">
        <v>1320</v>
      </c>
      <c r="G44" s="143"/>
    </row>
    <row r="45" spans="1:8">
      <c r="A45" s="146">
        <v>20</v>
      </c>
      <c r="B45" s="142" t="s">
        <v>1330</v>
      </c>
      <c r="C45" s="145" t="s">
        <v>1320</v>
      </c>
      <c r="G45" s="143"/>
    </row>
    <row r="46" spans="1:8">
      <c r="A46" s="146">
        <v>21</v>
      </c>
      <c r="B46" s="142" t="s">
        <v>1330</v>
      </c>
      <c r="C46" s="145" t="s">
        <v>1320</v>
      </c>
      <c r="G46" s="143"/>
    </row>
    <row r="47" spans="1:8">
      <c r="A47" s="146">
        <v>22</v>
      </c>
      <c r="B47" s="142" t="s">
        <v>1330</v>
      </c>
      <c r="C47" s="145" t="s">
        <v>1320</v>
      </c>
      <c r="G47" s="143"/>
    </row>
    <row r="48" spans="1:8">
      <c r="A48" s="146">
        <v>23</v>
      </c>
      <c r="B48" s="142" t="s">
        <v>1331</v>
      </c>
      <c r="C48" s="145" t="s">
        <v>1320</v>
      </c>
      <c r="G48" s="143"/>
    </row>
    <row r="49" spans="1:8">
      <c r="A49" s="146">
        <v>24</v>
      </c>
      <c r="B49" s="142" t="s">
        <v>1331</v>
      </c>
      <c r="C49" s="145" t="s">
        <v>1320</v>
      </c>
      <c r="G49" s="143"/>
    </row>
    <row r="50" spans="1:8">
      <c r="A50" s="146">
        <v>25</v>
      </c>
      <c r="B50" s="142" t="s">
        <v>1331</v>
      </c>
      <c r="C50" s="145" t="s">
        <v>1320</v>
      </c>
      <c r="G50" s="143"/>
    </row>
    <row r="51" spans="1:8">
      <c r="A51" s="146">
        <v>26</v>
      </c>
      <c r="B51" s="142" t="s">
        <v>1331</v>
      </c>
      <c r="C51" s="145" t="s">
        <v>1320</v>
      </c>
      <c r="G51" s="143"/>
    </row>
    <row r="52" spans="1:8">
      <c r="A52" s="146">
        <v>28</v>
      </c>
      <c r="B52" s="142" t="s">
        <v>1331</v>
      </c>
      <c r="C52" s="145" t="s">
        <v>1320</v>
      </c>
      <c r="G52" s="143"/>
    </row>
    <row r="53" spans="1:8">
      <c r="A53" s="146">
        <v>29</v>
      </c>
      <c r="B53" s="142" t="s">
        <v>1331</v>
      </c>
      <c r="C53" s="145" t="s">
        <v>1320</v>
      </c>
      <c r="G53" s="143"/>
    </row>
    <row r="54" spans="1:8">
      <c r="A54" s="146">
        <v>30</v>
      </c>
      <c r="B54" s="142" t="s">
        <v>1331</v>
      </c>
      <c r="C54" s="145" t="s">
        <v>1320</v>
      </c>
      <c r="G54" s="143"/>
    </row>
    <row r="55" spans="1:8">
      <c r="A55" s="146">
        <v>31</v>
      </c>
      <c r="B55" s="142" t="s">
        <v>1331</v>
      </c>
      <c r="C55" s="145" t="s">
        <v>1320</v>
      </c>
      <c r="G55" s="143"/>
    </row>
    <row r="56" spans="1:8">
      <c r="A56" s="146">
        <v>32</v>
      </c>
      <c r="B56" s="142" t="s">
        <v>1331</v>
      </c>
      <c r="C56" s="145" t="s">
        <v>1320</v>
      </c>
      <c r="F56" s="144"/>
      <c r="G56" s="143"/>
      <c r="H56" s="144"/>
    </row>
    <row r="57" spans="1:8">
      <c r="A57" s="146">
        <v>33</v>
      </c>
      <c r="B57" s="142" t="s">
        <v>1331</v>
      </c>
      <c r="C57" s="145" t="s">
        <v>1320</v>
      </c>
      <c r="F57" s="144"/>
      <c r="G57" s="143"/>
      <c r="H57" s="144"/>
    </row>
    <row r="58" spans="1:8">
      <c r="A58" s="146">
        <v>34</v>
      </c>
      <c r="B58" s="142" t="s">
        <v>1331</v>
      </c>
      <c r="C58" s="145" t="s">
        <v>1320</v>
      </c>
      <c r="F58" s="144"/>
      <c r="G58" s="143"/>
      <c r="H58" s="144"/>
    </row>
    <row r="59" spans="1:8">
      <c r="A59" s="146">
        <v>35</v>
      </c>
      <c r="B59" s="142" t="s">
        <v>1331</v>
      </c>
      <c r="C59" s="145" t="s">
        <v>1320</v>
      </c>
      <c r="F59" s="144"/>
      <c r="G59" s="143"/>
      <c r="H59" s="144"/>
    </row>
    <row r="60" spans="1:8">
      <c r="A60" s="146">
        <v>36</v>
      </c>
      <c r="B60" s="142" t="s">
        <v>1331</v>
      </c>
      <c r="C60" s="145" t="s">
        <v>1320</v>
      </c>
      <c r="F60" s="144"/>
      <c r="G60" s="143"/>
      <c r="H60" s="144"/>
    </row>
    <row r="61" spans="1:8">
      <c r="A61" s="146">
        <v>37</v>
      </c>
      <c r="B61" s="142" t="s">
        <v>1331</v>
      </c>
      <c r="C61" s="145" t="s">
        <v>1320</v>
      </c>
      <c r="F61" s="144"/>
      <c r="G61" s="143"/>
      <c r="H61" s="144"/>
    </row>
    <row r="62" spans="1:8">
      <c r="A62" s="146">
        <v>38</v>
      </c>
      <c r="B62" s="142" t="s">
        <v>1331</v>
      </c>
      <c r="C62" s="145" t="s">
        <v>1320</v>
      </c>
      <c r="F62" s="144"/>
      <c r="G62" s="143"/>
      <c r="H62" s="144"/>
    </row>
    <row r="63" spans="1:8">
      <c r="A63" s="146">
        <v>39</v>
      </c>
      <c r="B63" s="142" t="s">
        <v>1331</v>
      </c>
      <c r="C63" s="145" t="s">
        <v>1320</v>
      </c>
      <c r="F63" s="144"/>
      <c r="G63" s="143"/>
      <c r="H63" s="144"/>
    </row>
    <row r="64" spans="1:8">
      <c r="A64" s="146">
        <v>40</v>
      </c>
      <c r="B64" s="142" t="s">
        <v>1330</v>
      </c>
      <c r="C64" s="145" t="s">
        <v>1320</v>
      </c>
      <c r="F64" s="144"/>
      <c r="G64" s="143"/>
      <c r="H64" s="144"/>
    </row>
    <row r="65" spans="1:8">
      <c r="A65" s="146">
        <v>41</v>
      </c>
      <c r="B65" s="142" t="s">
        <v>1332</v>
      </c>
      <c r="C65" s="145" t="s">
        <v>1320</v>
      </c>
      <c r="F65" s="144"/>
      <c r="G65" s="143"/>
      <c r="H65" s="144"/>
    </row>
    <row r="66" spans="1:8">
      <c r="A66" s="146">
        <v>42</v>
      </c>
      <c r="B66" s="142" t="s">
        <v>1333</v>
      </c>
      <c r="C66" s="145" t="s">
        <v>1320</v>
      </c>
      <c r="F66" s="144"/>
      <c r="G66" s="143"/>
      <c r="H66" s="144"/>
    </row>
    <row r="67" spans="1:8">
      <c r="A67" s="146">
        <v>43</v>
      </c>
      <c r="B67" s="142" t="s">
        <v>1333</v>
      </c>
      <c r="C67" s="145" t="s">
        <v>1320</v>
      </c>
      <c r="F67" s="144"/>
      <c r="G67" s="143"/>
      <c r="H67" s="144"/>
    </row>
    <row r="68" spans="1:8">
      <c r="A68" s="146">
        <v>44</v>
      </c>
      <c r="B68" s="142" t="s">
        <v>1332</v>
      </c>
      <c r="C68" s="145" t="s">
        <v>1320</v>
      </c>
      <c r="F68" s="144"/>
      <c r="G68" s="143"/>
      <c r="H68" s="144"/>
    </row>
    <row r="69" spans="1:8">
      <c r="A69" s="146">
        <v>45</v>
      </c>
      <c r="B69" s="142" t="s">
        <v>1334</v>
      </c>
      <c r="C69" s="145" t="s">
        <v>1320</v>
      </c>
      <c r="F69" s="144"/>
      <c r="G69" s="143"/>
      <c r="H69" s="144"/>
    </row>
    <row r="70" spans="1:8">
      <c r="A70" s="146">
        <v>46</v>
      </c>
      <c r="B70" s="142" t="s">
        <v>1335</v>
      </c>
      <c r="C70" s="145" t="s">
        <v>1320</v>
      </c>
      <c r="F70" s="144"/>
      <c r="G70" s="143"/>
      <c r="H70" s="144"/>
    </row>
    <row r="71" spans="1:8">
      <c r="A71" s="146">
        <v>47</v>
      </c>
      <c r="B71" s="142" t="s">
        <v>1336</v>
      </c>
      <c r="C71" s="145" t="s">
        <v>1320</v>
      </c>
      <c r="F71" s="144"/>
      <c r="G71" s="143"/>
      <c r="H71" s="144"/>
    </row>
    <row r="72" spans="1:8">
      <c r="A72" s="146">
        <v>48</v>
      </c>
      <c r="B72" s="142" t="s">
        <v>1337</v>
      </c>
      <c r="C72" s="145" t="s">
        <v>1320</v>
      </c>
      <c r="F72" s="144"/>
      <c r="G72" s="143"/>
      <c r="H72" s="144"/>
    </row>
    <row r="73" spans="1:8">
      <c r="A73" s="146">
        <v>49</v>
      </c>
      <c r="B73" s="142" t="s">
        <v>1330</v>
      </c>
      <c r="C73" s="145" t="s">
        <v>1320</v>
      </c>
      <c r="F73" s="144"/>
      <c r="G73" s="143"/>
      <c r="H73" s="144"/>
    </row>
    <row r="74" spans="1:8">
      <c r="A74" s="146">
        <v>50</v>
      </c>
      <c r="B74" s="142" t="s">
        <v>1338</v>
      </c>
      <c r="C74" s="145" t="s">
        <v>1320</v>
      </c>
      <c r="F74" s="144"/>
      <c r="G74" s="143"/>
      <c r="H74" s="144"/>
    </row>
    <row r="75" spans="1:8">
      <c r="A75" s="146">
        <v>51</v>
      </c>
      <c r="B75" s="142" t="s">
        <v>1339</v>
      </c>
      <c r="C75" s="145" t="s">
        <v>1340</v>
      </c>
      <c r="F75" s="144"/>
      <c r="G75" s="143"/>
      <c r="H75" s="144"/>
    </row>
    <row r="76" spans="1:8">
      <c r="A76" s="146">
        <v>52</v>
      </c>
      <c r="B76" s="142" t="s">
        <v>1341</v>
      </c>
      <c r="C76" s="145" t="s">
        <v>1320</v>
      </c>
      <c r="F76" s="144"/>
      <c r="G76" s="143"/>
      <c r="H76" s="144"/>
    </row>
    <row r="77" spans="1:8">
      <c r="A77" s="146">
        <v>53</v>
      </c>
      <c r="B77" s="142" t="s">
        <v>1341</v>
      </c>
      <c r="C77" s="145" t="s">
        <v>1320</v>
      </c>
      <c r="F77" s="144"/>
      <c r="G77" s="143"/>
      <c r="H77" s="144"/>
    </row>
    <row r="78" spans="1:8">
      <c r="A78" s="146">
        <v>55</v>
      </c>
      <c r="B78" s="142" t="s">
        <v>1341</v>
      </c>
      <c r="C78" s="145" t="s">
        <v>1320</v>
      </c>
      <c r="F78" s="144"/>
      <c r="G78" s="143"/>
      <c r="H78" s="144"/>
    </row>
    <row r="79" spans="1:8">
      <c r="A79" s="146">
        <v>56</v>
      </c>
      <c r="B79" s="142" t="s">
        <v>1341</v>
      </c>
      <c r="C79" s="145" t="s">
        <v>1320</v>
      </c>
      <c r="F79" s="144"/>
      <c r="G79" s="143"/>
      <c r="H79" s="144"/>
    </row>
    <row r="80" spans="1:8">
      <c r="A80" s="146">
        <v>57</v>
      </c>
      <c r="B80" s="142" t="s">
        <v>1341</v>
      </c>
      <c r="C80" s="145" t="s">
        <v>1320</v>
      </c>
      <c r="F80" s="144"/>
      <c r="G80" s="143"/>
      <c r="H80" s="144"/>
    </row>
    <row r="81" spans="1:8">
      <c r="A81" s="146">
        <v>58</v>
      </c>
      <c r="B81" s="142" t="s">
        <v>1342</v>
      </c>
      <c r="C81" s="145" t="s">
        <v>1340</v>
      </c>
      <c r="F81" s="144"/>
      <c r="G81" s="143"/>
      <c r="H81" s="144"/>
    </row>
    <row r="82" spans="1:8">
      <c r="A82" s="146">
        <v>59</v>
      </c>
      <c r="B82" s="142" t="s">
        <v>1341</v>
      </c>
      <c r="C82" s="145" t="s">
        <v>1320</v>
      </c>
      <c r="F82" s="144"/>
      <c r="G82" s="143"/>
      <c r="H82" s="144"/>
    </row>
    <row r="83" spans="1:8">
      <c r="A83" s="146">
        <v>60</v>
      </c>
      <c r="B83" s="142" t="s">
        <v>1341</v>
      </c>
      <c r="C83" s="145" t="s">
        <v>1320</v>
      </c>
      <c r="F83" s="144"/>
      <c r="G83" s="143"/>
      <c r="H83" s="144"/>
    </row>
    <row r="84" spans="1:8">
      <c r="A84" s="146">
        <v>62</v>
      </c>
      <c r="B84" s="142" t="s">
        <v>1343</v>
      </c>
      <c r="C84" s="145" t="s">
        <v>1340</v>
      </c>
    </row>
    <row r="85" spans="1:8">
      <c r="A85" s="146">
        <v>63</v>
      </c>
      <c r="B85" s="142" t="s">
        <v>1333</v>
      </c>
      <c r="C85" s="145" t="s">
        <v>1320</v>
      </c>
    </row>
    <row r="86" spans="1:8">
      <c r="A86" s="146">
        <v>64</v>
      </c>
      <c r="B86" s="142" t="s">
        <v>1341</v>
      </c>
      <c r="C86" s="145" t="s">
        <v>1320</v>
      </c>
    </row>
    <row r="87" spans="1:8">
      <c r="A87" s="146">
        <v>65</v>
      </c>
      <c r="B87" s="142" t="s">
        <v>1344</v>
      </c>
      <c r="C87" s="145" t="s">
        <v>1320</v>
      </c>
    </row>
    <row r="88" spans="1:8">
      <c r="A88" s="146">
        <v>66</v>
      </c>
      <c r="B88" s="142" t="s">
        <v>1344</v>
      </c>
      <c r="C88" s="145" t="s">
        <v>1320</v>
      </c>
    </row>
    <row r="89" spans="1:8">
      <c r="A89" s="146">
        <v>67</v>
      </c>
      <c r="B89" s="142" t="s">
        <v>1345</v>
      </c>
      <c r="C89" s="145" t="s">
        <v>1320</v>
      </c>
    </row>
    <row r="90" spans="1:8">
      <c r="A90" s="146">
        <v>71</v>
      </c>
      <c r="B90" s="142" t="s">
        <v>1345</v>
      </c>
      <c r="C90" s="145" t="s">
        <v>1320</v>
      </c>
    </row>
    <row r="91" spans="1:8">
      <c r="A91" s="146">
        <v>72</v>
      </c>
      <c r="B91" s="142" t="s">
        <v>1345</v>
      </c>
      <c r="C91" s="145" t="s">
        <v>1320</v>
      </c>
    </row>
    <row r="92" spans="1:8">
      <c r="A92" s="146">
        <v>73</v>
      </c>
      <c r="B92" s="142" t="s">
        <v>1345</v>
      </c>
      <c r="C92" s="145" t="s">
        <v>1320</v>
      </c>
    </row>
    <row r="93" spans="1:8">
      <c r="A93" s="146">
        <v>74</v>
      </c>
      <c r="B93" s="142" t="s">
        <v>1346</v>
      </c>
      <c r="C93" s="145" t="s">
        <v>1320</v>
      </c>
    </row>
    <row r="94" spans="1:8">
      <c r="A94" s="146">
        <v>75</v>
      </c>
      <c r="B94" s="142" t="s">
        <v>1347</v>
      </c>
      <c r="C94" s="145" t="s">
        <v>1320</v>
      </c>
    </row>
    <row r="95" spans="1:8">
      <c r="A95" s="146">
        <v>76</v>
      </c>
      <c r="B95" s="142" t="s">
        <v>1347</v>
      </c>
      <c r="C95" s="145" t="s">
        <v>1320</v>
      </c>
    </row>
    <row r="96" spans="1:8">
      <c r="A96" s="146">
        <v>77</v>
      </c>
      <c r="B96" s="142" t="s">
        <v>1347</v>
      </c>
      <c r="C96" s="145" t="s">
        <v>1320</v>
      </c>
    </row>
    <row r="97" spans="1:3">
      <c r="A97" s="146">
        <v>78</v>
      </c>
      <c r="B97" s="142" t="s">
        <v>1348</v>
      </c>
      <c r="C97" s="145" t="s">
        <v>1320</v>
      </c>
    </row>
    <row r="98" spans="1:3">
      <c r="A98" s="146">
        <v>79</v>
      </c>
      <c r="B98" s="142" t="s">
        <v>1349</v>
      </c>
      <c r="C98" s="145" t="s">
        <v>1340</v>
      </c>
    </row>
    <row r="99" spans="1:3">
      <c r="A99" s="146">
        <v>80</v>
      </c>
      <c r="B99" s="142" t="s">
        <v>1350</v>
      </c>
      <c r="C99" s="145" t="s">
        <v>1320</v>
      </c>
    </row>
    <row r="100" spans="1:3">
      <c r="A100" s="146">
        <v>81</v>
      </c>
      <c r="B100" s="142" t="s">
        <v>1351</v>
      </c>
      <c r="C100" s="145" t="s">
        <v>1320</v>
      </c>
    </row>
    <row r="101" spans="1:3">
      <c r="A101" s="146">
        <v>82</v>
      </c>
      <c r="B101" s="142" t="s">
        <v>1352</v>
      </c>
      <c r="C101" s="145" t="s">
        <v>1320</v>
      </c>
    </row>
    <row r="102" spans="1:3">
      <c r="A102" s="146">
        <v>83</v>
      </c>
      <c r="B102" s="142" t="s">
        <v>1352</v>
      </c>
      <c r="C102" s="145" t="s">
        <v>1320</v>
      </c>
    </row>
    <row r="103" spans="1:3">
      <c r="A103" s="146">
        <v>84</v>
      </c>
      <c r="B103" s="142" t="s">
        <v>1352</v>
      </c>
      <c r="C103" s="145" t="s">
        <v>1320</v>
      </c>
    </row>
    <row r="104" spans="1:3">
      <c r="A104" s="146">
        <v>85</v>
      </c>
      <c r="B104" s="142" t="s">
        <v>1352</v>
      </c>
      <c r="C104" s="145" t="s">
        <v>1320</v>
      </c>
    </row>
    <row r="105" spans="1:3">
      <c r="A105" s="146">
        <v>86</v>
      </c>
      <c r="B105" s="142" t="s">
        <v>1352</v>
      </c>
      <c r="C105" s="145" t="s">
        <v>1320</v>
      </c>
    </row>
    <row r="106" spans="1:3">
      <c r="A106" s="146">
        <v>87</v>
      </c>
      <c r="B106" s="142" t="s">
        <v>1352</v>
      </c>
      <c r="C106" s="145" t="s">
        <v>1320</v>
      </c>
    </row>
    <row r="107" spans="1:3">
      <c r="A107" s="146">
        <v>88</v>
      </c>
      <c r="B107" s="142" t="s">
        <v>1352</v>
      </c>
      <c r="C107" s="145" t="s">
        <v>1320</v>
      </c>
    </row>
    <row r="108" spans="1:3">
      <c r="A108" s="146">
        <v>91</v>
      </c>
      <c r="B108" s="142" t="s">
        <v>1353</v>
      </c>
      <c r="C108" s="145" t="s">
        <v>1320</v>
      </c>
    </row>
    <row r="109" spans="1:3">
      <c r="A109" s="146">
        <v>92</v>
      </c>
      <c r="B109" s="142" t="s">
        <v>1353</v>
      </c>
      <c r="C109" s="145" t="s">
        <v>1320</v>
      </c>
    </row>
    <row r="110" spans="1:3">
      <c r="A110" s="146">
        <v>93</v>
      </c>
      <c r="B110" s="142" t="s">
        <v>1354</v>
      </c>
      <c r="C110" s="145" t="s">
        <v>1340</v>
      </c>
    </row>
    <row r="111" spans="1:3">
      <c r="A111" s="146">
        <v>94</v>
      </c>
      <c r="B111" s="142" t="s">
        <v>1353</v>
      </c>
      <c r="C111" s="145" t="s">
        <v>1320</v>
      </c>
    </row>
    <row r="112" spans="1:3">
      <c r="A112" s="146">
        <v>95</v>
      </c>
      <c r="B112" s="142" t="s">
        <v>1353</v>
      </c>
      <c r="C112" s="145" t="s">
        <v>1320</v>
      </c>
    </row>
    <row r="113" spans="1:3">
      <c r="A113" s="146">
        <v>96</v>
      </c>
      <c r="B113" s="142" t="s">
        <v>1353</v>
      </c>
      <c r="C113" s="145" t="s">
        <v>1320</v>
      </c>
    </row>
    <row r="114" spans="1:3">
      <c r="A114" s="146">
        <v>97</v>
      </c>
      <c r="B114" s="142" t="s">
        <v>1355</v>
      </c>
      <c r="C114" s="145" t="s">
        <v>1320</v>
      </c>
    </row>
    <row r="115" spans="1:3">
      <c r="A115" s="146">
        <v>98</v>
      </c>
      <c r="B115" s="142" t="s">
        <v>1356</v>
      </c>
      <c r="C115" s="145" t="s">
        <v>1320</v>
      </c>
    </row>
    <row r="116" spans="1:3">
      <c r="A116" s="146">
        <v>99</v>
      </c>
      <c r="B116" s="142" t="s">
        <v>1357</v>
      </c>
      <c r="C116" s="145" t="s">
        <v>1320</v>
      </c>
    </row>
    <row r="117" spans="1:3">
      <c r="A117" s="146">
        <v>100</v>
      </c>
      <c r="B117" s="142" t="s">
        <v>1357</v>
      </c>
      <c r="C117" s="145" t="s">
        <v>1320</v>
      </c>
    </row>
    <row r="118" spans="1:3">
      <c r="A118" s="146">
        <v>101</v>
      </c>
      <c r="B118" s="142" t="s">
        <v>1358</v>
      </c>
      <c r="C118" s="145" t="s">
        <v>1320</v>
      </c>
    </row>
    <row r="119" spans="1:3">
      <c r="A119" s="146">
        <v>102</v>
      </c>
      <c r="B119" s="142" t="s">
        <v>1358</v>
      </c>
      <c r="C119" s="145" t="s">
        <v>1320</v>
      </c>
    </row>
    <row r="120" spans="1:3">
      <c r="A120" s="146">
        <v>103</v>
      </c>
      <c r="B120" s="142" t="s">
        <v>1358</v>
      </c>
      <c r="C120" s="145" t="s">
        <v>1320</v>
      </c>
    </row>
    <row r="121" spans="1:3">
      <c r="A121" s="146">
        <v>104</v>
      </c>
      <c r="B121" s="142" t="s">
        <v>1359</v>
      </c>
      <c r="C121" s="145" t="s">
        <v>1320</v>
      </c>
    </row>
    <row r="122" spans="1:3">
      <c r="A122" s="146">
        <v>105</v>
      </c>
      <c r="B122" s="142" t="s">
        <v>1359</v>
      </c>
      <c r="C122" s="145" t="s">
        <v>1320</v>
      </c>
    </row>
    <row r="123" spans="1:3">
      <c r="A123" s="146">
        <v>106</v>
      </c>
      <c r="B123" s="142" t="s">
        <v>1359</v>
      </c>
      <c r="C123" s="145" t="s">
        <v>1320</v>
      </c>
    </row>
    <row r="124" spans="1:3">
      <c r="A124" s="146">
        <v>107</v>
      </c>
      <c r="B124" s="142" t="s">
        <v>1359</v>
      </c>
      <c r="C124" s="145" t="s">
        <v>1320</v>
      </c>
    </row>
    <row r="125" spans="1:3">
      <c r="A125" s="146">
        <v>108</v>
      </c>
      <c r="B125" s="142" t="s">
        <v>1359</v>
      </c>
      <c r="C125" s="145" t="s">
        <v>1320</v>
      </c>
    </row>
    <row r="126" spans="1:3">
      <c r="A126" s="146">
        <v>109</v>
      </c>
      <c r="B126" s="142" t="s">
        <v>1359</v>
      </c>
      <c r="C126" s="145" t="s">
        <v>1320</v>
      </c>
    </row>
    <row r="127" spans="1:3">
      <c r="A127" s="146">
        <v>110</v>
      </c>
      <c r="B127" s="142" t="s">
        <v>1359</v>
      </c>
      <c r="C127" s="145" t="s">
        <v>1320</v>
      </c>
    </row>
    <row r="128" spans="1:3">
      <c r="A128" s="146">
        <v>111</v>
      </c>
      <c r="B128" s="142" t="s">
        <v>1360</v>
      </c>
      <c r="C128" s="145" t="s">
        <v>1320</v>
      </c>
    </row>
    <row r="129" spans="1:3">
      <c r="A129" s="146">
        <v>112</v>
      </c>
      <c r="B129" s="142" t="s">
        <v>1361</v>
      </c>
      <c r="C129" s="145" t="s">
        <v>1320</v>
      </c>
    </row>
    <row r="130" spans="1:3">
      <c r="A130" s="146">
        <v>113</v>
      </c>
      <c r="B130" s="142" t="s">
        <v>1361</v>
      </c>
      <c r="C130" s="145" t="s">
        <v>1320</v>
      </c>
    </row>
    <row r="131" spans="1:3">
      <c r="A131" s="146">
        <v>115</v>
      </c>
      <c r="B131" s="142" t="s">
        <v>1361</v>
      </c>
      <c r="C131" s="145" t="s">
        <v>1320</v>
      </c>
    </row>
    <row r="132" spans="1:3">
      <c r="A132" s="146">
        <v>116</v>
      </c>
      <c r="B132" s="142" t="s">
        <v>1361</v>
      </c>
      <c r="C132" s="145" t="s">
        <v>1320</v>
      </c>
    </row>
    <row r="133" spans="1:3">
      <c r="A133" s="146">
        <v>117</v>
      </c>
      <c r="B133" s="142" t="s">
        <v>1361</v>
      </c>
      <c r="C133" s="145" t="s">
        <v>1320</v>
      </c>
    </row>
    <row r="134" spans="1:3">
      <c r="A134" s="146">
        <v>118</v>
      </c>
      <c r="B134" s="142" t="s">
        <v>1362</v>
      </c>
      <c r="C134" s="145" t="s">
        <v>1320</v>
      </c>
    </row>
    <row r="135" spans="1:3">
      <c r="A135" s="146">
        <v>119</v>
      </c>
      <c r="B135" s="142" t="s">
        <v>1362</v>
      </c>
      <c r="C135" s="145" t="s">
        <v>1320</v>
      </c>
    </row>
    <row r="136" spans="1:3">
      <c r="A136" s="146">
        <v>120</v>
      </c>
      <c r="B136" s="142" t="s">
        <v>1333</v>
      </c>
      <c r="C136" s="145" t="s">
        <v>1320</v>
      </c>
    </row>
    <row r="137" spans="1:3">
      <c r="A137" s="146">
        <v>121</v>
      </c>
      <c r="B137" s="142" t="s">
        <v>1363</v>
      </c>
      <c r="C137" s="145" t="s">
        <v>1340</v>
      </c>
    </row>
    <row r="138" spans="1:3">
      <c r="A138" s="146">
        <v>122</v>
      </c>
      <c r="B138" s="142" t="s">
        <v>1364</v>
      </c>
      <c r="C138" s="145" t="s">
        <v>1340</v>
      </c>
    </row>
    <row r="139" spans="1:3">
      <c r="A139" s="146">
        <v>123</v>
      </c>
      <c r="B139" s="142" t="s">
        <v>1365</v>
      </c>
      <c r="C139" s="145" t="s">
        <v>1340</v>
      </c>
    </row>
    <row r="140" spans="1:3">
      <c r="A140" s="146">
        <v>124</v>
      </c>
      <c r="B140" s="142" t="s">
        <v>1365</v>
      </c>
      <c r="C140" s="145" t="s">
        <v>1340</v>
      </c>
    </row>
    <row r="141" spans="1:3">
      <c r="A141" s="146">
        <v>125</v>
      </c>
      <c r="B141" s="142" t="s">
        <v>1365</v>
      </c>
      <c r="C141" s="145" t="s">
        <v>1340</v>
      </c>
    </row>
    <row r="142" spans="1:3">
      <c r="A142" s="146">
        <v>126</v>
      </c>
      <c r="B142" s="142" t="s">
        <v>1366</v>
      </c>
      <c r="C142" s="145" t="s">
        <v>1340</v>
      </c>
    </row>
    <row r="143" spans="1:3">
      <c r="A143" s="146">
        <v>127</v>
      </c>
      <c r="B143" s="142" t="s">
        <v>1367</v>
      </c>
      <c r="C143" s="145" t="s">
        <v>1340</v>
      </c>
    </row>
    <row r="144" spans="1:3">
      <c r="A144" s="146">
        <v>128</v>
      </c>
      <c r="B144" s="142" t="s">
        <v>1368</v>
      </c>
      <c r="C144" s="145" t="s">
        <v>1340</v>
      </c>
    </row>
    <row r="145" spans="1:3">
      <c r="A145" s="146">
        <v>129</v>
      </c>
      <c r="B145" s="142" t="s">
        <v>1367</v>
      </c>
      <c r="C145" s="145" t="s">
        <v>1340</v>
      </c>
    </row>
    <row r="146" spans="1:3">
      <c r="A146" s="146">
        <v>130</v>
      </c>
      <c r="B146" s="142" t="s">
        <v>1369</v>
      </c>
      <c r="C146" s="145" t="s">
        <v>1340</v>
      </c>
    </row>
    <row r="147" spans="1:3">
      <c r="A147" s="146">
        <v>131</v>
      </c>
      <c r="B147" s="142" t="s">
        <v>1369</v>
      </c>
      <c r="C147" s="145" t="s">
        <v>1340</v>
      </c>
    </row>
    <row r="148" spans="1:3">
      <c r="A148" s="146">
        <v>132</v>
      </c>
      <c r="B148" s="142" t="s">
        <v>1370</v>
      </c>
      <c r="C148" s="145" t="s">
        <v>1340</v>
      </c>
    </row>
    <row r="149" spans="1:3">
      <c r="A149" s="146">
        <v>133</v>
      </c>
      <c r="B149" s="142" t="s">
        <v>1370</v>
      </c>
      <c r="C149" s="145" t="s">
        <v>1340</v>
      </c>
    </row>
    <row r="150" spans="1:3">
      <c r="A150" s="146">
        <v>134</v>
      </c>
      <c r="B150" s="142" t="s">
        <v>1370</v>
      </c>
      <c r="C150" s="145" t="s">
        <v>1340</v>
      </c>
    </row>
    <row r="151" spans="1:3">
      <c r="A151" s="146">
        <v>135</v>
      </c>
      <c r="B151" s="142" t="s">
        <v>1370</v>
      </c>
      <c r="C151" s="145" t="s">
        <v>1340</v>
      </c>
    </row>
    <row r="152" spans="1:3">
      <c r="A152" s="146">
        <v>136</v>
      </c>
      <c r="B152" s="142" t="s">
        <v>1370</v>
      </c>
      <c r="C152" s="145" t="s">
        <v>1340</v>
      </c>
    </row>
    <row r="153" spans="1:3">
      <c r="A153" s="146">
        <v>137</v>
      </c>
      <c r="B153" s="142" t="s">
        <v>1370</v>
      </c>
      <c r="C153" s="145" t="s">
        <v>1340</v>
      </c>
    </row>
    <row r="154" spans="1:3">
      <c r="A154" s="146">
        <v>138</v>
      </c>
      <c r="B154" s="142" t="s">
        <v>1370</v>
      </c>
      <c r="C154" s="145" t="s">
        <v>1340</v>
      </c>
    </row>
    <row r="155" spans="1:3">
      <c r="A155" s="146">
        <v>140</v>
      </c>
      <c r="B155" s="142" t="s">
        <v>1354</v>
      </c>
      <c r="C155" s="145" t="s">
        <v>1340</v>
      </c>
    </row>
    <row r="156" spans="1:3">
      <c r="A156" s="146">
        <v>141</v>
      </c>
      <c r="B156" s="142" t="s">
        <v>1371</v>
      </c>
      <c r="C156" s="145" t="s">
        <v>1340</v>
      </c>
    </row>
    <row r="157" spans="1:3">
      <c r="A157" s="146">
        <v>142</v>
      </c>
      <c r="B157" s="142" t="s">
        <v>1371</v>
      </c>
      <c r="C157" s="145" t="s">
        <v>1340</v>
      </c>
    </row>
    <row r="158" spans="1:3">
      <c r="A158" s="146">
        <v>143</v>
      </c>
      <c r="B158" s="142" t="s">
        <v>1357</v>
      </c>
      <c r="C158" s="145" t="s">
        <v>1320</v>
      </c>
    </row>
    <row r="159" spans="1:3">
      <c r="A159" s="146">
        <v>144</v>
      </c>
      <c r="B159" s="142" t="s">
        <v>1372</v>
      </c>
      <c r="C159" s="145" t="s">
        <v>1340</v>
      </c>
    </row>
    <row r="160" spans="1:3">
      <c r="A160" s="146">
        <v>145</v>
      </c>
      <c r="B160" s="142" t="s">
        <v>1372</v>
      </c>
      <c r="C160" s="145" t="s">
        <v>1340</v>
      </c>
    </row>
    <row r="161" spans="1:3">
      <c r="A161" s="146">
        <v>146</v>
      </c>
      <c r="B161" s="142" t="s">
        <v>1372</v>
      </c>
      <c r="C161" s="145" t="s">
        <v>1340</v>
      </c>
    </row>
    <row r="162" spans="1:3">
      <c r="A162" s="146">
        <v>147</v>
      </c>
      <c r="B162" s="142" t="s">
        <v>1372</v>
      </c>
      <c r="C162" s="145" t="s">
        <v>1340</v>
      </c>
    </row>
    <row r="163" spans="1:3">
      <c r="A163" s="146">
        <v>148</v>
      </c>
      <c r="B163" s="142" t="s">
        <v>1373</v>
      </c>
      <c r="C163" s="145" t="s">
        <v>1340</v>
      </c>
    </row>
    <row r="164" spans="1:3">
      <c r="A164" s="146">
        <v>149</v>
      </c>
      <c r="B164" s="142" t="s">
        <v>1374</v>
      </c>
      <c r="C164" s="145" t="s">
        <v>1340</v>
      </c>
    </row>
    <row r="165" spans="1:3">
      <c r="A165" s="146">
        <v>150</v>
      </c>
      <c r="B165" s="142" t="s">
        <v>1366</v>
      </c>
      <c r="C165" s="145" t="s">
        <v>1340</v>
      </c>
    </row>
    <row r="166" spans="1:3">
      <c r="A166" s="146">
        <v>151</v>
      </c>
      <c r="B166" s="142" t="s">
        <v>1366</v>
      </c>
      <c r="C166" s="145" t="s">
        <v>1340</v>
      </c>
    </row>
    <row r="167" spans="1:3">
      <c r="A167" s="146">
        <v>152</v>
      </c>
      <c r="B167" s="142" t="s">
        <v>1366</v>
      </c>
      <c r="C167" s="145" t="s">
        <v>1340</v>
      </c>
    </row>
    <row r="168" spans="1:3">
      <c r="A168" s="146">
        <v>153</v>
      </c>
      <c r="B168" s="142" t="s">
        <v>1366</v>
      </c>
      <c r="C168" s="145" t="s">
        <v>1340</v>
      </c>
    </row>
    <row r="169" spans="1:3">
      <c r="A169" s="146">
        <v>154</v>
      </c>
      <c r="B169" s="142" t="s">
        <v>1366</v>
      </c>
      <c r="C169" s="145" t="s">
        <v>1340</v>
      </c>
    </row>
    <row r="170" spans="1:3">
      <c r="A170" s="146">
        <v>155</v>
      </c>
      <c r="B170" s="142" t="s">
        <v>1354</v>
      </c>
      <c r="C170" s="145" t="s">
        <v>1320</v>
      </c>
    </row>
    <row r="171" spans="1:3">
      <c r="A171" s="146">
        <v>156</v>
      </c>
      <c r="B171" s="142" t="s">
        <v>1366</v>
      </c>
      <c r="C171" s="145" t="s">
        <v>1340</v>
      </c>
    </row>
    <row r="172" spans="1:3">
      <c r="A172" s="146">
        <v>157</v>
      </c>
      <c r="B172" s="142" t="s">
        <v>1366</v>
      </c>
      <c r="C172" s="145" t="s">
        <v>1340</v>
      </c>
    </row>
    <row r="173" spans="1:3">
      <c r="A173" s="146">
        <v>158</v>
      </c>
      <c r="B173" s="142" t="s">
        <v>1366</v>
      </c>
      <c r="C173" s="145" t="s">
        <v>1340</v>
      </c>
    </row>
    <row r="174" spans="1:3">
      <c r="A174" s="146">
        <v>159</v>
      </c>
      <c r="B174" s="142" t="s">
        <v>1341</v>
      </c>
      <c r="C174" s="145" t="s">
        <v>1320</v>
      </c>
    </row>
    <row r="175" spans="1:3">
      <c r="A175" s="146">
        <v>160</v>
      </c>
      <c r="B175" s="142" t="s">
        <v>1366</v>
      </c>
      <c r="C175" s="145" t="s">
        <v>1340</v>
      </c>
    </row>
    <row r="176" spans="1:3">
      <c r="A176" s="146">
        <v>161</v>
      </c>
      <c r="B176" s="142" t="s">
        <v>1366</v>
      </c>
      <c r="C176" s="145" t="s">
        <v>1340</v>
      </c>
    </row>
    <row r="177" spans="1:3">
      <c r="A177" s="146">
        <v>162</v>
      </c>
      <c r="B177" s="142" t="s">
        <v>1366</v>
      </c>
      <c r="C177" s="145" t="s">
        <v>1340</v>
      </c>
    </row>
    <row r="178" spans="1:3">
      <c r="A178" s="146">
        <v>163</v>
      </c>
      <c r="B178" s="142" t="s">
        <v>1366</v>
      </c>
      <c r="C178" s="145" t="s">
        <v>1340</v>
      </c>
    </row>
    <row r="179" spans="1:3">
      <c r="A179" s="146">
        <v>164</v>
      </c>
      <c r="B179" s="142" t="s">
        <v>1366</v>
      </c>
      <c r="C179" s="145" t="s">
        <v>1340</v>
      </c>
    </row>
    <row r="180" spans="1:3">
      <c r="A180" s="146">
        <v>165</v>
      </c>
      <c r="B180" s="142" t="s">
        <v>1366</v>
      </c>
      <c r="C180" s="145" t="s">
        <v>1340</v>
      </c>
    </row>
    <row r="181" spans="1:3">
      <c r="A181" s="146">
        <v>166</v>
      </c>
      <c r="B181" s="142" t="s">
        <v>1366</v>
      </c>
      <c r="C181" s="145" t="s">
        <v>1340</v>
      </c>
    </row>
    <row r="182" spans="1:3">
      <c r="A182" s="146">
        <v>167</v>
      </c>
      <c r="B182" s="142" t="s">
        <v>1366</v>
      </c>
      <c r="C182" s="145" t="s">
        <v>1340</v>
      </c>
    </row>
    <row r="183" spans="1:3">
      <c r="A183" s="146">
        <v>168</v>
      </c>
      <c r="B183" s="142" t="s">
        <v>1366</v>
      </c>
      <c r="C183" s="145" t="s">
        <v>1340</v>
      </c>
    </row>
    <row r="184" spans="1:3">
      <c r="A184" s="146">
        <v>169</v>
      </c>
      <c r="B184" s="142" t="s">
        <v>1366</v>
      </c>
      <c r="C184" s="145" t="s">
        <v>1340</v>
      </c>
    </row>
    <row r="185" spans="1:3">
      <c r="A185" s="146">
        <v>170</v>
      </c>
      <c r="B185" s="142" t="s">
        <v>1366</v>
      </c>
      <c r="C185" s="145" t="s">
        <v>1340</v>
      </c>
    </row>
    <row r="186" spans="1:3">
      <c r="A186" s="146">
        <v>171</v>
      </c>
      <c r="B186" s="142" t="s">
        <v>1366</v>
      </c>
      <c r="C186" s="145" t="s">
        <v>1340</v>
      </c>
    </row>
    <row r="187" spans="1:3">
      <c r="A187" s="146">
        <v>172</v>
      </c>
      <c r="B187" s="142" t="s">
        <v>1366</v>
      </c>
      <c r="C187" s="145" t="s">
        <v>1340</v>
      </c>
    </row>
    <row r="188" spans="1:3">
      <c r="A188" s="146">
        <v>173</v>
      </c>
      <c r="B188" s="142" t="s">
        <v>1366</v>
      </c>
      <c r="C188" s="145" t="s">
        <v>1340</v>
      </c>
    </row>
    <row r="189" spans="1:3">
      <c r="A189" s="146">
        <v>174</v>
      </c>
      <c r="B189" s="142" t="s">
        <v>1366</v>
      </c>
      <c r="C189" s="145" t="s">
        <v>1340</v>
      </c>
    </row>
    <row r="190" spans="1:3">
      <c r="A190" s="146">
        <v>175</v>
      </c>
      <c r="B190" s="142" t="s">
        <v>1366</v>
      </c>
      <c r="C190" s="145" t="s">
        <v>1340</v>
      </c>
    </row>
    <row r="191" spans="1:3">
      <c r="A191" s="146">
        <v>176</v>
      </c>
      <c r="B191" s="142" t="s">
        <v>1366</v>
      </c>
      <c r="C191" s="145" t="s">
        <v>1340</v>
      </c>
    </row>
    <row r="192" spans="1:3">
      <c r="A192" s="146">
        <v>177</v>
      </c>
      <c r="B192" s="142" t="s">
        <v>1366</v>
      </c>
      <c r="C192" s="145" t="s">
        <v>1340</v>
      </c>
    </row>
    <row r="193" spans="1:3">
      <c r="A193" s="146">
        <v>178</v>
      </c>
      <c r="B193" s="142" t="s">
        <v>1375</v>
      </c>
      <c r="C193" s="145" t="s">
        <v>1340</v>
      </c>
    </row>
    <row r="194" spans="1:3">
      <c r="A194" s="146">
        <v>179</v>
      </c>
      <c r="B194" s="142" t="s">
        <v>1366</v>
      </c>
      <c r="C194" s="145" t="s">
        <v>1340</v>
      </c>
    </row>
    <row r="195" spans="1:3">
      <c r="A195" s="146">
        <v>180</v>
      </c>
      <c r="B195" s="142" t="s">
        <v>1366</v>
      </c>
      <c r="C195" s="145" t="s">
        <v>1340</v>
      </c>
    </row>
    <row r="196" spans="1:3">
      <c r="A196" s="146">
        <v>181</v>
      </c>
      <c r="B196" s="142" t="s">
        <v>1366</v>
      </c>
      <c r="C196" s="145" t="s">
        <v>1340</v>
      </c>
    </row>
    <row r="197" spans="1:3">
      <c r="A197" s="146">
        <v>182</v>
      </c>
      <c r="B197" s="142" t="s">
        <v>1366</v>
      </c>
      <c r="C197" s="145" t="s">
        <v>1340</v>
      </c>
    </row>
    <row r="198" spans="1:3">
      <c r="A198" s="146">
        <v>183</v>
      </c>
      <c r="B198" s="142" t="s">
        <v>1366</v>
      </c>
      <c r="C198" s="145" t="s">
        <v>1340</v>
      </c>
    </row>
    <row r="199" spans="1:3">
      <c r="A199" s="146">
        <v>184</v>
      </c>
      <c r="B199" s="142" t="s">
        <v>1366</v>
      </c>
      <c r="C199" s="145" t="s">
        <v>1340</v>
      </c>
    </row>
    <row r="200" spans="1:3">
      <c r="A200" s="146">
        <v>185</v>
      </c>
      <c r="B200" s="142" t="s">
        <v>1366</v>
      </c>
      <c r="C200" s="145" t="s">
        <v>1340</v>
      </c>
    </row>
    <row r="201" spans="1:3">
      <c r="A201" s="146">
        <v>186</v>
      </c>
      <c r="B201" s="142" t="s">
        <v>1366</v>
      </c>
      <c r="C201" s="145" t="s">
        <v>1340</v>
      </c>
    </row>
    <row r="202" spans="1:3">
      <c r="A202" s="146">
        <v>187</v>
      </c>
      <c r="B202" s="142" t="s">
        <v>1366</v>
      </c>
      <c r="C202" s="145" t="s">
        <v>1340</v>
      </c>
    </row>
    <row r="203" spans="1:3">
      <c r="A203" s="146">
        <v>188</v>
      </c>
      <c r="B203" s="142" t="s">
        <v>1366</v>
      </c>
      <c r="C203" s="145" t="s">
        <v>1340</v>
      </c>
    </row>
    <row r="204" spans="1:3">
      <c r="A204" s="146">
        <v>189</v>
      </c>
      <c r="B204" s="142" t="s">
        <v>1366</v>
      </c>
      <c r="C204" s="145" t="s">
        <v>1320</v>
      </c>
    </row>
    <row r="205" spans="1:3">
      <c r="A205" s="146">
        <v>190</v>
      </c>
      <c r="B205" s="142" t="s">
        <v>1366</v>
      </c>
      <c r="C205" s="145" t="s">
        <v>1320</v>
      </c>
    </row>
    <row r="206" spans="1:3">
      <c r="A206" s="146">
        <v>191</v>
      </c>
      <c r="B206" s="142" t="s">
        <v>1366</v>
      </c>
      <c r="C206" s="145" t="s">
        <v>1320</v>
      </c>
    </row>
    <row r="207" spans="1:3">
      <c r="A207" s="146">
        <v>192</v>
      </c>
      <c r="B207" s="142" t="s">
        <v>1366</v>
      </c>
      <c r="C207" s="145" t="s">
        <v>1320</v>
      </c>
    </row>
    <row r="208" spans="1:3">
      <c r="A208" s="146">
        <v>193</v>
      </c>
      <c r="B208" s="142" t="s">
        <v>1366</v>
      </c>
      <c r="C208" s="145" t="s">
        <v>1320</v>
      </c>
    </row>
    <row r="209" spans="1:3">
      <c r="A209" s="146">
        <v>194</v>
      </c>
      <c r="B209" s="142" t="s">
        <v>1366</v>
      </c>
      <c r="C209" s="145" t="s">
        <v>1320</v>
      </c>
    </row>
    <row r="210" spans="1:3">
      <c r="A210" s="146">
        <v>195</v>
      </c>
      <c r="B210" s="142" t="s">
        <v>1366</v>
      </c>
      <c r="C210" s="145" t="s">
        <v>1320</v>
      </c>
    </row>
    <row r="211" spans="1:3">
      <c r="A211" s="146">
        <v>196</v>
      </c>
      <c r="B211" s="142" t="s">
        <v>1366</v>
      </c>
      <c r="C211" s="145" t="s">
        <v>1320</v>
      </c>
    </row>
    <row r="212" spans="1:3">
      <c r="A212" s="146">
        <v>197</v>
      </c>
      <c r="B212" s="142" t="s">
        <v>1366</v>
      </c>
      <c r="C212" s="145" t="s">
        <v>1320</v>
      </c>
    </row>
    <row r="213" spans="1:3">
      <c r="A213" s="146">
        <v>198</v>
      </c>
      <c r="B213" s="142" t="s">
        <v>1366</v>
      </c>
      <c r="C213" s="145" t="s">
        <v>1320</v>
      </c>
    </row>
    <row r="214" spans="1:3">
      <c r="A214" s="146">
        <v>199</v>
      </c>
      <c r="B214" s="142" t="s">
        <v>1366</v>
      </c>
      <c r="C214" s="145" t="s">
        <v>1320</v>
      </c>
    </row>
    <row r="215" spans="1:3">
      <c r="A215" s="146">
        <v>201</v>
      </c>
      <c r="B215" s="142" t="s">
        <v>1366</v>
      </c>
      <c r="C215" s="145" t="s">
        <v>1320</v>
      </c>
    </row>
    <row r="216" spans="1:3">
      <c r="A216" s="146">
        <v>202</v>
      </c>
      <c r="B216" s="142" t="s">
        <v>1366</v>
      </c>
      <c r="C216" s="145" t="s">
        <v>1320</v>
      </c>
    </row>
    <row r="217" spans="1:3">
      <c r="A217" s="146">
        <v>203</v>
      </c>
      <c r="B217" s="142" t="s">
        <v>1366</v>
      </c>
      <c r="C217" s="145" t="s">
        <v>1320</v>
      </c>
    </row>
    <row r="218" spans="1:3">
      <c r="A218" s="146">
        <v>204</v>
      </c>
      <c r="B218" s="142" t="s">
        <v>1366</v>
      </c>
      <c r="C218" s="145" t="s">
        <v>1320</v>
      </c>
    </row>
    <row r="219" spans="1:3">
      <c r="A219" s="146">
        <v>205</v>
      </c>
      <c r="B219" s="142" t="s">
        <v>1366</v>
      </c>
      <c r="C219" s="145" t="s">
        <v>1320</v>
      </c>
    </row>
    <row r="220" spans="1:3">
      <c r="A220" s="146">
        <v>206</v>
      </c>
      <c r="B220" s="142" t="s">
        <v>1366</v>
      </c>
      <c r="C220" s="145" t="s">
        <v>1320</v>
      </c>
    </row>
    <row r="221" spans="1:3">
      <c r="A221" s="146">
        <v>207</v>
      </c>
      <c r="B221" s="142" t="s">
        <v>1366</v>
      </c>
      <c r="C221" s="145" t="s">
        <v>1320</v>
      </c>
    </row>
    <row r="222" spans="1:3">
      <c r="A222" s="146">
        <v>208</v>
      </c>
      <c r="B222" s="142" t="s">
        <v>1366</v>
      </c>
      <c r="C222" s="145" t="s">
        <v>1320</v>
      </c>
    </row>
    <row r="223" spans="1:3">
      <c r="A223" s="146">
        <v>209</v>
      </c>
      <c r="B223" s="142" t="s">
        <v>1366</v>
      </c>
      <c r="C223" s="145" t="s">
        <v>1340</v>
      </c>
    </row>
    <row r="224" spans="1:3">
      <c r="A224" s="146">
        <v>210</v>
      </c>
      <c r="B224" s="142" t="s">
        <v>1366</v>
      </c>
      <c r="C224" s="145" t="s">
        <v>1340</v>
      </c>
    </row>
    <row r="225" spans="1:3">
      <c r="A225" s="146">
        <v>211</v>
      </c>
      <c r="B225" s="142" t="s">
        <v>1366</v>
      </c>
      <c r="C225" s="145" t="s">
        <v>1340</v>
      </c>
    </row>
    <row r="226" spans="1:3">
      <c r="A226" s="146">
        <v>212</v>
      </c>
      <c r="B226" s="142" t="s">
        <v>1366</v>
      </c>
      <c r="C226" s="145" t="s">
        <v>1340</v>
      </c>
    </row>
    <row r="227" spans="1:3">
      <c r="A227" s="146">
        <v>213</v>
      </c>
      <c r="B227" s="142" t="s">
        <v>1366</v>
      </c>
      <c r="C227" s="145" t="s">
        <v>1340</v>
      </c>
    </row>
    <row r="228" spans="1:3">
      <c r="A228" s="146">
        <v>214</v>
      </c>
      <c r="B228" s="142" t="s">
        <v>1366</v>
      </c>
      <c r="C228" s="145" t="s">
        <v>1340</v>
      </c>
    </row>
    <row r="229" spans="1:3">
      <c r="A229" s="146">
        <v>215</v>
      </c>
      <c r="B229" s="142" t="s">
        <v>1366</v>
      </c>
      <c r="C229" s="145" t="s">
        <v>1340</v>
      </c>
    </row>
    <row r="230" spans="1:3">
      <c r="A230" s="146">
        <v>216</v>
      </c>
      <c r="B230" s="142" t="s">
        <v>1366</v>
      </c>
      <c r="C230" s="145" t="s">
        <v>1340</v>
      </c>
    </row>
    <row r="231" spans="1:3">
      <c r="A231" s="146">
        <v>217</v>
      </c>
      <c r="B231" s="142" t="s">
        <v>1366</v>
      </c>
      <c r="C231" s="145" t="s">
        <v>1340</v>
      </c>
    </row>
    <row r="232" spans="1:3">
      <c r="A232" s="146">
        <v>218</v>
      </c>
      <c r="B232" s="142" t="s">
        <v>1366</v>
      </c>
      <c r="C232" s="145" t="s">
        <v>1340</v>
      </c>
    </row>
    <row r="233" spans="1:3">
      <c r="A233" s="146">
        <v>219</v>
      </c>
      <c r="B233" s="142" t="s">
        <v>1366</v>
      </c>
      <c r="C233" s="145" t="s">
        <v>1340</v>
      </c>
    </row>
    <row r="234" spans="1:3">
      <c r="A234" s="146">
        <v>220</v>
      </c>
      <c r="B234" s="142" t="s">
        <v>1366</v>
      </c>
      <c r="C234" s="145" t="s">
        <v>1340</v>
      </c>
    </row>
    <row r="235" spans="1:3">
      <c r="A235" s="146">
        <v>221</v>
      </c>
      <c r="B235" s="142" t="s">
        <v>1366</v>
      </c>
      <c r="C235" s="145" t="s">
        <v>1340</v>
      </c>
    </row>
    <row r="236" spans="1:3">
      <c r="A236" s="146">
        <v>222</v>
      </c>
      <c r="B236" s="142" t="s">
        <v>1366</v>
      </c>
      <c r="C236" s="145" t="s">
        <v>1340</v>
      </c>
    </row>
    <row r="237" spans="1:3">
      <c r="A237" s="146">
        <v>223</v>
      </c>
      <c r="B237" s="142" t="s">
        <v>1366</v>
      </c>
      <c r="C237" s="145" t="s">
        <v>1340</v>
      </c>
    </row>
    <row r="238" spans="1:3">
      <c r="A238" s="146">
        <v>224</v>
      </c>
      <c r="B238" s="142" t="s">
        <v>1366</v>
      </c>
      <c r="C238" s="145" t="s">
        <v>1340</v>
      </c>
    </row>
    <row r="239" spans="1:3">
      <c r="A239" s="146">
        <v>225</v>
      </c>
      <c r="B239" s="142" t="s">
        <v>1366</v>
      </c>
      <c r="C239" s="145" t="s">
        <v>1340</v>
      </c>
    </row>
    <row r="240" spans="1:3">
      <c r="A240" s="146">
        <v>226</v>
      </c>
      <c r="B240" s="142" t="s">
        <v>1366</v>
      </c>
      <c r="C240" s="145" t="s">
        <v>1340</v>
      </c>
    </row>
    <row r="241" spans="1:3">
      <c r="A241" s="146">
        <v>227</v>
      </c>
      <c r="B241" s="142" t="s">
        <v>1366</v>
      </c>
      <c r="C241" s="145" t="s">
        <v>1340</v>
      </c>
    </row>
    <row r="242" spans="1:3">
      <c r="A242" s="146">
        <v>228</v>
      </c>
      <c r="B242" s="142" t="s">
        <v>1376</v>
      </c>
      <c r="C242" s="145" t="s">
        <v>1320</v>
      </c>
    </row>
    <row r="243" spans="1:3">
      <c r="A243" s="146">
        <v>229</v>
      </c>
      <c r="B243" s="142" t="s">
        <v>1376</v>
      </c>
      <c r="C243" s="145" t="s">
        <v>1320</v>
      </c>
    </row>
    <row r="244" spans="1:3">
      <c r="A244" s="146">
        <v>230</v>
      </c>
      <c r="B244" s="142" t="s">
        <v>1366</v>
      </c>
      <c r="C244" s="145" t="s">
        <v>1320</v>
      </c>
    </row>
    <row r="245" spans="1:3">
      <c r="A245" s="146">
        <v>231</v>
      </c>
      <c r="B245" s="142" t="s">
        <v>1354</v>
      </c>
      <c r="C245" s="145" t="s">
        <v>1340</v>
      </c>
    </row>
    <row r="246" spans="1:3">
      <c r="A246" s="146">
        <v>233</v>
      </c>
      <c r="B246" s="142" t="s">
        <v>1354</v>
      </c>
      <c r="C246" s="145" t="s">
        <v>1340</v>
      </c>
    </row>
    <row r="247" spans="1:3">
      <c r="A247" s="146">
        <v>234</v>
      </c>
      <c r="B247" s="142" t="s">
        <v>1354</v>
      </c>
      <c r="C247" s="145" t="s">
        <v>1340</v>
      </c>
    </row>
    <row r="248" spans="1:3">
      <c r="A248" s="146">
        <v>235</v>
      </c>
      <c r="B248" s="142" t="s">
        <v>1354</v>
      </c>
      <c r="C248" s="145" t="s">
        <v>1340</v>
      </c>
    </row>
    <row r="249" spans="1:3">
      <c r="A249" s="146">
        <v>236</v>
      </c>
      <c r="B249" s="142" t="s">
        <v>1354</v>
      </c>
      <c r="C249" s="145" t="s">
        <v>1340</v>
      </c>
    </row>
    <row r="250" spans="1:3">
      <c r="A250" s="146">
        <v>237</v>
      </c>
      <c r="B250" s="142" t="s">
        <v>1354</v>
      </c>
      <c r="C250" s="145" t="s">
        <v>1340</v>
      </c>
    </row>
    <row r="251" spans="1:3">
      <c r="A251" s="146">
        <v>238</v>
      </c>
      <c r="B251" s="142" t="s">
        <v>1366</v>
      </c>
      <c r="C251" s="145" t="s">
        <v>1340</v>
      </c>
    </row>
    <row r="252" spans="1:3">
      <c r="A252" s="146">
        <v>241</v>
      </c>
      <c r="B252" s="142" t="s">
        <v>1377</v>
      </c>
      <c r="C252" s="145" t="s">
        <v>1340</v>
      </c>
    </row>
    <row r="253" spans="1:3">
      <c r="A253" s="146">
        <v>242</v>
      </c>
      <c r="B253" s="142" t="s">
        <v>1378</v>
      </c>
      <c r="C253" s="145" t="s">
        <v>1340</v>
      </c>
    </row>
    <row r="254" spans="1:3">
      <c r="A254" s="146">
        <v>243</v>
      </c>
      <c r="B254" s="142" t="s">
        <v>1342</v>
      </c>
      <c r="C254" s="145" t="s">
        <v>1340</v>
      </c>
    </row>
    <row r="255" spans="1:3">
      <c r="A255" s="146">
        <v>244</v>
      </c>
      <c r="B255" s="142" t="s">
        <v>1366</v>
      </c>
      <c r="C255" s="145" t="s">
        <v>1340</v>
      </c>
    </row>
    <row r="256" spans="1:3">
      <c r="A256" s="146">
        <v>245</v>
      </c>
      <c r="B256" s="142" t="s">
        <v>1378</v>
      </c>
      <c r="C256" s="145" t="s">
        <v>1340</v>
      </c>
    </row>
    <row r="257" spans="1:3">
      <c r="A257" s="146">
        <v>246</v>
      </c>
      <c r="B257" s="142" t="s">
        <v>1379</v>
      </c>
      <c r="C257" s="145" t="s">
        <v>1340</v>
      </c>
    </row>
    <row r="258" spans="1:3">
      <c r="A258" s="146">
        <v>247</v>
      </c>
      <c r="B258" s="142" t="s">
        <v>1378</v>
      </c>
      <c r="C258" s="145" t="s">
        <v>1340</v>
      </c>
    </row>
    <row r="259" spans="1:3">
      <c r="A259" s="146">
        <v>248</v>
      </c>
      <c r="B259" s="142" t="s">
        <v>1366</v>
      </c>
      <c r="C259" s="145" t="s">
        <v>1340</v>
      </c>
    </row>
    <row r="260" spans="1:3">
      <c r="A260" s="146">
        <v>249</v>
      </c>
      <c r="B260" s="142" t="s">
        <v>1378</v>
      </c>
      <c r="C260" s="145" t="s">
        <v>1340</v>
      </c>
    </row>
    <row r="261" spans="1:3">
      <c r="A261" s="146">
        <v>250</v>
      </c>
      <c r="B261" s="142" t="s">
        <v>1380</v>
      </c>
      <c r="C261" s="145" t="s">
        <v>1320</v>
      </c>
    </row>
    <row r="262" spans="1:3">
      <c r="A262" s="146">
        <v>251</v>
      </c>
      <c r="B262" s="142" t="s">
        <v>1380</v>
      </c>
      <c r="C262" s="145" t="s">
        <v>1320</v>
      </c>
    </row>
    <row r="263" spans="1:3">
      <c r="A263" s="146">
        <v>252</v>
      </c>
      <c r="B263" s="142" t="s">
        <v>1380</v>
      </c>
      <c r="C263" s="145" t="s">
        <v>1320</v>
      </c>
    </row>
    <row r="264" spans="1:3">
      <c r="A264" s="146">
        <v>253</v>
      </c>
      <c r="B264" s="142" t="s">
        <v>1380</v>
      </c>
      <c r="C264" s="145" t="s">
        <v>1320</v>
      </c>
    </row>
    <row r="265" spans="1:3">
      <c r="A265" s="146">
        <v>254</v>
      </c>
      <c r="B265" s="142" t="s">
        <v>1381</v>
      </c>
      <c r="C265" s="145" t="s">
        <v>1340</v>
      </c>
    </row>
    <row r="266" spans="1:3">
      <c r="A266" s="146">
        <v>255</v>
      </c>
      <c r="B266" s="142" t="s">
        <v>1382</v>
      </c>
      <c r="C266" s="145" t="s">
        <v>1340</v>
      </c>
    </row>
    <row r="267" spans="1:3">
      <c r="A267" s="146">
        <v>257</v>
      </c>
      <c r="B267" s="142" t="s">
        <v>1383</v>
      </c>
      <c r="C267" s="145" t="s">
        <v>1340</v>
      </c>
    </row>
    <row r="268" spans="1:3">
      <c r="A268" s="146">
        <v>258</v>
      </c>
      <c r="B268" s="142" t="s">
        <v>1384</v>
      </c>
      <c r="C268" s="145" t="s">
        <v>1340</v>
      </c>
    </row>
    <row r="269" spans="1:3">
      <c r="A269" s="146">
        <v>259</v>
      </c>
      <c r="B269" s="142" t="s">
        <v>1385</v>
      </c>
      <c r="C269" s="145" t="s">
        <v>1340</v>
      </c>
    </row>
    <row r="270" spans="1:3">
      <c r="A270" s="146">
        <v>260</v>
      </c>
      <c r="B270" s="142" t="s">
        <v>1384</v>
      </c>
      <c r="C270" s="145" t="s">
        <v>1320</v>
      </c>
    </row>
    <row r="271" spans="1:3">
      <c r="A271" s="146">
        <v>261</v>
      </c>
      <c r="B271" s="142" t="s">
        <v>1384</v>
      </c>
      <c r="C271" s="145" t="s">
        <v>1340</v>
      </c>
    </row>
    <row r="272" spans="1:3">
      <c r="A272" s="146">
        <v>262</v>
      </c>
      <c r="B272" s="142" t="s">
        <v>1384</v>
      </c>
      <c r="C272" s="145" t="s">
        <v>1340</v>
      </c>
    </row>
    <row r="273" spans="1:3">
      <c r="A273" s="146">
        <v>263</v>
      </c>
      <c r="B273" s="142" t="s">
        <v>1384</v>
      </c>
      <c r="C273" s="145" t="s">
        <v>1340</v>
      </c>
    </row>
    <row r="274" spans="1:3">
      <c r="A274" s="146">
        <v>264</v>
      </c>
      <c r="B274" s="142" t="s">
        <v>1384</v>
      </c>
      <c r="C274" s="145" t="s">
        <v>1340</v>
      </c>
    </row>
    <row r="275" spans="1:3">
      <c r="A275" s="146">
        <v>265</v>
      </c>
      <c r="B275" s="142" t="s">
        <v>1386</v>
      </c>
      <c r="C275" s="145" t="s">
        <v>1320</v>
      </c>
    </row>
    <row r="276" spans="1:3">
      <c r="A276" s="146">
        <v>266</v>
      </c>
      <c r="B276" s="142" t="s">
        <v>1386</v>
      </c>
      <c r="C276" s="145" t="s">
        <v>1320</v>
      </c>
    </row>
    <row r="277" spans="1:3">
      <c r="A277" s="146">
        <v>267</v>
      </c>
      <c r="B277" s="142" t="s">
        <v>1386</v>
      </c>
      <c r="C277" s="145" t="s">
        <v>1320</v>
      </c>
    </row>
    <row r="278" spans="1:3">
      <c r="A278" s="146">
        <v>268</v>
      </c>
      <c r="B278" s="142" t="s">
        <v>1386</v>
      </c>
      <c r="C278" s="145" t="s">
        <v>1320</v>
      </c>
    </row>
    <row r="279" spans="1:3">
      <c r="A279" s="146">
        <v>269</v>
      </c>
      <c r="B279" s="142" t="s">
        <v>1386</v>
      </c>
      <c r="C279" s="145" t="s">
        <v>1320</v>
      </c>
    </row>
    <row r="280" spans="1:3">
      <c r="A280" s="146">
        <v>270</v>
      </c>
      <c r="B280" s="142" t="s">
        <v>1386</v>
      </c>
      <c r="C280" s="145" t="s">
        <v>1320</v>
      </c>
    </row>
    <row r="281" spans="1:3">
      <c r="A281" s="146">
        <v>271</v>
      </c>
      <c r="B281" s="142" t="s">
        <v>1386</v>
      </c>
      <c r="C281" s="145" t="s">
        <v>1320</v>
      </c>
    </row>
    <row r="282" spans="1:3">
      <c r="A282" s="146">
        <v>272</v>
      </c>
      <c r="B282" s="142" t="s">
        <v>1386</v>
      </c>
      <c r="C282" s="145" t="s">
        <v>1320</v>
      </c>
    </row>
    <row r="283" spans="1:3">
      <c r="A283" s="146">
        <v>273</v>
      </c>
      <c r="B283" s="142" t="s">
        <v>1386</v>
      </c>
      <c r="C283" s="145" t="s">
        <v>1320</v>
      </c>
    </row>
    <row r="284" spans="1:3">
      <c r="A284" s="146">
        <v>274</v>
      </c>
      <c r="B284" s="142" t="s">
        <v>1386</v>
      </c>
      <c r="C284" s="145" t="s">
        <v>1320</v>
      </c>
    </row>
    <row r="285" spans="1:3">
      <c r="A285" s="146">
        <v>276</v>
      </c>
      <c r="B285" s="142" t="s">
        <v>1386</v>
      </c>
      <c r="C285" s="145" t="s">
        <v>1320</v>
      </c>
    </row>
    <row r="286" spans="1:3">
      <c r="A286" s="146">
        <v>277</v>
      </c>
      <c r="B286" s="142" t="s">
        <v>1387</v>
      </c>
      <c r="C286" s="145" t="s">
        <v>1320</v>
      </c>
    </row>
    <row r="287" spans="1:3">
      <c r="A287" s="146">
        <v>278</v>
      </c>
      <c r="B287" s="142" t="s">
        <v>1388</v>
      </c>
      <c r="C287" s="145" t="s">
        <v>1320</v>
      </c>
    </row>
    <row r="288" spans="1:3">
      <c r="A288" s="146">
        <v>279</v>
      </c>
      <c r="B288" s="142" t="s">
        <v>1389</v>
      </c>
      <c r="C288" s="145" t="s">
        <v>1320</v>
      </c>
    </row>
    <row r="289" spans="1:3">
      <c r="A289" s="146">
        <v>280</v>
      </c>
      <c r="B289" s="142" t="s">
        <v>1390</v>
      </c>
      <c r="C289" s="145" t="s">
        <v>1320</v>
      </c>
    </row>
    <row r="290" spans="1:3">
      <c r="A290" s="146">
        <v>281</v>
      </c>
      <c r="B290" s="142" t="s">
        <v>1391</v>
      </c>
      <c r="C290" s="145" t="s">
        <v>1340</v>
      </c>
    </row>
    <row r="291" spans="1:3">
      <c r="A291" s="146">
        <v>283</v>
      </c>
      <c r="B291" s="142" t="s">
        <v>1392</v>
      </c>
      <c r="C291" s="145" t="s">
        <v>1340</v>
      </c>
    </row>
    <row r="292" spans="1:3">
      <c r="A292" s="146">
        <v>284</v>
      </c>
      <c r="B292" s="142" t="s">
        <v>1333</v>
      </c>
      <c r="C292" s="145" t="s">
        <v>1320</v>
      </c>
    </row>
    <row r="293" spans="1:3">
      <c r="A293" s="146">
        <v>285</v>
      </c>
      <c r="B293" s="142" t="s">
        <v>1333</v>
      </c>
      <c r="C293" s="145" t="s">
        <v>1320</v>
      </c>
    </row>
    <row r="294" spans="1:3">
      <c r="A294" s="146">
        <v>286</v>
      </c>
      <c r="B294" s="142" t="s">
        <v>1393</v>
      </c>
      <c r="C294" s="145" t="s">
        <v>1320</v>
      </c>
    </row>
    <row r="295" spans="1:3">
      <c r="A295" s="146">
        <v>287</v>
      </c>
      <c r="B295" s="142" t="s">
        <v>1394</v>
      </c>
      <c r="C295" s="145" t="s">
        <v>1320</v>
      </c>
    </row>
    <row r="296" spans="1:3">
      <c r="A296" s="146">
        <v>288</v>
      </c>
      <c r="B296" s="142" t="s">
        <v>1395</v>
      </c>
      <c r="C296" s="145" t="s">
        <v>1320</v>
      </c>
    </row>
    <row r="297" spans="1:3">
      <c r="A297" s="146">
        <v>289</v>
      </c>
      <c r="B297" s="142" t="s">
        <v>1395</v>
      </c>
      <c r="C297" s="145" t="s">
        <v>1320</v>
      </c>
    </row>
    <row r="298" spans="1:3">
      <c r="A298" s="146">
        <v>290</v>
      </c>
      <c r="B298" s="142" t="s">
        <v>1395</v>
      </c>
      <c r="C298" s="145" t="s">
        <v>1320</v>
      </c>
    </row>
    <row r="299" spans="1:3">
      <c r="A299" s="146">
        <v>291</v>
      </c>
      <c r="B299" s="142" t="s">
        <v>1395</v>
      </c>
      <c r="C299" s="145" t="s">
        <v>1320</v>
      </c>
    </row>
    <row r="300" spans="1:3">
      <c r="A300" s="146">
        <v>292</v>
      </c>
      <c r="B300" s="142" t="s">
        <v>1395</v>
      </c>
      <c r="C300" s="145" t="s">
        <v>1320</v>
      </c>
    </row>
    <row r="301" spans="1:3">
      <c r="A301" s="146">
        <v>297</v>
      </c>
      <c r="B301" s="142" t="s">
        <v>1395</v>
      </c>
      <c r="C301" s="145" t="s">
        <v>1320</v>
      </c>
    </row>
    <row r="302" spans="1:3">
      <c r="A302" s="146">
        <v>298</v>
      </c>
      <c r="B302" s="142" t="s">
        <v>1395</v>
      </c>
      <c r="C302" s="145" t="s">
        <v>1320</v>
      </c>
    </row>
    <row r="303" spans="1:3">
      <c r="A303" s="146">
        <v>299</v>
      </c>
      <c r="B303" s="142" t="s">
        <v>1395</v>
      </c>
      <c r="C303" s="145" t="s">
        <v>1320</v>
      </c>
    </row>
    <row r="304" spans="1:3">
      <c r="A304" s="146">
        <v>300</v>
      </c>
      <c r="B304" s="142" t="s">
        <v>1396</v>
      </c>
      <c r="C304" s="145" t="s">
        <v>1340</v>
      </c>
    </row>
    <row r="305" spans="1:3">
      <c r="A305" s="146">
        <v>301</v>
      </c>
      <c r="B305" s="142" t="s">
        <v>1397</v>
      </c>
      <c r="C305" s="145" t="s">
        <v>1340</v>
      </c>
    </row>
    <row r="306" spans="1:3">
      <c r="A306" s="146">
        <v>302</v>
      </c>
      <c r="B306" s="142" t="s">
        <v>1398</v>
      </c>
      <c r="C306" s="145" t="s">
        <v>1340</v>
      </c>
    </row>
    <row r="307" spans="1:3">
      <c r="A307" s="146">
        <v>303</v>
      </c>
      <c r="B307" s="142" t="s">
        <v>1395</v>
      </c>
      <c r="C307" s="145" t="s">
        <v>1320</v>
      </c>
    </row>
    <row r="308" spans="1:3">
      <c r="A308" s="146">
        <v>304</v>
      </c>
      <c r="B308" s="142" t="s">
        <v>1395</v>
      </c>
      <c r="C308" s="145" t="s">
        <v>1320</v>
      </c>
    </row>
    <row r="309" spans="1:3">
      <c r="A309" s="146">
        <v>305</v>
      </c>
      <c r="B309" s="142" t="s">
        <v>1399</v>
      </c>
      <c r="C309" s="145" t="s">
        <v>1340</v>
      </c>
    </row>
    <row r="310" spans="1:3">
      <c r="A310" s="146">
        <v>306</v>
      </c>
      <c r="B310" s="142" t="s">
        <v>1399</v>
      </c>
      <c r="C310" s="145" t="s">
        <v>1340</v>
      </c>
    </row>
    <row r="311" spans="1:3">
      <c r="A311" s="146">
        <v>307</v>
      </c>
      <c r="B311" s="142" t="s">
        <v>1399</v>
      </c>
      <c r="C311" s="145" t="s">
        <v>1340</v>
      </c>
    </row>
    <row r="312" spans="1:3">
      <c r="A312" s="146">
        <v>308</v>
      </c>
      <c r="B312" s="142" t="s">
        <v>1399</v>
      </c>
      <c r="C312" s="145" t="s">
        <v>1340</v>
      </c>
    </row>
    <row r="313" spans="1:3">
      <c r="A313" s="146">
        <v>309</v>
      </c>
      <c r="B313" s="142" t="s">
        <v>1400</v>
      </c>
      <c r="C313" s="145" t="s">
        <v>1340</v>
      </c>
    </row>
    <row r="314" spans="1:3">
      <c r="A314" s="146">
        <v>310</v>
      </c>
      <c r="B314" s="142" t="s">
        <v>1401</v>
      </c>
      <c r="C314" s="145" t="s">
        <v>1340</v>
      </c>
    </row>
    <row r="315" spans="1:3">
      <c r="A315" s="146">
        <v>312</v>
      </c>
      <c r="B315" s="142" t="s">
        <v>1402</v>
      </c>
      <c r="C315" s="145" t="s">
        <v>1340</v>
      </c>
    </row>
    <row r="316" spans="1:3">
      <c r="A316" s="146">
        <v>313</v>
      </c>
      <c r="B316" s="142" t="s">
        <v>1403</v>
      </c>
      <c r="C316" s="145" t="s">
        <v>1320</v>
      </c>
    </row>
    <row r="317" spans="1:3">
      <c r="A317" s="146">
        <v>314</v>
      </c>
      <c r="B317" s="142" t="s">
        <v>1404</v>
      </c>
      <c r="C317" s="145" t="s">
        <v>1320</v>
      </c>
    </row>
    <row r="318" spans="1:3">
      <c r="A318" s="146">
        <v>315</v>
      </c>
      <c r="B318" s="142" t="s">
        <v>1405</v>
      </c>
      <c r="C318" s="145" t="s">
        <v>1320</v>
      </c>
    </row>
    <row r="319" spans="1:3">
      <c r="A319" s="146">
        <v>316</v>
      </c>
      <c r="B319" s="142" t="s">
        <v>1406</v>
      </c>
      <c r="C319" s="145" t="s">
        <v>1340</v>
      </c>
    </row>
    <row r="320" spans="1:3">
      <c r="A320" s="146">
        <v>317</v>
      </c>
      <c r="B320" s="142" t="s">
        <v>1406</v>
      </c>
      <c r="C320" s="145" t="s">
        <v>1340</v>
      </c>
    </row>
    <row r="321" spans="1:3">
      <c r="A321" s="146">
        <v>318</v>
      </c>
      <c r="B321" s="142" t="s">
        <v>1406</v>
      </c>
      <c r="C321" s="145" t="s">
        <v>1340</v>
      </c>
    </row>
    <row r="322" spans="1:3">
      <c r="A322" s="146">
        <v>319</v>
      </c>
      <c r="B322" s="142" t="s">
        <v>1407</v>
      </c>
      <c r="C322" s="145" t="s">
        <v>1340</v>
      </c>
    </row>
    <row r="323" spans="1:3">
      <c r="A323" s="146">
        <v>320</v>
      </c>
      <c r="B323" s="142" t="s">
        <v>1406</v>
      </c>
      <c r="C323" s="145" t="s">
        <v>1340</v>
      </c>
    </row>
    <row r="324" spans="1:3">
      <c r="A324" s="146">
        <v>321</v>
      </c>
      <c r="B324" s="142" t="s">
        <v>1406</v>
      </c>
      <c r="C324" s="145" t="s">
        <v>1340</v>
      </c>
    </row>
    <row r="325" spans="1:3">
      <c r="A325" s="146">
        <v>322</v>
      </c>
      <c r="B325" s="142" t="s">
        <v>1406</v>
      </c>
      <c r="C325" s="145" t="s">
        <v>1340</v>
      </c>
    </row>
    <row r="326" spans="1:3">
      <c r="A326" s="146">
        <v>323</v>
      </c>
      <c r="B326" s="142" t="s">
        <v>1406</v>
      </c>
      <c r="C326" s="145" t="s">
        <v>1340</v>
      </c>
    </row>
    <row r="327" spans="1:3">
      <c r="A327" s="146">
        <v>324</v>
      </c>
      <c r="B327" s="142" t="s">
        <v>1408</v>
      </c>
      <c r="C327" s="145" t="s">
        <v>1340</v>
      </c>
    </row>
    <row r="328" spans="1:3">
      <c r="A328" s="146">
        <v>325</v>
      </c>
      <c r="B328" s="142" t="s">
        <v>1409</v>
      </c>
      <c r="C328" s="145" t="s">
        <v>1340</v>
      </c>
    </row>
    <row r="329" spans="1:3">
      <c r="A329" s="146">
        <v>326</v>
      </c>
      <c r="B329" s="142" t="s">
        <v>1409</v>
      </c>
      <c r="C329" s="145" t="s">
        <v>1340</v>
      </c>
    </row>
    <row r="330" spans="1:3">
      <c r="A330" s="146">
        <v>327</v>
      </c>
      <c r="B330" s="142" t="s">
        <v>1409</v>
      </c>
      <c r="C330" s="145" t="s">
        <v>1340</v>
      </c>
    </row>
    <row r="331" spans="1:3">
      <c r="A331" s="146">
        <v>328</v>
      </c>
      <c r="B331" s="142" t="s">
        <v>1409</v>
      </c>
      <c r="C331" s="145" t="s">
        <v>1340</v>
      </c>
    </row>
    <row r="332" spans="1:3">
      <c r="A332" s="146">
        <v>329</v>
      </c>
      <c r="B332" s="142" t="s">
        <v>1409</v>
      </c>
      <c r="C332" s="145" t="s">
        <v>1340</v>
      </c>
    </row>
    <row r="333" spans="1:3">
      <c r="A333" s="146">
        <v>330</v>
      </c>
      <c r="B333" s="142" t="s">
        <v>1409</v>
      </c>
      <c r="C333" s="145" t="s">
        <v>1340</v>
      </c>
    </row>
    <row r="334" spans="1:3">
      <c r="A334" s="146">
        <v>331</v>
      </c>
      <c r="B334" s="142" t="s">
        <v>1409</v>
      </c>
      <c r="C334" s="145" t="s">
        <v>1340</v>
      </c>
    </row>
    <row r="335" spans="1:3">
      <c r="A335" s="146">
        <v>332</v>
      </c>
      <c r="B335" s="142" t="s">
        <v>1409</v>
      </c>
      <c r="C335" s="145" t="s">
        <v>1320</v>
      </c>
    </row>
    <row r="336" spans="1:3">
      <c r="A336" s="146">
        <v>334</v>
      </c>
      <c r="B336" s="142" t="s">
        <v>1410</v>
      </c>
      <c r="C336" s="145" t="s">
        <v>1340</v>
      </c>
    </row>
    <row r="337" spans="1:3">
      <c r="A337" s="146">
        <v>335</v>
      </c>
      <c r="B337" s="142" t="s">
        <v>1411</v>
      </c>
      <c r="C337" s="145" t="s">
        <v>1340</v>
      </c>
    </row>
    <row r="338" spans="1:3">
      <c r="A338" s="146">
        <v>336</v>
      </c>
      <c r="B338" s="142" t="s">
        <v>1412</v>
      </c>
      <c r="C338" s="145" t="s">
        <v>1320</v>
      </c>
    </row>
    <row r="339" spans="1:3">
      <c r="A339" s="146">
        <v>337</v>
      </c>
      <c r="B339" s="142" t="s">
        <v>1412</v>
      </c>
      <c r="C339" s="145" t="s">
        <v>1320</v>
      </c>
    </row>
    <row r="340" spans="1:3">
      <c r="A340" s="146">
        <v>338</v>
      </c>
      <c r="B340" s="142" t="s">
        <v>1413</v>
      </c>
      <c r="C340" s="145" t="s">
        <v>1340</v>
      </c>
    </row>
    <row r="341" spans="1:3">
      <c r="A341" s="146">
        <v>339</v>
      </c>
      <c r="B341" s="142" t="s">
        <v>1414</v>
      </c>
      <c r="C341" s="145" t="s">
        <v>1320</v>
      </c>
    </row>
    <row r="342" spans="1:3">
      <c r="A342" s="146">
        <v>340</v>
      </c>
      <c r="B342" s="142" t="s">
        <v>1414</v>
      </c>
      <c r="C342" s="145" t="s">
        <v>1320</v>
      </c>
    </row>
    <row r="343" spans="1:3">
      <c r="A343" s="146">
        <v>341</v>
      </c>
      <c r="B343" s="142" t="s">
        <v>1414</v>
      </c>
      <c r="C343" s="145" t="s">
        <v>1320</v>
      </c>
    </row>
    <row r="344" spans="1:3">
      <c r="A344" s="146">
        <v>342</v>
      </c>
      <c r="B344" s="142" t="s">
        <v>1415</v>
      </c>
      <c r="C344" s="145" t="s">
        <v>1340</v>
      </c>
    </row>
    <row r="345" spans="1:3">
      <c r="A345" s="146">
        <v>343</v>
      </c>
      <c r="B345" s="142" t="s">
        <v>1416</v>
      </c>
      <c r="C345" s="145" t="s">
        <v>1340</v>
      </c>
    </row>
    <row r="346" spans="1:3">
      <c r="A346" s="146">
        <v>344</v>
      </c>
      <c r="B346" s="142" t="s">
        <v>1417</v>
      </c>
      <c r="C346" s="145" t="s">
        <v>1340</v>
      </c>
    </row>
    <row r="347" spans="1:3">
      <c r="A347" s="146">
        <v>344</v>
      </c>
      <c r="B347" s="142" t="s">
        <v>1417</v>
      </c>
      <c r="C347" s="145" t="s">
        <v>1320</v>
      </c>
    </row>
    <row r="348" spans="1:3">
      <c r="A348" s="146">
        <v>345</v>
      </c>
      <c r="B348" s="142" t="s">
        <v>1418</v>
      </c>
      <c r="C348" s="145" t="s">
        <v>1340</v>
      </c>
    </row>
    <row r="349" spans="1:3">
      <c r="A349" s="146">
        <v>346</v>
      </c>
      <c r="B349" s="142" t="s">
        <v>1419</v>
      </c>
      <c r="C349" s="145" t="s">
        <v>1320</v>
      </c>
    </row>
    <row r="350" spans="1:3">
      <c r="A350" s="146">
        <v>347</v>
      </c>
      <c r="B350" s="142" t="s">
        <v>1420</v>
      </c>
      <c r="C350" s="145" t="s">
        <v>1320</v>
      </c>
    </row>
    <row r="351" spans="1:3">
      <c r="A351" s="146">
        <v>348</v>
      </c>
      <c r="B351" s="142" t="s">
        <v>1420</v>
      </c>
      <c r="C351" s="145" t="s">
        <v>1320</v>
      </c>
    </row>
    <row r="352" spans="1:3">
      <c r="A352" s="146">
        <v>349</v>
      </c>
      <c r="B352" s="142" t="s">
        <v>1366</v>
      </c>
      <c r="C352" s="145" t="s">
        <v>1340</v>
      </c>
    </row>
    <row r="353" spans="1:3">
      <c r="A353" s="146">
        <v>350</v>
      </c>
      <c r="B353" s="142" t="s">
        <v>1421</v>
      </c>
      <c r="C353" s="145" t="s">
        <v>1320</v>
      </c>
    </row>
    <row r="354" spans="1:3">
      <c r="A354" s="146">
        <v>351</v>
      </c>
      <c r="B354" s="142" t="s">
        <v>1422</v>
      </c>
      <c r="C354" s="145" t="s">
        <v>1340</v>
      </c>
    </row>
    <row r="355" spans="1:3">
      <c r="A355" s="146">
        <v>352</v>
      </c>
      <c r="B355" s="142" t="s">
        <v>1423</v>
      </c>
      <c r="C355" s="145" t="s">
        <v>1340</v>
      </c>
    </row>
    <row r="356" spans="1:3">
      <c r="A356" s="146">
        <v>353</v>
      </c>
      <c r="B356" s="142" t="s">
        <v>1424</v>
      </c>
      <c r="C356" s="145" t="s">
        <v>1340</v>
      </c>
    </row>
    <row r="357" spans="1:3">
      <c r="A357" s="146">
        <v>354</v>
      </c>
      <c r="B357" s="142" t="s">
        <v>1341</v>
      </c>
      <c r="C357" s="145" t="s">
        <v>1320</v>
      </c>
    </row>
    <row r="358" spans="1:3">
      <c r="A358" s="146">
        <v>355</v>
      </c>
      <c r="B358" s="142" t="s">
        <v>1425</v>
      </c>
      <c r="C358" s="145" t="s">
        <v>1340</v>
      </c>
    </row>
    <row r="359" spans="1:3">
      <c r="A359" s="146">
        <v>357</v>
      </c>
      <c r="B359" s="142" t="s">
        <v>1426</v>
      </c>
      <c r="C359" s="145" t="s">
        <v>1320</v>
      </c>
    </row>
    <row r="360" spans="1:3">
      <c r="A360" s="146">
        <v>358</v>
      </c>
      <c r="B360" s="142" t="s">
        <v>1426</v>
      </c>
      <c r="C360" s="145" t="s">
        <v>1320</v>
      </c>
    </row>
    <row r="361" spans="1:3">
      <c r="A361" s="146">
        <v>359</v>
      </c>
      <c r="B361" s="142" t="s">
        <v>1426</v>
      </c>
      <c r="C361" s="145" t="s">
        <v>1320</v>
      </c>
    </row>
    <row r="362" spans="1:3">
      <c r="A362" s="146">
        <v>360</v>
      </c>
      <c r="B362" s="142" t="s">
        <v>1426</v>
      </c>
      <c r="C362" s="145" t="s">
        <v>1320</v>
      </c>
    </row>
    <row r="363" spans="1:3">
      <c r="A363" s="146">
        <v>361</v>
      </c>
      <c r="B363" s="142" t="s">
        <v>1426</v>
      </c>
      <c r="C363" s="145" t="s">
        <v>1320</v>
      </c>
    </row>
    <row r="364" spans="1:3">
      <c r="A364" s="146">
        <v>362</v>
      </c>
      <c r="B364" s="142" t="s">
        <v>1426</v>
      </c>
      <c r="C364" s="145" t="s">
        <v>1320</v>
      </c>
    </row>
    <row r="365" spans="1:3">
      <c r="A365" s="146">
        <v>363</v>
      </c>
      <c r="B365" s="142" t="s">
        <v>1426</v>
      </c>
      <c r="C365" s="145" t="s">
        <v>1320</v>
      </c>
    </row>
    <row r="366" spans="1:3">
      <c r="A366" s="146">
        <v>364</v>
      </c>
      <c r="B366" s="142" t="s">
        <v>1426</v>
      </c>
      <c r="C366" s="145" t="s">
        <v>1320</v>
      </c>
    </row>
    <row r="367" spans="1:3">
      <c r="A367" s="146">
        <v>365</v>
      </c>
      <c r="B367" s="142" t="s">
        <v>1426</v>
      </c>
      <c r="C367" s="145" t="s">
        <v>1320</v>
      </c>
    </row>
    <row r="368" spans="1:3">
      <c r="A368" s="146">
        <v>366</v>
      </c>
      <c r="B368" s="142" t="s">
        <v>1426</v>
      </c>
      <c r="C368" s="145" t="s">
        <v>1320</v>
      </c>
    </row>
    <row r="369" spans="1:3">
      <c r="A369" s="146">
        <v>367</v>
      </c>
      <c r="B369" s="142" t="s">
        <v>1426</v>
      </c>
      <c r="C369" s="145" t="s">
        <v>1320</v>
      </c>
    </row>
    <row r="370" spans="1:3">
      <c r="A370" s="146">
        <v>368</v>
      </c>
      <c r="B370" s="142" t="s">
        <v>1426</v>
      </c>
      <c r="C370" s="145" t="s">
        <v>1320</v>
      </c>
    </row>
    <row r="371" spans="1:3">
      <c r="A371" s="146">
        <v>369</v>
      </c>
      <c r="B371" s="142" t="s">
        <v>1426</v>
      </c>
      <c r="C371" s="145" t="s">
        <v>1320</v>
      </c>
    </row>
    <row r="372" spans="1:3">
      <c r="A372" s="146">
        <v>370</v>
      </c>
      <c r="B372" s="142" t="s">
        <v>1426</v>
      </c>
      <c r="C372" s="145" t="s">
        <v>1320</v>
      </c>
    </row>
    <row r="373" spans="1:3">
      <c r="A373" s="146">
        <v>371</v>
      </c>
      <c r="B373" s="142" t="s">
        <v>1426</v>
      </c>
      <c r="C373" s="145" t="s">
        <v>1320</v>
      </c>
    </row>
    <row r="374" spans="1:3">
      <c r="A374" s="146">
        <v>372</v>
      </c>
      <c r="B374" s="142" t="s">
        <v>1406</v>
      </c>
      <c r="C374" s="145" t="s">
        <v>1340</v>
      </c>
    </row>
    <row r="375" spans="1:3">
      <c r="A375" s="146">
        <v>373</v>
      </c>
      <c r="B375" s="142" t="s">
        <v>1354</v>
      </c>
      <c r="C375" s="145" t="s">
        <v>1340</v>
      </c>
    </row>
    <row r="376" spans="1:3">
      <c r="A376" s="146">
        <v>374</v>
      </c>
      <c r="B376" s="142" t="s">
        <v>1354</v>
      </c>
      <c r="C376" s="145" t="s">
        <v>1340</v>
      </c>
    </row>
    <row r="377" spans="1:3">
      <c r="A377" s="146">
        <v>375</v>
      </c>
      <c r="B377" s="142" t="s">
        <v>1354</v>
      </c>
      <c r="C377" s="145" t="s">
        <v>1340</v>
      </c>
    </row>
    <row r="378" spans="1:3">
      <c r="A378" s="146">
        <v>376</v>
      </c>
      <c r="B378" s="142" t="s">
        <v>1354</v>
      </c>
      <c r="C378" s="145" t="s">
        <v>1340</v>
      </c>
    </row>
    <row r="379" spans="1:3">
      <c r="A379" s="146">
        <v>377</v>
      </c>
      <c r="B379" s="142" t="s">
        <v>1354</v>
      </c>
      <c r="C379" s="145" t="s">
        <v>1340</v>
      </c>
    </row>
    <row r="380" spans="1:3">
      <c r="A380" s="146">
        <v>378</v>
      </c>
      <c r="B380" s="142" t="s">
        <v>1354</v>
      </c>
      <c r="C380" s="145" t="s">
        <v>1340</v>
      </c>
    </row>
    <row r="381" spans="1:3">
      <c r="A381" s="146">
        <v>380</v>
      </c>
      <c r="B381" s="142" t="s">
        <v>1354</v>
      </c>
      <c r="C381" s="145" t="s">
        <v>1340</v>
      </c>
    </row>
    <row r="382" spans="1:3">
      <c r="A382" s="146">
        <v>381</v>
      </c>
      <c r="B382" s="142" t="s">
        <v>1354</v>
      </c>
      <c r="C382" s="145" t="s">
        <v>1340</v>
      </c>
    </row>
    <row r="383" spans="1:3">
      <c r="A383" s="146">
        <v>382</v>
      </c>
      <c r="B383" s="142" t="s">
        <v>1354</v>
      </c>
      <c r="C383" s="145" t="s">
        <v>1340</v>
      </c>
    </row>
    <row r="384" spans="1:3">
      <c r="A384" s="146">
        <v>384</v>
      </c>
      <c r="B384" s="142" t="s">
        <v>1366</v>
      </c>
      <c r="C384" s="145" t="s">
        <v>1340</v>
      </c>
    </row>
    <row r="385" spans="1:3">
      <c r="A385" s="146">
        <v>385</v>
      </c>
      <c r="B385" s="142" t="s">
        <v>1354</v>
      </c>
      <c r="C385" s="145" t="s">
        <v>1320</v>
      </c>
    </row>
    <row r="386" spans="1:3">
      <c r="A386" s="146">
        <v>386</v>
      </c>
      <c r="B386" s="142" t="s">
        <v>1333</v>
      </c>
      <c r="C386" s="145" t="s">
        <v>1320</v>
      </c>
    </row>
    <row r="387" spans="1:3">
      <c r="A387" s="146">
        <v>387</v>
      </c>
      <c r="B387" s="142" t="s">
        <v>1359</v>
      </c>
      <c r="C387" s="145" t="s">
        <v>1320</v>
      </c>
    </row>
    <row r="388" spans="1:3">
      <c r="A388" s="146">
        <v>388</v>
      </c>
      <c r="B388" s="142" t="s">
        <v>1354</v>
      </c>
      <c r="C388" s="145" t="s">
        <v>1320</v>
      </c>
    </row>
    <row r="389" spans="1:3">
      <c r="A389" s="146">
        <v>389</v>
      </c>
      <c r="B389" s="142" t="s">
        <v>1345</v>
      </c>
      <c r="C389" s="145" t="s">
        <v>1320</v>
      </c>
    </row>
    <row r="390" spans="1:3">
      <c r="A390" s="146">
        <v>390</v>
      </c>
      <c r="B390" s="142" t="s">
        <v>1354</v>
      </c>
      <c r="C390" s="145" t="s">
        <v>1340</v>
      </c>
    </row>
    <row r="391" spans="1:3">
      <c r="A391" s="146">
        <v>391</v>
      </c>
      <c r="B391" s="142" t="s">
        <v>1427</v>
      </c>
      <c r="C391" s="145" t="s">
        <v>1320</v>
      </c>
    </row>
    <row r="392" spans="1:3">
      <c r="A392" s="146">
        <v>392</v>
      </c>
      <c r="B392" s="142" t="s">
        <v>1428</v>
      </c>
      <c r="C392" s="145" t="s">
        <v>1340</v>
      </c>
    </row>
    <row r="393" spans="1:3">
      <c r="A393" s="146">
        <v>393</v>
      </c>
      <c r="B393" s="142" t="s">
        <v>1429</v>
      </c>
      <c r="C393" s="145" t="s">
        <v>1340</v>
      </c>
    </row>
    <row r="394" spans="1:3">
      <c r="A394" s="146">
        <v>394</v>
      </c>
      <c r="B394" s="142" t="s">
        <v>1385</v>
      </c>
      <c r="C394" s="145" t="s">
        <v>1340</v>
      </c>
    </row>
    <row r="395" spans="1:3">
      <c r="A395" s="146">
        <v>395</v>
      </c>
      <c r="B395" s="142" t="s">
        <v>1430</v>
      </c>
      <c r="C395" s="145" t="s">
        <v>1340</v>
      </c>
    </row>
    <row r="396" spans="1:3">
      <c r="A396" s="146">
        <v>396</v>
      </c>
      <c r="B396" s="142" t="s">
        <v>1364</v>
      </c>
      <c r="C396" s="145" t="s">
        <v>1340</v>
      </c>
    </row>
    <row r="397" spans="1:3">
      <c r="A397" s="146">
        <v>397</v>
      </c>
      <c r="B397" s="142" t="s">
        <v>1431</v>
      </c>
      <c r="C397" s="145" t="s">
        <v>1340</v>
      </c>
    </row>
    <row r="398" spans="1:3">
      <c r="A398" s="146">
        <v>398</v>
      </c>
      <c r="B398" s="142" t="s">
        <v>1432</v>
      </c>
      <c r="C398" s="145" t="s">
        <v>1340</v>
      </c>
    </row>
    <row r="399" spans="1:3">
      <c r="A399" s="146">
        <v>399</v>
      </c>
      <c r="B399" s="142" t="s">
        <v>1433</v>
      </c>
      <c r="C399" s="145" t="s">
        <v>1320</v>
      </c>
    </row>
    <row r="400" spans="1:3">
      <c r="A400" s="146">
        <v>400</v>
      </c>
      <c r="B400" s="142" t="s">
        <v>1384</v>
      </c>
      <c r="C400" s="145" t="s">
        <v>1340</v>
      </c>
    </row>
    <row r="401" spans="1:3">
      <c r="A401" s="146">
        <v>401</v>
      </c>
      <c r="B401" s="142" t="s">
        <v>1434</v>
      </c>
      <c r="C401" s="145" t="s">
        <v>1320</v>
      </c>
    </row>
    <row r="402" spans="1:3">
      <c r="A402" s="146">
        <v>403</v>
      </c>
      <c r="B402" s="142" t="s">
        <v>1339</v>
      </c>
      <c r="C402" s="145" t="s">
        <v>1340</v>
      </c>
    </row>
    <row r="403" spans="1:3">
      <c r="A403" s="146">
        <v>404</v>
      </c>
      <c r="B403" s="142" t="s">
        <v>1435</v>
      </c>
      <c r="C403" s="145" t="s">
        <v>1340</v>
      </c>
    </row>
    <row r="404" spans="1:3">
      <c r="A404" s="146">
        <v>405</v>
      </c>
      <c r="B404" s="142" t="s">
        <v>1436</v>
      </c>
      <c r="C404" s="145" t="s">
        <v>1320</v>
      </c>
    </row>
    <row r="405" spans="1:3">
      <c r="A405" s="146">
        <v>406</v>
      </c>
      <c r="B405" s="142" t="s">
        <v>1437</v>
      </c>
      <c r="C405" s="145" t="s">
        <v>1320</v>
      </c>
    </row>
    <row r="406" spans="1:3">
      <c r="A406" s="146">
        <v>407</v>
      </c>
      <c r="B406" s="142" t="s">
        <v>1438</v>
      </c>
      <c r="C406" s="145" t="s">
        <v>1320</v>
      </c>
    </row>
    <row r="407" spans="1:3">
      <c r="A407" s="146">
        <v>408</v>
      </c>
      <c r="B407" s="142" t="s">
        <v>1439</v>
      </c>
      <c r="C407" s="145" t="s">
        <v>1320</v>
      </c>
    </row>
    <row r="408" spans="1:3">
      <c r="A408" s="146">
        <v>409</v>
      </c>
      <c r="B408" s="142" t="s">
        <v>1440</v>
      </c>
      <c r="C408" s="145" t="s">
        <v>1320</v>
      </c>
    </row>
    <row r="409" spans="1:3">
      <c r="A409" s="146">
        <v>410</v>
      </c>
      <c r="B409" s="142" t="s">
        <v>1441</v>
      </c>
      <c r="C409" s="145" t="s">
        <v>1320</v>
      </c>
    </row>
    <row r="410" spans="1:3">
      <c r="A410" s="146">
        <v>411</v>
      </c>
      <c r="B410" s="142" t="s">
        <v>1442</v>
      </c>
      <c r="C410" s="145" t="s">
        <v>1320</v>
      </c>
    </row>
    <row r="411" spans="1:3">
      <c r="A411" s="146">
        <v>412</v>
      </c>
      <c r="B411" s="142" t="s">
        <v>1443</v>
      </c>
      <c r="C411" s="145" t="s">
        <v>1320</v>
      </c>
    </row>
    <row r="412" spans="1:3">
      <c r="A412" s="146">
        <v>413</v>
      </c>
      <c r="B412" s="142" t="s">
        <v>1444</v>
      </c>
      <c r="C412" s="145" t="s">
        <v>1320</v>
      </c>
    </row>
    <row r="413" spans="1:3">
      <c r="A413" s="146">
        <v>414</v>
      </c>
      <c r="B413" s="142" t="s">
        <v>1445</v>
      </c>
      <c r="C413" s="145" t="s">
        <v>1320</v>
      </c>
    </row>
    <row r="414" spans="1:3">
      <c r="A414" s="146">
        <v>415</v>
      </c>
      <c r="B414" s="142" t="s">
        <v>1446</v>
      </c>
      <c r="C414" s="145" t="s">
        <v>1320</v>
      </c>
    </row>
    <row r="415" spans="1:3">
      <c r="A415" s="146">
        <v>416</v>
      </c>
      <c r="B415" s="142" t="s">
        <v>1447</v>
      </c>
      <c r="C415" s="145" t="s">
        <v>1320</v>
      </c>
    </row>
    <row r="416" spans="1:3">
      <c r="A416" s="146">
        <v>417</v>
      </c>
      <c r="B416" s="142" t="s">
        <v>1448</v>
      </c>
      <c r="C416" s="145" t="s">
        <v>1320</v>
      </c>
    </row>
    <row r="417" spans="1:3">
      <c r="A417" s="146">
        <v>418</v>
      </c>
      <c r="B417" s="142" t="s">
        <v>1449</v>
      </c>
      <c r="C417" s="145" t="s">
        <v>1320</v>
      </c>
    </row>
    <row r="418" spans="1:3">
      <c r="A418" s="146">
        <v>419</v>
      </c>
      <c r="B418" s="142" t="s">
        <v>1450</v>
      </c>
      <c r="C418" s="145" t="s">
        <v>1320</v>
      </c>
    </row>
    <row r="419" spans="1:3">
      <c r="A419" s="146">
        <v>420</v>
      </c>
      <c r="B419" s="142" t="s">
        <v>1451</v>
      </c>
      <c r="C419" s="145" t="s">
        <v>1320</v>
      </c>
    </row>
    <row r="420" spans="1:3">
      <c r="A420" s="146">
        <v>421</v>
      </c>
      <c r="B420" s="142" t="s">
        <v>1452</v>
      </c>
      <c r="C420" s="145" t="s">
        <v>1320</v>
      </c>
    </row>
    <row r="421" spans="1:3">
      <c r="A421" s="146">
        <v>422</v>
      </c>
      <c r="B421" s="142" t="s">
        <v>1453</v>
      </c>
      <c r="C421" s="145" t="s">
        <v>1320</v>
      </c>
    </row>
    <row r="422" spans="1:3">
      <c r="A422" s="146">
        <v>423</v>
      </c>
      <c r="B422" s="142" t="s">
        <v>1454</v>
      </c>
      <c r="C422" s="145" t="s">
        <v>1320</v>
      </c>
    </row>
    <row r="423" spans="1:3">
      <c r="A423" s="146">
        <v>424</v>
      </c>
      <c r="B423" s="142" t="s">
        <v>1455</v>
      </c>
      <c r="C423" s="145" t="s">
        <v>1320</v>
      </c>
    </row>
    <row r="424" spans="1:3">
      <c r="A424" s="146">
        <v>425</v>
      </c>
      <c r="B424" s="142" t="s">
        <v>1456</v>
      </c>
      <c r="C424" s="145" t="s">
        <v>1340</v>
      </c>
    </row>
    <row r="425" spans="1:3">
      <c r="A425" s="146">
        <v>426</v>
      </c>
      <c r="B425" s="142" t="s">
        <v>1366</v>
      </c>
      <c r="C425" s="145" t="s">
        <v>1340</v>
      </c>
    </row>
    <row r="426" spans="1:3">
      <c r="A426" s="146">
        <v>427</v>
      </c>
      <c r="B426" s="142" t="s">
        <v>1457</v>
      </c>
      <c r="C426" s="145" t="s">
        <v>1340</v>
      </c>
    </row>
    <row r="427" spans="1:3">
      <c r="A427" s="146">
        <v>428</v>
      </c>
      <c r="B427" s="142" t="s">
        <v>1458</v>
      </c>
      <c r="C427" s="145" t="s">
        <v>1459</v>
      </c>
    </row>
    <row r="428" spans="1:3">
      <c r="A428" s="146">
        <v>429</v>
      </c>
      <c r="B428" s="142" t="s">
        <v>1460</v>
      </c>
      <c r="C428" s="145" t="s">
        <v>1459</v>
      </c>
    </row>
    <row r="429" spans="1:3">
      <c r="A429" s="146">
        <v>430</v>
      </c>
      <c r="B429" s="142" t="s">
        <v>1461</v>
      </c>
      <c r="C429" s="145" t="s">
        <v>1459</v>
      </c>
    </row>
    <row r="430" spans="1:3">
      <c r="A430" s="146">
        <v>431</v>
      </c>
      <c r="B430" s="142" t="s">
        <v>1462</v>
      </c>
      <c r="C430" s="145" t="s">
        <v>1459</v>
      </c>
    </row>
    <row r="431" spans="1:3">
      <c r="A431" s="146">
        <v>432</v>
      </c>
      <c r="B431" s="142" t="s">
        <v>1366</v>
      </c>
      <c r="C431" s="145" t="s">
        <v>1340</v>
      </c>
    </row>
    <row r="432" spans="1:3">
      <c r="A432" s="146">
        <v>434</v>
      </c>
      <c r="B432" s="142" t="s">
        <v>1463</v>
      </c>
      <c r="C432" s="145" t="s">
        <v>1320</v>
      </c>
    </row>
    <row r="433" spans="1:3">
      <c r="A433" s="146">
        <v>435</v>
      </c>
      <c r="B433" s="142" t="s">
        <v>1464</v>
      </c>
      <c r="C433" s="145" t="s">
        <v>1340</v>
      </c>
    </row>
    <row r="434" spans="1:3">
      <c r="A434" s="146">
        <v>436</v>
      </c>
      <c r="B434" s="142" t="s">
        <v>1465</v>
      </c>
      <c r="C434" s="145" t="s">
        <v>1340</v>
      </c>
    </row>
    <row r="435" spans="1:3">
      <c r="A435" s="146">
        <v>437</v>
      </c>
      <c r="B435" s="142" t="s">
        <v>1466</v>
      </c>
      <c r="C435" s="145" t="s">
        <v>1340</v>
      </c>
    </row>
    <row r="436" spans="1:3">
      <c r="A436" s="146">
        <v>439</v>
      </c>
      <c r="B436" s="142" t="s">
        <v>1467</v>
      </c>
      <c r="C436" s="145" t="s">
        <v>1340</v>
      </c>
    </row>
    <row r="437" spans="1:3">
      <c r="A437" s="146">
        <v>440</v>
      </c>
      <c r="B437" s="142" t="s">
        <v>1468</v>
      </c>
      <c r="C437" s="145" t="s">
        <v>1340</v>
      </c>
    </row>
    <row r="438" spans="1:3">
      <c r="A438" s="146">
        <v>441</v>
      </c>
      <c r="B438" s="142" t="s">
        <v>1370</v>
      </c>
      <c r="C438" s="145" t="s">
        <v>1340</v>
      </c>
    </row>
    <row r="439" spans="1:3">
      <c r="A439" s="146">
        <v>442</v>
      </c>
      <c r="B439" s="142" t="s">
        <v>1366</v>
      </c>
      <c r="C439" s="145" t="s">
        <v>1320</v>
      </c>
    </row>
    <row r="440" spans="1:3">
      <c r="A440" s="146">
        <v>443</v>
      </c>
      <c r="B440" s="142" t="s">
        <v>1406</v>
      </c>
      <c r="C440" s="145" t="s">
        <v>1340</v>
      </c>
    </row>
    <row r="441" spans="1:3">
      <c r="A441" s="146">
        <v>444</v>
      </c>
      <c r="B441" s="142" t="s">
        <v>1409</v>
      </c>
      <c r="C441" s="145" t="s">
        <v>1340</v>
      </c>
    </row>
    <row r="442" spans="1:3">
      <c r="A442" s="146">
        <v>444</v>
      </c>
      <c r="B442" s="142" t="s">
        <v>1409</v>
      </c>
      <c r="C442" s="145" t="s">
        <v>1320</v>
      </c>
    </row>
    <row r="443" spans="1:3">
      <c r="A443" s="146">
        <v>445</v>
      </c>
      <c r="B443" s="142" t="s">
        <v>1469</v>
      </c>
      <c r="C443" s="145" t="s">
        <v>1340</v>
      </c>
    </row>
    <row r="444" spans="1:3">
      <c r="A444" s="146">
        <v>446</v>
      </c>
      <c r="B444" s="142" t="s">
        <v>1469</v>
      </c>
      <c r="C444" s="145" t="s">
        <v>1340</v>
      </c>
    </row>
    <row r="445" spans="1:3">
      <c r="A445" s="146">
        <v>447</v>
      </c>
      <c r="B445" s="142" t="s">
        <v>1380</v>
      </c>
      <c r="C445" s="145" t="s">
        <v>1340</v>
      </c>
    </row>
    <row r="446" spans="1:3">
      <c r="A446" s="146">
        <v>448</v>
      </c>
      <c r="B446" s="142" t="s">
        <v>1380</v>
      </c>
      <c r="C446" s="145" t="s">
        <v>1340</v>
      </c>
    </row>
    <row r="447" spans="1:3">
      <c r="A447" s="146">
        <v>449</v>
      </c>
      <c r="B447" s="142" t="s">
        <v>1380</v>
      </c>
      <c r="C447" s="145" t="s">
        <v>1340</v>
      </c>
    </row>
    <row r="448" spans="1:3">
      <c r="A448" s="146">
        <v>450</v>
      </c>
      <c r="B448" s="142" t="s">
        <v>1380</v>
      </c>
      <c r="C448" s="145" t="s">
        <v>1340</v>
      </c>
    </row>
    <row r="449" spans="1:3">
      <c r="A449" s="146">
        <v>451</v>
      </c>
      <c r="B449" s="142" t="s">
        <v>1380</v>
      </c>
      <c r="C449" s="145" t="s">
        <v>1340</v>
      </c>
    </row>
    <row r="450" spans="1:3">
      <c r="A450" s="146">
        <v>452</v>
      </c>
      <c r="B450" s="142" t="s">
        <v>1380</v>
      </c>
      <c r="C450" s="145" t="s">
        <v>1340</v>
      </c>
    </row>
    <row r="451" spans="1:3">
      <c r="A451" s="146">
        <v>453</v>
      </c>
      <c r="B451" s="142" t="s">
        <v>1380</v>
      </c>
      <c r="C451" s="145" t="s">
        <v>1340</v>
      </c>
    </row>
    <row r="452" spans="1:3">
      <c r="A452" s="146">
        <v>454</v>
      </c>
      <c r="B452" s="142" t="s">
        <v>1380</v>
      </c>
      <c r="C452" s="145" t="s">
        <v>1340</v>
      </c>
    </row>
    <row r="453" spans="1:3">
      <c r="A453" s="146">
        <v>455</v>
      </c>
      <c r="B453" s="142" t="s">
        <v>1380</v>
      </c>
      <c r="C453" s="145" t="s">
        <v>1340</v>
      </c>
    </row>
    <row r="454" spans="1:3">
      <c r="A454" s="146">
        <v>456</v>
      </c>
      <c r="B454" s="142" t="s">
        <v>1380</v>
      </c>
      <c r="C454" s="145" t="s">
        <v>1340</v>
      </c>
    </row>
    <row r="455" spans="1:3">
      <c r="A455" s="146">
        <v>459</v>
      </c>
      <c r="B455" s="142" t="s">
        <v>1380</v>
      </c>
      <c r="C455" s="145" t="s">
        <v>1340</v>
      </c>
    </row>
    <row r="456" spans="1:3">
      <c r="A456" s="146">
        <v>460</v>
      </c>
      <c r="B456" s="142" t="s">
        <v>1470</v>
      </c>
      <c r="C456" s="145" t="s">
        <v>1320</v>
      </c>
    </row>
    <row r="457" spans="1:3">
      <c r="A457" s="146">
        <v>461</v>
      </c>
      <c r="B457" s="142" t="s">
        <v>1470</v>
      </c>
      <c r="C457" s="145" t="s">
        <v>1320</v>
      </c>
    </row>
    <row r="458" spans="1:3">
      <c r="A458" s="146">
        <v>462</v>
      </c>
      <c r="B458" s="142" t="s">
        <v>1471</v>
      </c>
      <c r="C458" s="145" t="s">
        <v>1320</v>
      </c>
    </row>
    <row r="459" spans="1:3">
      <c r="A459" s="146">
        <v>463</v>
      </c>
      <c r="B459" s="142" t="s">
        <v>1472</v>
      </c>
      <c r="C459" s="145" t="s">
        <v>1320</v>
      </c>
    </row>
    <row r="460" spans="1:3">
      <c r="A460" s="146">
        <v>464</v>
      </c>
      <c r="B460" s="142" t="s">
        <v>1473</v>
      </c>
      <c r="C460" s="145" t="s">
        <v>1340</v>
      </c>
    </row>
    <row r="461" spans="1:3">
      <c r="A461" s="146">
        <v>465</v>
      </c>
      <c r="B461" s="142" t="s">
        <v>1474</v>
      </c>
      <c r="C461" s="145" t="s">
        <v>1340</v>
      </c>
    </row>
    <row r="462" spans="1:3">
      <c r="A462" s="146">
        <v>466</v>
      </c>
      <c r="B462" s="142" t="s">
        <v>1475</v>
      </c>
      <c r="C462" s="145" t="s">
        <v>1340</v>
      </c>
    </row>
    <row r="463" spans="1:3">
      <c r="A463" s="146">
        <v>467</v>
      </c>
      <c r="B463" s="142" t="s">
        <v>1475</v>
      </c>
      <c r="C463" s="145" t="s">
        <v>1340</v>
      </c>
    </row>
    <row r="464" spans="1:3">
      <c r="A464" s="146">
        <v>468</v>
      </c>
      <c r="B464" s="142" t="s">
        <v>1475</v>
      </c>
      <c r="C464" s="145" t="s">
        <v>1340</v>
      </c>
    </row>
    <row r="465" spans="1:3">
      <c r="A465" s="146">
        <v>469</v>
      </c>
      <c r="B465" s="142" t="s">
        <v>1475</v>
      </c>
      <c r="C465" s="145" t="s">
        <v>1340</v>
      </c>
    </row>
    <row r="466" spans="1:3">
      <c r="A466" s="146">
        <v>470</v>
      </c>
      <c r="B466" s="142" t="s">
        <v>1475</v>
      </c>
      <c r="C466" s="145" t="s">
        <v>1340</v>
      </c>
    </row>
    <row r="467" spans="1:3">
      <c r="A467" s="146">
        <v>473</v>
      </c>
      <c r="B467" s="142" t="s">
        <v>1476</v>
      </c>
      <c r="C467" s="145" t="s">
        <v>1340</v>
      </c>
    </row>
    <row r="468" spans="1:3">
      <c r="A468" s="146">
        <v>474</v>
      </c>
      <c r="B468" s="142" t="s">
        <v>1477</v>
      </c>
      <c r="C468" s="145" t="s">
        <v>1320</v>
      </c>
    </row>
    <row r="469" spans="1:3">
      <c r="A469" s="146">
        <v>475</v>
      </c>
      <c r="B469" s="142" t="s">
        <v>1478</v>
      </c>
      <c r="C469" s="145" t="s">
        <v>1340</v>
      </c>
    </row>
    <row r="470" spans="1:3">
      <c r="A470" s="146">
        <v>476</v>
      </c>
      <c r="B470" s="142" t="s">
        <v>1479</v>
      </c>
      <c r="C470" s="145" t="s">
        <v>1320</v>
      </c>
    </row>
    <row r="471" spans="1:3">
      <c r="A471" s="146">
        <v>477</v>
      </c>
      <c r="B471" s="142" t="s">
        <v>1479</v>
      </c>
      <c r="C471" s="145" t="s">
        <v>1320</v>
      </c>
    </row>
    <row r="472" spans="1:3">
      <c r="A472" s="146">
        <v>478</v>
      </c>
      <c r="B472" s="142" t="s">
        <v>1409</v>
      </c>
      <c r="C472" s="145" t="s">
        <v>1340</v>
      </c>
    </row>
    <row r="473" spans="1:3">
      <c r="A473" s="146">
        <v>479</v>
      </c>
      <c r="B473" s="142" t="s">
        <v>1467</v>
      </c>
      <c r="C473" s="145" t="s">
        <v>1340</v>
      </c>
    </row>
    <row r="474" spans="1:3">
      <c r="A474" s="146">
        <v>480</v>
      </c>
      <c r="B474" s="142" t="s">
        <v>1467</v>
      </c>
      <c r="C474" s="145" t="s">
        <v>1340</v>
      </c>
    </row>
    <row r="475" spans="1:3">
      <c r="A475" s="146">
        <v>481</v>
      </c>
      <c r="B475" s="142" t="s">
        <v>1467</v>
      </c>
      <c r="C475" s="145" t="s">
        <v>1340</v>
      </c>
    </row>
    <row r="476" spans="1:3">
      <c r="A476" s="146">
        <v>482</v>
      </c>
      <c r="B476" s="142" t="s">
        <v>1480</v>
      </c>
      <c r="C476" s="145" t="s">
        <v>1481</v>
      </c>
    </row>
    <row r="477" spans="1:3">
      <c r="A477" s="146">
        <v>483</v>
      </c>
      <c r="B477" s="142" t="s">
        <v>1482</v>
      </c>
      <c r="C477" s="145" t="s">
        <v>1481</v>
      </c>
    </row>
    <row r="478" spans="1:3">
      <c r="A478" s="146">
        <v>484</v>
      </c>
      <c r="B478" s="142" t="s">
        <v>1483</v>
      </c>
      <c r="C478" s="145" t="s">
        <v>1481</v>
      </c>
    </row>
    <row r="479" spans="1:3">
      <c r="A479" s="146">
        <v>485</v>
      </c>
      <c r="B479" s="142" t="s">
        <v>1484</v>
      </c>
      <c r="C479" s="145" t="s">
        <v>1481</v>
      </c>
    </row>
    <row r="480" spans="1:3">
      <c r="A480" s="146">
        <v>486</v>
      </c>
      <c r="B480" s="142" t="s">
        <v>1485</v>
      </c>
      <c r="C480" s="145" t="s">
        <v>1481</v>
      </c>
    </row>
    <row r="481" spans="1:3">
      <c r="A481" s="146">
        <v>487</v>
      </c>
      <c r="B481" s="142" t="s">
        <v>1486</v>
      </c>
      <c r="C481" s="145" t="s">
        <v>1481</v>
      </c>
    </row>
    <row r="482" spans="1:3">
      <c r="A482" s="146">
        <v>488</v>
      </c>
      <c r="B482" s="142" t="s">
        <v>1487</v>
      </c>
      <c r="C482" s="145" t="s">
        <v>1481</v>
      </c>
    </row>
    <row r="483" spans="1:3">
      <c r="A483" s="146">
        <v>489</v>
      </c>
      <c r="B483" s="142" t="s">
        <v>1488</v>
      </c>
      <c r="C483" s="145" t="s">
        <v>1481</v>
      </c>
    </row>
    <row r="484" spans="1:3">
      <c r="A484" s="146">
        <v>490</v>
      </c>
      <c r="B484" s="142" t="s">
        <v>1489</v>
      </c>
      <c r="C484" s="145" t="s">
        <v>1481</v>
      </c>
    </row>
    <row r="485" spans="1:3">
      <c r="A485" s="146">
        <v>491</v>
      </c>
      <c r="B485" s="142" t="s">
        <v>1490</v>
      </c>
      <c r="C485" s="145" t="s">
        <v>1481</v>
      </c>
    </row>
    <row r="486" spans="1:3">
      <c r="A486" s="146">
        <v>492</v>
      </c>
      <c r="B486" s="142" t="s">
        <v>1491</v>
      </c>
      <c r="C486" s="145" t="s">
        <v>1481</v>
      </c>
    </row>
    <row r="487" spans="1:3">
      <c r="A487" s="146">
        <v>493</v>
      </c>
      <c r="B487" s="142" t="s">
        <v>1492</v>
      </c>
      <c r="C487" s="145" t="s">
        <v>1481</v>
      </c>
    </row>
    <row r="488" spans="1:3">
      <c r="A488" s="146">
        <v>494</v>
      </c>
      <c r="B488" s="142" t="s">
        <v>1493</v>
      </c>
      <c r="C488" s="145" t="s">
        <v>1481</v>
      </c>
    </row>
    <row r="489" spans="1:3">
      <c r="A489" s="146">
        <v>495</v>
      </c>
      <c r="B489" s="142" t="s">
        <v>1494</v>
      </c>
      <c r="C489" s="145" t="s">
        <v>1481</v>
      </c>
    </row>
    <row r="490" spans="1:3">
      <c r="A490" s="146">
        <v>496</v>
      </c>
      <c r="B490" s="142" t="s">
        <v>1495</v>
      </c>
      <c r="C490" s="145" t="s">
        <v>1481</v>
      </c>
    </row>
    <row r="491" spans="1:3">
      <c r="A491" s="146">
        <v>497</v>
      </c>
      <c r="B491" s="142" t="s">
        <v>1496</v>
      </c>
      <c r="C491" s="145" t="s">
        <v>1481</v>
      </c>
    </row>
    <row r="492" spans="1:3">
      <c r="A492" s="146">
        <v>498</v>
      </c>
      <c r="B492" s="142" t="s">
        <v>1497</v>
      </c>
      <c r="C492" s="145" t="s">
        <v>1481</v>
      </c>
    </row>
    <row r="493" spans="1:3">
      <c r="A493" s="146">
        <v>701</v>
      </c>
      <c r="B493" s="142" t="s">
        <v>1498</v>
      </c>
      <c r="C493" s="145" t="s">
        <v>1320</v>
      </c>
    </row>
    <row r="494" spans="1:3">
      <c r="A494" s="146">
        <v>702</v>
      </c>
      <c r="B494" s="142" t="s">
        <v>1498</v>
      </c>
      <c r="C494" s="145" t="s">
        <v>1320</v>
      </c>
    </row>
    <row r="495" spans="1:3">
      <c r="A495" s="146">
        <v>703</v>
      </c>
      <c r="B495" s="142" t="s">
        <v>1432</v>
      </c>
      <c r="C495" s="145" t="s">
        <v>1320</v>
      </c>
    </row>
    <row r="496" spans="1:3">
      <c r="A496" s="146">
        <v>704</v>
      </c>
      <c r="B496" s="142" t="s">
        <v>1432</v>
      </c>
      <c r="C496" s="145" t="s">
        <v>1320</v>
      </c>
    </row>
    <row r="497" spans="1:3">
      <c r="A497" s="146">
        <v>705</v>
      </c>
      <c r="B497" s="142" t="s">
        <v>1432</v>
      </c>
      <c r="C497" s="145" t="s">
        <v>1320</v>
      </c>
    </row>
    <row r="498" spans="1:3">
      <c r="A498" s="146">
        <v>706</v>
      </c>
      <c r="B498" s="142" t="s">
        <v>1432</v>
      </c>
      <c r="C498" s="145" t="s">
        <v>1320</v>
      </c>
    </row>
    <row r="499" spans="1:3">
      <c r="A499" s="146">
        <v>707</v>
      </c>
      <c r="B499" s="142" t="s">
        <v>1432</v>
      </c>
      <c r="C499" s="145" t="s">
        <v>1320</v>
      </c>
    </row>
    <row r="500" spans="1:3">
      <c r="A500" s="146">
        <v>708</v>
      </c>
      <c r="B500" s="142" t="s">
        <v>1432</v>
      </c>
      <c r="C500" s="145" t="s">
        <v>1320</v>
      </c>
    </row>
    <row r="501" spans="1:3">
      <c r="A501" s="146">
        <v>709</v>
      </c>
      <c r="B501" s="142" t="s">
        <v>1432</v>
      </c>
      <c r="C501" s="145" t="s">
        <v>1320</v>
      </c>
    </row>
    <row r="502" spans="1:3">
      <c r="A502" s="146">
        <v>710</v>
      </c>
      <c r="B502" s="142" t="s">
        <v>1432</v>
      </c>
      <c r="C502" s="145" t="s">
        <v>1320</v>
      </c>
    </row>
    <row r="503" spans="1:3">
      <c r="A503" s="146">
        <v>711</v>
      </c>
      <c r="B503" s="142" t="s">
        <v>1432</v>
      </c>
      <c r="C503" s="145" t="s">
        <v>1320</v>
      </c>
    </row>
    <row r="504" spans="1:3">
      <c r="A504" s="146">
        <v>712</v>
      </c>
      <c r="B504" s="142" t="s">
        <v>1499</v>
      </c>
      <c r="C504" s="145" t="s">
        <v>1320</v>
      </c>
    </row>
    <row r="505" spans="1:3">
      <c r="A505" s="146">
        <v>713</v>
      </c>
      <c r="B505" s="142" t="s">
        <v>1499</v>
      </c>
      <c r="C505" s="145" t="s">
        <v>1320</v>
      </c>
    </row>
    <row r="506" spans="1:3">
      <c r="A506" s="146">
        <v>714</v>
      </c>
      <c r="B506" s="142" t="s">
        <v>1499</v>
      </c>
      <c r="C506" s="145" t="s">
        <v>1320</v>
      </c>
    </row>
    <row r="507" spans="1:3">
      <c r="A507" s="146">
        <v>715</v>
      </c>
      <c r="B507" s="142" t="s">
        <v>1499</v>
      </c>
      <c r="C507" s="145" t="s">
        <v>1320</v>
      </c>
    </row>
    <row r="508" spans="1:3">
      <c r="A508" s="146">
        <v>716</v>
      </c>
      <c r="B508" s="142" t="s">
        <v>1500</v>
      </c>
      <c r="C508" s="145" t="s">
        <v>1320</v>
      </c>
    </row>
    <row r="509" spans="1:3">
      <c r="A509" s="146">
        <v>717</v>
      </c>
      <c r="B509" s="142" t="s">
        <v>1500</v>
      </c>
      <c r="C509" s="145" t="s">
        <v>1320</v>
      </c>
    </row>
    <row r="510" spans="1:3">
      <c r="A510" s="146">
        <v>718</v>
      </c>
      <c r="B510" s="142" t="s">
        <v>1501</v>
      </c>
      <c r="C510" s="145" t="s">
        <v>1320</v>
      </c>
    </row>
    <row r="511" spans="1:3">
      <c r="A511" s="146">
        <v>719</v>
      </c>
      <c r="B511" s="142" t="s">
        <v>1501</v>
      </c>
      <c r="C511" s="145" t="s">
        <v>1320</v>
      </c>
    </row>
    <row r="512" spans="1:3">
      <c r="A512" s="146">
        <v>720</v>
      </c>
      <c r="B512" s="142" t="s">
        <v>1367</v>
      </c>
      <c r="C512" s="145" t="s">
        <v>1340</v>
      </c>
    </row>
    <row r="513" spans="1:3">
      <c r="A513" s="146">
        <v>721</v>
      </c>
      <c r="B513" s="142" t="s">
        <v>1502</v>
      </c>
      <c r="C513" s="145" t="s">
        <v>1340</v>
      </c>
    </row>
    <row r="514" spans="1:3">
      <c r="A514" s="146">
        <v>722</v>
      </c>
      <c r="B514" s="142" t="s">
        <v>1502</v>
      </c>
      <c r="C514" s="145" t="s">
        <v>1340</v>
      </c>
    </row>
    <row r="515" spans="1:3">
      <c r="A515" s="146">
        <v>723</v>
      </c>
      <c r="B515" s="142" t="s">
        <v>1502</v>
      </c>
      <c r="C515" s="145" t="s">
        <v>1340</v>
      </c>
    </row>
    <row r="516" spans="1:3">
      <c r="A516" s="146">
        <v>724</v>
      </c>
      <c r="B516" s="142" t="s">
        <v>1502</v>
      </c>
      <c r="C516" s="145" t="s">
        <v>1340</v>
      </c>
    </row>
    <row r="517" spans="1:3">
      <c r="A517" s="146">
        <v>725</v>
      </c>
      <c r="B517" s="142" t="s">
        <v>1502</v>
      </c>
      <c r="C517" s="145" t="s">
        <v>1340</v>
      </c>
    </row>
    <row r="518" spans="1:3">
      <c r="A518" s="146">
        <v>726</v>
      </c>
      <c r="B518" s="142" t="s">
        <v>1502</v>
      </c>
      <c r="C518" s="145" t="s">
        <v>1340</v>
      </c>
    </row>
    <row r="519" spans="1:3">
      <c r="A519" s="146">
        <v>727</v>
      </c>
      <c r="B519" s="142" t="s">
        <v>1502</v>
      </c>
      <c r="C519" s="145" t="s">
        <v>1340</v>
      </c>
    </row>
    <row r="520" spans="1:3">
      <c r="A520" s="146">
        <v>728</v>
      </c>
      <c r="B520" s="142" t="s">
        <v>1503</v>
      </c>
      <c r="C520" s="145" t="s">
        <v>1340</v>
      </c>
    </row>
    <row r="521" spans="1:3">
      <c r="A521" s="146">
        <v>729</v>
      </c>
      <c r="B521" s="142" t="s">
        <v>1502</v>
      </c>
      <c r="C521" s="145" t="s">
        <v>1340</v>
      </c>
    </row>
    <row r="522" spans="1:3">
      <c r="A522" s="146">
        <v>730</v>
      </c>
      <c r="B522" s="142" t="s">
        <v>1503</v>
      </c>
      <c r="C522" s="145" t="s">
        <v>1340</v>
      </c>
    </row>
    <row r="523" spans="1:3">
      <c r="A523" s="146">
        <v>731</v>
      </c>
      <c r="B523" s="142" t="s">
        <v>1502</v>
      </c>
      <c r="C523" s="145" t="s">
        <v>1340</v>
      </c>
    </row>
    <row r="524" spans="1:3">
      <c r="A524" s="146">
        <v>732</v>
      </c>
      <c r="B524" s="142" t="s">
        <v>1503</v>
      </c>
      <c r="C524" s="145" t="s">
        <v>1340</v>
      </c>
    </row>
    <row r="525" spans="1:3">
      <c r="A525" s="146">
        <v>733</v>
      </c>
      <c r="B525" s="142" t="s">
        <v>1502</v>
      </c>
      <c r="C525" s="145" t="s">
        <v>1340</v>
      </c>
    </row>
    <row r="526" spans="1:3">
      <c r="A526" s="146">
        <v>734</v>
      </c>
      <c r="B526" s="142" t="s">
        <v>1503</v>
      </c>
      <c r="C526" s="145" t="s">
        <v>1340</v>
      </c>
    </row>
    <row r="527" spans="1:3">
      <c r="A527" s="146">
        <v>735</v>
      </c>
      <c r="B527" s="142" t="s">
        <v>1502</v>
      </c>
      <c r="C527" s="145" t="s">
        <v>1340</v>
      </c>
    </row>
    <row r="528" spans="1:3">
      <c r="A528" s="146">
        <v>736</v>
      </c>
      <c r="B528" s="142" t="s">
        <v>1503</v>
      </c>
      <c r="C528" s="145" t="s">
        <v>1340</v>
      </c>
    </row>
    <row r="529" spans="1:3">
      <c r="A529" s="146">
        <v>737</v>
      </c>
      <c r="B529" s="142" t="s">
        <v>1502</v>
      </c>
      <c r="C529" s="145" t="s">
        <v>1340</v>
      </c>
    </row>
    <row r="530" spans="1:3">
      <c r="A530" s="146">
        <v>738</v>
      </c>
      <c r="B530" s="142" t="s">
        <v>1503</v>
      </c>
      <c r="C530" s="145" t="s">
        <v>1340</v>
      </c>
    </row>
    <row r="531" spans="1:3">
      <c r="A531" s="146">
        <v>739</v>
      </c>
      <c r="B531" s="142" t="s">
        <v>1502</v>
      </c>
      <c r="C531" s="145" t="s">
        <v>1340</v>
      </c>
    </row>
    <row r="532" spans="1:3">
      <c r="A532" s="146">
        <v>740</v>
      </c>
      <c r="B532" s="142" t="s">
        <v>1503</v>
      </c>
      <c r="C532" s="145" t="s">
        <v>1340</v>
      </c>
    </row>
    <row r="533" spans="1:3">
      <c r="A533" s="146">
        <v>741</v>
      </c>
      <c r="B533" s="142" t="s">
        <v>1502</v>
      </c>
      <c r="C533" s="145" t="s">
        <v>1340</v>
      </c>
    </row>
    <row r="534" spans="1:3">
      <c r="A534" s="146">
        <v>742</v>
      </c>
      <c r="B534" s="142" t="s">
        <v>1503</v>
      </c>
      <c r="C534" s="145" t="s">
        <v>1340</v>
      </c>
    </row>
    <row r="535" spans="1:3">
      <c r="A535" s="146">
        <v>743</v>
      </c>
      <c r="B535" s="142" t="s">
        <v>1502</v>
      </c>
      <c r="C535" s="145" t="s">
        <v>1340</v>
      </c>
    </row>
    <row r="536" spans="1:3">
      <c r="A536" s="146">
        <v>744</v>
      </c>
      <c r="B536" s="142" t="s">
        <v>1503</v>
      </c>
      <c r="C536" s="145" t="s">
        <v>1340</v>
      </c>
    </row>
    <row r="537" spans="1:3">
      <c r="A537" s="146">
        <v>745</v>
      </c>
      <c r="B537" s="142" t="s">
        <v>1502</v>
      </c>
      <c r="C537" s="145" t="s">
        <v>1340</v>
      </c>
    </row>
    <row r="538" spans="1:3">
      <c r="A538" s="146">
        <v>746</v>
      </c>
      <c r="B538" s="142" t="s">
        <v>1503</v>
      </c>
      <c r="C538" s="145" t="s">
        <v>1340</v>
      </c>
    </row>
    <row r="539" spans="1:3">
      <c r="A539" s="146">
        <v>747</v>
      </c>
      <c r="B539" s="142" t="s">
        <v>1502</v>
      </c>
      <c r="C539" s="145" t="s">
        <v>1340</v>
      </c>
    </row>
    <row r="540" spans="1:3">
      <c r="A540" s="146">
        <v>748</v>
      </c>
      <c r="B540" s="142" t="s">
        <v>1502</v>
      </c>
      <c r="C540" s="145" t="s">
        <v>1340</v>
      </c>
    </row>
    <row r="541" spans="1:3">
      <c r="A541" s="146">
        <v>749</v>
      </c>
      <c r="B541" s="142" t="s">
        <v>1503</v>
      </c>
      <c r="C541" s="145" t="s">
        <v>1340</v>
      </c>
    </row>
    <row r="542" spans="1:3">
      <c r="A542" s="146">
        <v>752</v>
      </c>
      <c r="B542" s="142" t="s">
        <v>1502</v>
      </c>
      <c r="C542" s="145" t="s">
        <v>1340</v>
      </c>
    </row>
    <row r="543" spans="1:3">
      <c r="A543" s="146">
        <v>753</v>
      </c>
      <c r="B543" s="142" t="s">
        <v>1504</v>
      </c>
      <c r="C543" s="145" t="s">
        <v>1340</v>
      </c>
    </row>
    <row r="544" spans="1:3">
      <c r="A544" s="146">
        <v>754</v>
      </c>
      <c r="B544" s="142" t="s">
        <v>1502</v>
      </c>
      <c r="C544" s="145" t="s">
        <v>1340</v>
      </c>
    </row>
    <row r="545" spans="1:3">
      <c r="A545" s="146">
        <v>755</v>
      </c>
      <c r="B545" s="142" t="s">
        <v>1504</v>
      </c>
      <c r="C545" s="145" t="s">
        <v>1340</v>
      </c>
    </row>
    <row r="546" spans="1:3">
      <c r="A546" s="146">
        <v>756</v>
      </c>
      <c r="B546" s="142" t="s">
        <v>1502</v>
      </c>
      <c r="C546" s="145" t="s">
        <v>1340</v>
      </c>
    </row>
    <row r="547" spans="1:3">
      <c r="A547" s="146">
        <v>757</v>
      </c>
      <c r="B547" s="142" t="s">
        <v>1504</v>
      </c>
      <c r="C547" s="145" t="s">
        <v>1340</v>
      </c>
    </row>
    <row r="548" spans="1:3">
      <c r="A548" s="146">
        <v>758</v>
      </c>
      <c r="B548" s="142" t="s">
        <v>1502</v>
      </c>
      <c r="C548" s="145" t="s">
        <v>1340</v>
      </c>
    </row>
    <row r="549" spans="1:3">
      <c r="A549" s="146">
        <v>759</v>
      </c>
      <c r="B549" s="142" t="s">
        <v>1504</v>
      </c>
      <c r="C549" s="145" t="s">
        <v>1340</v>
      </c>
    </row>
    <row r="550" spans="1:3">
      <c r="A550" s="146">
        <v>760</v>
      </c>
      <c r="B550" s="142" t="s">
        <v>1502</v>
      </c>
      <c r="C550" s="145" t="s">
        <v>1340</v>
      </c>
    </row>
    <row r="551" spans="1:3">
      <c r="A551" s="146">
        <v>761</v>
      </c>
      <c r="B551" s="142" t="s">
        <v>1504</v>
      </c>
      <c r="C551" s="145" t="s">
        <v>1340</v>
      </c>
    </row>
    <row r="552" spans="1:3">
      <c r="A552" s="146">
        <v>762</v>
      </c>
      <c r="B552" s="142" t="s">
        <v>1502</v>
      </c>
      <c r="C552" s="145" t="s">
        <v>1340</v>
      </c>
    </row>
    <row r="553" spans="1:3">
      <c r="A553" s="146">
        <v>763</v>
      </c>
      <c r="B553" s="142" t="s">
        <v>1504</v>
      </c>
      <c r="C553" s="145" t="s">
        <v>1340</v>
      </c>
    </row>
    <row r="554" spans="1:3">
      <c r="A554" s="146">
        <v>764</v>
      </c>
      <c r="B554" s="142" t="s">
        <v>1502</v>
      </c>
      <c r="C554" s="145" t="s">
        <v>1340</v>
      </c>
    </row>
    <row r="555" spans="1:3">
      <c r="A555" s="146">
        <v>765</v>
      </c>
      <c r="B555" s="142" t="s">
        <v>1504</v>
      </c>
      <c r="C555" s="145" t="s">
        <v>1340</v>
      </c>
    </row>
    <row r="556" spans="1:3">
      <c r="A556" s="146">
        <v>766</v>
      </c>
      <c r="B556" s="142" t="s">
        <v>1502</v>
      </c>
      <c r="C556" s="145" t="s">
        <v>1340</v>
      </c>
    </row>
    <row r="557" spans="1:3">
      <c r="A557" s="146">
        <v>767</v>
      </c>
      <c r="B557" s="142" t="s">
        <v>1504</v>
      </c>
      <c r="C557" s="145" t="s">
        <v>1340</v>
      </c>
    </row>
    <row r="558" spans="1:3">
      <c r="A558" s="146">
        <v>768</v>
      </c>
      <c r="B558" s="142" t="s">
        <v>1502</v>
      </c>
      <c r="C558" s="145" t="s">
        <v>1340</v>
      </c>
    </row>
    <row r="559" spans="1:3">
      <c r="A559" s="146">
        <v>769</v>
      </c>
      <c r="B559" s="142" t="s">
        <v>1504</v>
      </c>
      <c r="C559" s="145" t="s">
        <v>1340</v>
      </c>
    </row>
    <row r="560" spans="1:3">
      <c r="A560" s="146">
        <v>770</v>
      </c>
      <c r="B560" s="142" t="s">
        <v>1505</v>
      </c>
      <c r="C560" s="145" t="s">
        <v>1340</v>
      </c>
    </row>
    <row r="561" spans="1:3">
      <c r="A561" s="146">
        <v>775</v>
      </c>
      <c r="B561" s="142" t="s">
        <v>1506</v>
      </c>
      <c r="C561" s="145" t="s">
        <v>1340</v>
      </c>
    </row>
    <row r="562" spans="1:3">
      <c r="A562" s="146">
        <v>776</v>
      </c>
      <c r="B562" s="142" t="s">
        <v>1506</v>
      </c>
      <c r="C562" s="145" t="s">
        <v>1340</v>
      </c>
    </row>
    <row r="563" spans="1:3">
      <c r="A563" s="146">
        <v>781</v>
      </c>
      <c r="B563" s="142" t="s">
        <v>1502</v>
      </c>
      <c r="C563" s="145" t="s">
        <v>1320</v>
      </c>
    </row>
    <row r="564" spans="1:3">
      <c r="A564" s="146">
        <v>782</v>
      </c>
      <c r="B564" s="142" t="s">
        <v>1502</v>
      </c>
      <c r="C564" s="145" t="s">
        <v>1340</v>
      </c>
    </row>
    <row r="565" spans="1:3">
      <c r="A565" s="146">
        <v>783</v>
      </c>
      <c r="B565" s="142" t="s">
        <v>1502</v>
      </c>
      <c r="C565" s="145" t="s">
        <v>1340</v>
      </c>
    </row>
    <row r="566" spans="1:3">
      <c r="A566" s="146">
        <v>784</v>
      </c>
      <c r="B566" s="142" t="s">
        <v>1502</v>
      </c>
      <c r="C566" s="145" t="s">
        <v>1340</v>
      </c>
    </row>
    <row r="567" spans="1:3">
      <c r="A567" s="146">
        <v>785</v>
      </c>
      <c r="B567" s="142" t="s">
        <v>1502</v>
      </c>
      <c r="C567" s="145" t="s">
        <v>1340</v>
      </c>
    </row>
    <row r="568" spans="1:3">
      <c r="A568" s="146">
        <v>786</v>
      </c>
      <c r="B568" s="142" t="s">
        <v>1502</v>
      </c>
      <c r="C568" s="145" t="s">
        <v>1340</v>
      </c>
    </row>
    <row r="569" spans="1:3">
      <c r="A569" s="146">
        <v>787</v>
      </c>
      <c r="B569" s="142" t="s">
        <v>1507</v>
      </c>
      <c r="C569" s="145" t="s">
        <v>1340</v>
      </c>
    </row>
    <row r="570" spans="1:3">
      <c r="A570" s="146">
        <v>788</v>
      </c>
      <c r="B570" s="142" t="s">
        <v>1508</v>
      </c>
      <c r="C570" s="145" t="s">
        <v>1340</v>
      </c>
    </row>
    <row r="571" spans="1:3">
      <c r="A571" s="146">
        <v>789</v>
      </c>
      <c r="B571" s="142" t="s">
        <v>1509</v>
      </c>
      <c r="C571" s="145" t="s">
        <v>1340</v>
      </c>
    </row>
    <row r="572" spans="1:3">
      <c r="A572" s="146">
        <v>790</v>
      </c>
      <c r="B572" s="142" t="s">
        <v>1510</v>
      </c>
      <c r="C572" s="145" t="s">
        <v>1340</v>
      </c>
    </row>
    <row r="573" spans="1:3">
      <c r="A573" s="146">
        <v>791</v>
      </c>
      <c r="B573" s="142" t="s">
        <v>1511</v>
      </c>
      <c r="C573" s="145" t="s">
        <v>1340</v>
      </c>
    </row>
    <row r="574" spans="1:3">
      <c r="A574" s="146">
        <v>792</v>
      </c>
      <c r="B574" s="142" t="s">
        <v>1512</v>
      </c>
      <c r="C574" s="145" t="s">
        <v>1340</v>
      </c>
    </row>
    <row r="575" spans="1:3">
      <c r="A575" s="146">
        <v>793</v>
      </c>
      <c r="B575" s="142" t="s">
        <v>1502</v>
      </c>
      <c r="C575" s="145" t="s">
        <v>1340</v>
      </c>
    </row>
    <row r="576" spans="1:3">
      <c r="A576" s="146">
        <v>794</v>
      </c>
      <c r="B576" s="142" t="s">
        <v>1503</v>
      </c>
      <c r="C576" s="145" t="s">
        <v>1340</v>
      </c>
    </row>
    <row r="577" spans="1:3">
      <c r="A577" s="146">
        <v>801</v>
      </c>
      <c r="B577" s="142" t="s">
        <v>1429</v>
      </c>
      <c r="C577" s="145" t="s">
        <v>1340</v>
      </c>
    </row>
    <row r="578" spans="1:3">
      <c r="A578" s="146">
        <v>802</v>
      </c>
      <c r="B578" s="142" t="s">
        <v>1513</v>
      </c>
      <c r="C578" s="145" t="s">
        <v>1340</v>
      </c>
    </row>
    <row r="579" spans="1:3">
      <c r="A579" s="146">
        <v>803</v>
      </c>
      <c r="B579" s="142" t="s">
        <v>1514</v>
      </c>
      <c r="C579" s="145" t="s">
        <v>1320</v>
      </c>
    </row>
    <row r="580" spans="1:3">
      <c r="A580" s="146">
        <v>804</v>
      </c>
      <c r="B580" s="142" t="s">
        <v>1513</v>
      </c>
      <c r="C580" s="145" t="s">
        <v>1340</v>
      </c>
    </row>
    <row r="581" spans="1:3">
      <c r="A581" s="146">
        <v>805</v>
      </c>
      <c r="B581" s="142" t="s">
        <v>1514</v>
      </c>
      <c r="C581" s="145" t="s">
        <v>1320</v>
      </c>
    </row>
    <row r="582" spans="1:3">
      <c r="A582" s="146">
        <v>806</v>
      </c>
      <c r="B582" s="142" t="s">
        <v>1513</v>
      </c>
      <c r="C582" s="145" t="s">
        <v>1340</v>
      </c>
    </row>
    <row r="583" spans="1:3">
      <c r="A583" s="146">
        <v>807</v>
      </c>
      <c r="B583" s="142" t="s">
        <v>1514</v>
      </c>
      <c r="C583" s="145" t="s">
        <v>1320</v>
      </c>
    </row>
    <row r="584" spans="1:3">
      <c r="A584" s="146">
        <v>808</v>
      </c>
      <c r="B584" s="142" t="s">
        <v>1513</v>
      </c>
      <c r="C584" s="145" t="s">
        <v>1340</v>
      </c>
    </row>
    <row r="585" spans="1:3">
      <c r="A585" s="146">
        <v>809</v>
      </c>
      <c r="B585" s="142" t="s">
        <v>1514</v>
      </c>
      <c r="C585" s="145" t="s">
        <v>1320</v>
      </c>
    </row>
    <row r="586" spans="1:3">
      <c r="A586" s="146">
        <v>810</v>
      </c>
      <c r="B586" s="142" t="s">
        <v>1513</v>
      </c>
      <c r="C586" s="145" t="s">
        <v>1340</v>
      </c>
    </row>
    <row r="587" spans="1:3">
      <c r="A587" s="146">
        <v>811</v>
      </c>
      <c r="B587" s="142" t="s">
        <v>1514</v>
      </c>
      <c r="C587" s="145" t="s">
        <v>1320</v>
      </c>
    </row>
    <row r="588" spans="1:3">
      <c r="A588" s="146">
        <v>812</v>
      </c>
      <c r="B588" s="142" t="s">
        <v>1513</v>
      </c>
      <c r="C588" s="145" t="s">
        <v>1340</v>
      </c>
    </row>
    <row r="589" spans="1:3">
      <c r="A589" s="146">
        <v>813</v>
      </c>
      <c r="B589" s="142" t="s">
        <v>1514</v>
      </c>
      <c r="C589" s="145" t="s">
        <v>1320</v>
      </c>
    </row>
    <row r="590" spans="1:3">
      <c r="A590" s="146">
        <v>814</v>
      </c>
      <c r="B590" s="142" t="s">
        <v>1513</v>
      </c>
      <c r="C590" s="145" t="s">
        <v>1340</v>
      </c>
    </row>
    <row r="591" spans="1:3">
      <c r="A591" s="146">
        <v>815</v>
      </c>
      <c r="B591" s="142" t="s">
        <v>1514</v>
      </c>
      <c r="C591" s="145" t="s">
        <v>1320</v>
      </c>
    </row>
    <row r="592" spans="1:3">
      <c r="A592" s="146">
        <v>816</v>
      </c>
      <c r="B592" s="142" t="s">
        <v>1513</v>
      </c>
      <c r="C592" s="145" t="s">
        <v>1340</v>
      </c>
    </row>
    <row r="593" spans="1:3">
      <c r="A593" s="146">
        <v>817</v>
      </c>
      <c r="B593" s="142" t="s">
        <v>1514</v>
      </c>
      <c r="C593" s="145" t="s">
        <v>1320</v>
      </c>
    </row>
    <row r="594" spans="1:3">
      <c r="A594" s="146">
        <v>818</v>
      </c>
      <c r="B594" s="142" t="s">
        <v>1513</v>
      </c>
      <c r="C594" s="145" t="s">
        <v>1340</v>
      </c>
    </row>
    <row r="595" spans="1:3">
      <c r="A595" s="146">
        <v>819</v>
      </c>
      <c r="B595" s="142" t="s">
        <v>1514</v>
      </c>
      <c r="C595" s="145" t="s">
        <v>1320</v>
      </c>
    </row>
    <row r="596" spans="1:3">
      <c r="A596" s="146">
        <v>820</v>
      </c>
      <c r="B596" s="142" t="s">
        <v>1513</v>
      </c>
      <c r="C596" s="145" t="s">
        <v>1340</v>
      </c>
    </row>
    <row r="597" spans="1:3">
      <c r="A597" s="146">
        <v>821</v>
      </c>
      <c r="B597" s="142" t="s">
        <v>1514</v>
      </c>
      <c r="C597" s="145" t="s">
        <v>1320</v>
      </c>
    </row>
    <row r="598" spans="1:3">
      <c r="A598" s="146">
        <v>822</v>
      </c>
      <c r="B598" s="142" t="s">
        <v>1513</v>
      </c>
      <c r="C598" s="145" t="s">
        <v>1340</v>
      </c>
    </row>
    <row r="599" spans="1:3">
      <c r="A599" s="146">
        <v>823</v>
      </c>
      <c r="B599" s="142" t="s">
        <v>1514</v>
      </c>
      <c r="C599" s="145" t="s">
        <v>1320</v>
      </c>
    </row>
    <row r="600" spans="1:3">
      <c r="A600" s="146">
        <v>824</v>
      </c>
      <c r="B600" s="142" t="s">
        <v>1513</v>
      </c>
      <c r="C600" s="145" t="s">
        <v>1340</v>
      </c>
    </row>
    <row r="601" spans="1:3">
      <c r="A601" s="146">
        <v>825</v>
      </c>
      <c r="B601" s="142" t="s">
        <v>1514</v>
      </c>
      <c r="C601" s="145" t="s">
        <v>1320</v>
      </c>
    </row>
    <row r="602" spans="1:3">
      <c r="A602" s="146">
        <v>826</v>
      </c>
      <c r="B602" s="142" t="s">
        <v>1513</v>
      </c>
      <c r="C602" s="145" t="s">
        <v>1340</v>
      </c>
    </row>
    <row r="603" spans="1:3">
      <c r="A603" s="146">
        <v>827</v>
      </c>
      <c r="B603" s="142" t="s">
        <v>1514</v>
      </c>
      <c r="C603" s="145" t="s">
        <v>1320</v>
      </c>
    </row>
    <row r="604" spans="1:3">
      <c r="A604" s="146">
        <v>828</v>
      </c>
      <c r="B604" s="142" t="s">
        <v>1513</v>
      </c>
      <c r="C604" s="145" t="s">
        <v>1340</v>
      </c>
    </row>
    <row r="605" spans="1:3">
      <c r="A605" s="146">
        <v>829</v>
      </c>
      <c r="B605" s="142" t="s">
        <v>1514</v>
      </c>
      <c r="C605" s="145" t="s">
        <v>1320</v>
      </c>
    </row>
    <row r="606" spans="1:3">
      <c r="A606" s="146">
        <v>830</v>
      </c>
      <c r="B606" s="142" t="s">
        <v>1513</v>
      </c>
      <c r="C606" s="145" t="s">
        <v>1340</v>
      </c>
    </row>
    <row r="607" spans="1:3">
      <c r="A607" s="146">
        <v>831</v>
      </c>
      <c r="B607" s="142" t="s">
        <v>1514</v>
      </c>
      <c r="C607" s="145" t="s">
        <v>1320</v>
      </c>
    </row>
    <row r="608" spans="1:3">
      <c r="A608" s="146">
        <v>832</v>
      </c>
      <c r="B608" s="142" t="s">
        <v>1513</v>
      </c>
      <c r="C608" s="145" t="s">
        <v>1340</v>
      </c>
    </row>
    <row r="609" spans="1:3">
      <c r="A609" s="146">
        <v>833</v>
      </c>
      <c r="B609" s="142" t="s">
        <v>1514</v>
      </c>
      <c r="C609" s="145" t="s">
        <v>1320</v>
      </c>
    </row>
    <row r="610" spans="1:3">
      <c r="A610" s="146">
        <v>834</v>
      </c>
      <c r="B610" s="142" t="s">
        <v>1513</v>
      </c>
      <c r="C610" s="145" t="s">
        <v>1340</v>
      </c>
    </row>
    <row r="611" spans="1:3">
      <c r="A611" s="146">
        <v>835</v>
      </c>
      <c r="B611" s="142" t="s">
        <v>1514</v>
      </c>
      <c r="C611" s="145" t="s">
        <v>1320</v>
      </c>
    </row>
    <row r="612" spans="1:3">
      <c r="A612" s="146">
        <v>836</v>
      </c>
      <c r="B612" s="142" t="s">
        <v>1513</v>
      </c>
      <c r="C612" s="145" t="s">
        <v>1340</v>
      </c>
    </row>
    <row r="613" spans="1:3">
      <c r="A613" s="146">
        <v>837</v>
      </c>
      <c r="B613" s="142" t="s">
        <v>1514</v>
      </c>
      <c r="C613" s="145" t="s">
        <v>1320</v>
      </c>
    </row>
    <row r="614" spans="1:3">
      <c r="A614" s="146">
        <v>838</v>
      </c>
      <c r="B614" s="142" t="s">
        <v>1513</v>
      </c>
      <c r="C614" s="145" t="s">
        <v>1340</v>
      </c>
    </row>
    <row r="615" spans="1:3">
      <c r="A615" s="146">
        <v>839</v>
      </c>
      <c r="B615" s="142" t="s">
        <v>1514</v>
      </c>
      <c r="C615" s="145" t="s">
        <v>1320</v>
      </c>
    </row>
    <row r="616" spans="1:3">
      <c r="A616" s="146">
        <v>840</v>
      </c>
      <c r="B616" s="142" t="s">
        <v>1513</v>
      </c>
      <c r="C616" s="145" t="s">
        <v>1340</v>
      </c>
    </row>
    <row r="617" spans="1:3">
      <c r="A617" s="146">
        <v>841</v>
      </c>
      <c r="B617" s="142" t="s">
        <v>1514</v>
      </c>
      <c r="C617" s="145" t="s">
        <v>1320</v>
      </c>
    </row>
    <row r="618" spans="1:3">
      <c r="A618" s="146">
        <v>842</v>
      </c>
      <c r="B618" s="142" t="s">
        <v>1513</v>
      </c>
      <c r="C618" s="145" t="s">
        <v>1340</v>
      </c>
    </row>
    <row r="619" spans="1:3">
      <c r="A619" s="146">
        <v>843</v>
      </c>
      <c r="B619" s="142" t="s">
        <v>1514</v>
      </c>
      <c r="C619" s="145" t="s">
        <v>1320</v>
      </c>
    </row>
    <row r="620" spans="1:3">
      <c r="A620" s="146">
        <v>844</v>
      </c>
      <c r="B620" s="142" t="s">
        <v>1513</v>
      </c>
      <c r="C620" s="145" t="s">
        <v>1340</v>
      </c>
    </row>
    <row r="621" spans="1:3">
      <c r="A621" s="146">
        <v>845</v>
      </c>
      <c r="B621" s="142" t="s">
        <v>1514</v>
      </c>
      <c r="C621" s="145" t="s">
        <v>1320</v>
      </c>
    </row>
    <row r="622" spans="1:3">
      <c r="A622" s="146">
        <v>846</v>
      </c>
      <c r="B622" s="142" t="s">
        <v>1513</v>
      </c>
      <c r="C622" s="145" t="s">
        <v>1340</v>
      </c>
    </row>
    <row r="623" spans="1:3">
      <c r="A623" s="146">
        <v>847</v>
      </c>
      <c r="B623" s="142" t="s">
        <v>1514</v>
      </c>
      <c r="C623" s="145" t="s">
        <v>1320</v>
      </c>
    </row>
    <row r="624" spans="1:3">
      <c r="A624" s="146">
        <v>848</v>
      </c>
      <c r="B624" s="142" t="s">
        <v>1513</v>
      </c>
      <c r="C624" s="145" t="s">
        <v>1340</v>
      </c>
    </row>
    <row r="625" spans="1:3">
      <c r="A625" s="146">
        <v>849</v>
      </c>
      <c r="B625" s="142" t="s">
        <v>1514</v>
      </c>
      <c r="C625" s="145" t="s">
        <v>1320</v>
      </c>
    </row>
    <row r="626" spans="1:3">
      <c r="A626" s="146">
        <v>850</v>
      </c>
      <c r="B626" s="142" t="s">
        <v>1514</v>
      </c>
      <c r="C626" s="145" t="s">
        <v>1320</v>
      </c>
    </row>
    <row r="627" spans="1:3">
      <c r="A627" s="146">
        <v>851</v>
      </c>
      <c r="B627" s="142" t="s">
        <v>1514</v>
      </c>
      <c r="C627" s="145" t="s">
        <v>1320</v>
      </c>
    </row>
    <row r="628" spans="1:3">
      <c r="A628" s="146">
        <v>852</v>
      </c>
      <c r="B628" s="142" t="s">
        <v>1513</v>
      </c>
      <c r="C628" s="145" t="s">
        <v>1340</v>
      </c>
    </row>
    <row r="629" spans="1:3">
      <c r="A629" s="146">
        <v>853</v>
      </c>
      <c r="B629" s="142" t="s">
        <v>1513</v>
      </c>
      <c r="C629" s="145" t="s">
        <v>1340</v>
      </c>
    </row>
    <row r="630" spans="1:3">
      <c r="A630" s="146">
        <v>854</v>
      </c>
      <c r="B630" s="142" t="s">
        <v>1513</v>
      </c>
      <c r="C630" s="145" t="s">
        <v>1340</v>
      </c>
    </row>
    <row r="631" spans="1:3">
      <c r="A631" s="146">
        <v>855</v>
      </c>
      <c r="B631" s="142" t="s">
        <v>1513</v>
      </c>
      <c r="C631" s="145" t="s">
        <v>1340</v>
      </c>
    </row>
    <row r="632" spans="1:3">
      <c r="A632" s="146">
        <v>856</v>
      </c>
      <c r="B632" s="142" t="s">
        <v>1513</v>
      </c>
      <c r="C632" s="145" t="s">
        <v>1340</v>
      </c>
    </row>
    <row r="633" spans="1:3">
      <c r="A633" s="146">
        <v>857</v>
      </c>
      <c r="B633" s="142" t="s">
        <v>1513</v>
      </c>
      <c r="C633" s="145" t="s">
        <v>1340</v>
      </c>
    </row>
    <row r="634" spans="1:3">
      <c r="A634" s="146">
        <v>858</v>
      </c>
      <c r="B634" s="142" t="s">
        <v>1513</v>
      </c>
      <c r="C634" s="145" t="s">
        <v>1340</v>
      </c>
    </row>
    <row r="635" spans="1:3">
      <c r="A635" s="146">
        <v>859</v>
      </c>
      <c r="B635" s="142" t="s">
        <v>1513</v>
      </c>
      <c r="C635" s="145" t="s">
        <v>1340</v>
      </c>
    </row>
    <row r="636" spans="1:3">
      <c r="A636" s="146">
        <v>860</v>
      </c>
      <c r="B636" s="142" t="s">
        <v>1513</v>
      </c>
      <c r="C636" s="145" t="s">
        <v>1340</v>
      </c>
    </row>
    <row r="637" spans="1:3">
      <c r="A637" s="146">
        <v>861</v>
      </c>
      <c r="B637" s="142" t="s">
        <v>1513</v>
      </c>
      <c r="C637" s="145" t="s">
        <v>1340</v>
      </c>
    </row>
    <row r="638" spans="1:3">
      <c r="A638" s="146">
        <v>862</v>
      </c>
      <c r="B638" s="142" t="s">
        <v>1513</v>
      </c>
      <c r="C638" s="145" t="s">
        <v>1340</v>
      </c>
    </row>
    <row r="639" spans="1:3">
      <c r="A639" s="146">
        <v>863</v>
      </c>
      <c r="B639" s="142" t="s">
        <v>1513</v>
      </c>
      <c r="C639" s="145" t="s">
        <v>1340</v>
      </c>
    </row>
    <row r="640" spans="1:3">
      <c r="A640" s="146">
        <v>864</v>
      </c>
      <c r="B640" s="142" t="s">
        <v>1513</v>
      </c>
      <c r="C640" s="145" t="s">
        <v>1340</v>
      </c>
    </row>
    <row r="641" spans="1:3">
      <c r="A641" s="146">
        <v>865</v>
      </c>
      <c r="B641" s="142" t="s">
        <v>1513</v>
      </c>
      <c r="C641" s="145" t="s">
        <v>1340</v>
      </c>
    </row>
    <row r="642" spans="1:3">
      <c r="A642" s="146">
        <v>866</v>
      </c>
      <c r="B642" s="142" t="s">
        <v>1514</v>
      </c>
      <c r="C642" s="145" t="s">
        <v>1320</v>
      </c>
    </row>
    <row r="643" spans="1:3">
      <c r="A643" s="146">
        <v>867</v>
      </c>
      <c r="B643" s="142" t="s">
        <v>1513</v>
      </c>
      <c r="C643" s="145" t="s">
        <v>1340</v>
      </c>
    </row>
    <row r="644" spans="1:3">
      <c r="A644" s="146">
        <v>868</v>
      </c>
      <c r="B644" s="142" t="s">
        <v>1514</v>
      </c>
      <c r="C644" s="145" t="s">
        <v>1320</v>
      </c>
    </row>
    <row r="645" spans="1:3">
      <c r="A645" s="146">
        <v>869</v>
      </c>
      <c r="B645" s="142" t="s">
        <v>1513</v>
      </c>
      <c r="C645" s="145" t="s">
        <v>1340</v>
      </c>
    </row>
    <row r="646" spans="1:3">
      <c r="A646" s="146">
        <v>870</v>
      </c>
      <c r="B646" s="142" t="s">
        <v>1514</v>
      </c>
      <c r="C646" s="145" t="s">
        <v>1320</v>
      </c>
    </row>
    <row r="647" spans="1:3">
      <c r="A647" s="146">
        <v>871</v>
      </c>
      <c r="B647" s="142" t="s">
        <v>1513</v>
      </c>
      <c r="C647" s="145" t="s">
        <v>1340</v>
      </c>
    </row>
    <row r="648" spans="1:3">
      <c r="A648" s="146">
        <v>872</v>
      </c>
      <c r="B648" s="142" t="s">
        <v>1514</v>
      </c>
      <c r="C648" s="145" t="s">
        <v>1320</v>
      </c>
    </row>
    <row r="649" spans="1:3">
      <c r="A649" s="146">
        <v>873</v>
      </c>
      <c r="B649" s="142" t="s">
        <v>1513</v>
      </c>
      <c r="C649" s="145" t="s">
        <v>1340</v>
      </c>
    </row>
    <row r="650" spans="1:3">
      <c r="A650" s="146">
        <v>874</v>
      </c>
      <c r="B650" s="142" t="s">
        <v>1514</v>
      </c>
      <c r="C650" s="145" t="s">
        <v>1320</v>
      </c>
    </row>
    <row r="651" spans="1:3">
      <c r="A651" s="146">
        <v>875</v>
      </c>
      <c r="B651" s="142" t="s">
        <v>1513</v>
      </c>
      <c r="C651" s="145" t="s">
        <v>1340</v>
      </c>
    </row>
    <row r="652" spans="1:3">
      <c r="A652" s="146">
        <v>876</v>
      </c>
      <c r="B652" s="142" t="s">
        <v>1514</v>
      </c>
      <c r="C652" s="145" t="s">
        <v>1320</v>
      </c>
    </row>
    <row r="653" spans="1:3">
      <c r="A653" s="146">
        <v>877</v>
      </c>
      <c r="B653" s="142" t="s">
        <v>1513</v>
      </c>
      <c r="C653" s="145" t="s">
        <v>1340</v>
      </c>
    </row>
    <row r="654" spans="1:3">
      <c r="A654" s="146">
        <v>878</v>
      </c>
      <c r="B654" s="142" t="s">
        <v>1514</v>
      </c>
      <c r="C654" s="145" t="s">
        <v>1320</v>
      </c>
    </row>
    <row r="655" spans="1:3">
      <c r="A655" s="146">
        <v>879</v>
      </c>
      <c r="B655" s="142" t="s">
        <v>1513</v>
      </c>
      <c r="C655" s="145" t="s">
        <v>1340</v>
      </c>
    </row>
    <row r="656" spans="1:3">
      <c r="A656" s="146">
        <v>880</v>
      </c>
      <c r="B656" s="142" t="s">
        <v>1514</v>
      </c>
      <c r="C656" s="145" t="s">
        <v>1320</v>
      </c>
    </row>
    <row r="657" spans="1:3">
      <c r="A657" s="146">
        <v>881</v>
      </c>
      <c r="B657" s="142" t="s">
        <v>1513</v>
      </c>
      <c r="C657" s="145" t="s">
        <v>1340</v>
      </c>
    </row>
    <row r="658" spans="1:3">
      <c r="A658" s="146">
        <v>882</v>
      </c>
      <c r="B658" s="142" t="s">
        <v>1514</v>
      </c>
      <c r="C658" s="145" t="s">
        <v>1320</v>
      </c>
    </row>
    <row r="659" spans="1:3">
      <c r="A659" s="146">
        <v>883</v>
      </c>
      <c r="B659" s="142" t="s">
        <v>1513</v>
      </c>
      <c r="C659" s="145" t="s">
        <v>1340</v>
      </c>
    </row>
    <row r="660" spans="1:3">
      <c r="A660" s="146">
        <v>884</v>
      </c>
      <c r="B660" s="142" t="s">
        <v>1514</v>
      </c>
      <c r="C660" s="145" t="s">
        <v>1320</v>
      </c>
    </row>
    <row r="661" spans="1:3">
      <c r="A661" s="146">
        <v>885</v>
      </c>
      <c r="B661" s="142" t="s">
        <v>1513</v>
      </c>
      <c r="C661" s="145" t="s">
        <v>1340</v>
      </c>
    </row>
    <row r="662" spans="1:3">
      <c r="A662" s="146">
        <v>886</v>
      </c>
      <c r="B662" s="142" t="s">
        <v>1514</v>
      </c>
      <c r="C662" s="145" t="s">
        <v>1320</v>
      </c>
    </row>
    <row r="663" spans="1:3">
      <c r="A663" s="146">
        <v>887</v>
      </c>
      <c r="B663" s="142" t="s">
        <v>1513</v>
      </c>
      <c r="C663" s="145" t="s">
        <v>1340</v>
      </c>
    </row>
    <row r="664" spans="1:3">
      <c r="A664" s="146">
        <v>888</v>
      </c>
      <c r="B664" s="142" t="s">
        <v>1514</v>
      </c>
      <c r="C664" s="145" t="s">
        <v>1320</v>
      </c>
    </row>
    <row r="665" spans="1:3">
      <c r="A665" s="146">
        <v>889</v>
      </c>
      <c r="B665" s="142" t="s">
        <v>1513</v>
      </c>
      <c r="C665" s="145" t="s">
        <v>1340</v>
      </c>
    </row>
    <row r="666" spans="1:3">
      <c r="A666" s="146">
        <v>890</v>
      </c>
      <c r="B666" s="142" t="s">
        <v>1514</v>
      </c>
      <c r="C666" s="145" t="s">
        <v>1320</v>
      </c>
    </row>
    <row r="667" spans="1:3">
      <c r="A667" s="146">
        <v>891</v>
      </c>
      <c r="B667" s="142" t="s">
        <v>1514</v>
      </c>
      <c r="C667" s="145" t="s">
        <v>1320</v>
      </c>
    </row>
    <row r="668" spans="1:3">
      <c r="A668" s="146">
        <v>892</v>
      </c>
      <c r="B668" s="142" t="s">
        <v>1514</v>
      </c>
      <c r="C668" s="145" t="s">
        <v>1320</v>
      </c>
    </row>
    <row r="669" spans="1:3">
      <c r="A669" s="146">
        <v>893</v>
      </c>
      <c r="B669" s="142" t="s">
        <v>1514</v>
      </c>
      <c r="C669" s="145" t="s">
        <v>1320</v>
      </c>
    </row>
    <row r="670" spans="1:3">
      <c r="A670" s="146">
        <v>894</v>
      </c>
      <c r="B670" s="142" t="s">
        <v>1471</v>
      </c>
      <c r="C670" s="145" t="s">
        <v>1320</v>
      </c>
    </row>
    <row r="671" spans="1:3">
      <c r="A671" s="146">
        <v>895</v>
      </c>
      <c r="B671" s="142" t="s">
        <v>1471</v>
      </c>
      <c r="C671" s="145" t="s">
        <v>1320</v>
      </c>
    </row>
    <row r="672" spans="1:3">
      <c r="A672" s="146">
        <v>896</v>
      </c>
      <c r="B672" s="142" t="s">
        <v>1471</v>
      </c>
      <c r="C672" s="145" t="s">
        <v>1320</v>
      </c>
    </row>
    <row r="673" spans="1:3">
      <c r="A673" s="146">
        <v>897</v>
      </c>
      <c r="B673" s="142" t="s">
        <v>1514</v>
      </c>
      <c r="C673" s="145" t="s">
        <v>1320</v>
      </c>
    </row>
    <row r="674" spans="1:3">
      <c r="A674" s="146">
        <v>898</v>
      </c>
      <c r="B674" s="142" t="s">
        <v>1514</v>
      </c>
      <c r="C674" s="145" t="s">
        <v>1320</v>
      </c>
    </row>
    <row r="675" spans="1:3">
      <c r="A675" s="146">
        <v>899</v>
      </c>
      <c r="B675" s="142" t="s">
        <v>1515</v>
      </c>
      <c r="C675" s="145" t="s">
        <v>1320</v>
      </c>
    </row>
    <row r="676" spans="1:3">
      <c r="A676" s="146">
        <v>900</v>
      </c>
      <c r="B676" s="142" t="s">
        <v>1515</v>
      </c>
      <c r="C676" s="145" t="s">
        <v>1320</v>
      </c>
    </row>
    <row r="677" spans="1:3">
      <c r="A677" s="146">
        <v>901</v>
      </c>
      <c r="B677" s="142" t="s">
        <v>1515</v>
      </c>
      <c r="C677" s="145" t="s">
        <v>1320</v>
      </c>
    </row>
    <row r="678" spans="1:3">
      <c r="A678" s="146">
        <v>902</v>
      </c>
      <c r="B678" s="142" t="s">
        <v>1515</v>
      </c>
      <c r="C678" s="145" t="s">
        <v>1320</v>
      </c>
    </row>
    <row r="679" spans="1:3">
      <c r="A679" s="146">
        <v>903</v>
      </c>
      <c r="B679" s="142" t="s">
        <v>1515</v>
      </c>
      <c r="C679" s="145" t="s">
        <v>1320</v>
      </c>
    </row>
    <row r="680" spans="1:3">
      <c r="A680" s="146">
        <v>904</v>
      </c>
      <c r="B680" s="142" t="s">
        <v>1516</v>
      </c>
      <c r="C680" s="145" t="s">
        <v>1320</v>
      </c>
    </row>
    <row r="681" spans="1:3">
      <c r="A681" s="146">
        <v>905</v>
      </c>
      <c r="B681" s="142" t="s">
        <v>1516</v>
      </c>
      <c r="C681" s="145" t="s">
        <v>1320</v>
      </c>
    </row>
    <row r="682" spans="1:3">
      <c r="A682" s="146">
        <v>906</v>
      </c>
      <c r="B682" s="142" t="s">
        <v>1516</v>
      </c>
      <c r="C682" s="145" t="s">
        <v>1320</v>
      </c>
    </row>
    <row r="683" spans="1:3">
      <c r="A683" s="146">
        <v>907</v>
      </c>
      <c r="B683" s="142" t="s">
        <v>1517</v>
      </c>
      <c r="C683" s="145" t="s">
        <v>1320</v>
      </c>
    </row>
    <row r="684" spans="1:3">
      <c r="A684" s="146">
        <v>908</v>
      </c>
      <c r="B684" s="142" t="s">
        <v>1517</v>
      </c>
      <c r="C684" s="145" t="s">
        <v>1320</v>
      </c>
    </row>
    <row r="685" spans="1:3">
      <c r="A685" s="146">
        <v>909</v>
      </c>
      <c r="B685" s="142" t="s">
        <v>1517</v>
      </c>
      <c r="C685" s="145" t="s">
        <v>1320</v>
      </c>
    </row>
    <row r="686" spans="1:3">
      <c r="A686" s="146">
        <v>910</v>
      </c>
      <c r="B686" s="142" t="s">
        <v>1517</v>
      </c>
      <c r="C686" s="145" t="s">
        <v>1320</v>
      </c>
    </row>
    <row r="687" spans="1:3">
      <c r="A687" s="146">
        <v>911</v>
      </c>
      <c r="B687" s="142" t="s">
        <v>1517</v>
      </c>
      <c r="C687" s="145" t="s">
        <v>1320</v>
      </c>
    </row>
    <row r="688" spans="1:3">
      <c r="A688" s="146">
        <v>912</v>
      </c>
      <c r="B688" s="142" t="s">
        <v>1517</v>
      </c>
      <c r="C688" s="145" t="s">
        <v>1320</v>
      </c>
    </row>
    <row r="689" spans="1:3">
      <c r="A689" s="146">
        <v>913</v>
      </c>
      <c r="B689" s="142" t="s">
        <v>1517</v>
      </c>
      <c r="C689" s="145" t="s">
        <v>1320</v>
      </c>
    </row>
    <row r="690" spans="1:3">
      <c r="A690" s="146">
        <v>914</v>
      </c>
      <c r="B690" s="142" t="s">
        <v>1518</v>
      </c>
      <c r="C690" s="145" t="s">
        <v>1340</v>
      </c>
    </row>
    <row r="691" spans="1:3">
      <c r="A691" s="146">
        <v>915</v>
      </c>
      <c r="B691" s="142" t="s">
        <v>1471</v>
      </c>
      <c r="C691" s="145" t="s">
        <v>1340</v>
      </c>
    </row>
    <row r="692" spans="1:3">
      <c r="A692" s="146">
        <v>916</v>
      </c>
      <c r="B692" s="142" t="s">
        <v>1471</v>
      </c>
      <c r="C692" s="145" t="s">
        <v>1340</v>
      </c>
    </row>
    <row r="693" spans="1:3">
      <c r="A693" s="146">
        <v>917</v>
      </c>
      <c r="B693" s="142" t="s">
        <v>1471</v>
      </c>
      <c r="C693" s="145" t="s">
        <v>1340</v>
      </c>
    </row>
    <row r="694" spans="1:3">
      <c r="A694" s="146">
        <v>918</v>
      </c>
      <c r="B694" s="142" t="s">
        <v>1406</v>
      </c>
      <c r="C694" s="145" t="s">
        <v>1340</v>
      </c>
    </row>
    <row r="695" spans="1:3">
      <c r="A695" s="146">
        <v>919</v>
      </c>
      <c r="B695" s="142" t="s">
        <v>1519</v>
      </c>
      <c r="C695" s="145" t="s">
        <v>1340</v>
      </c>
    </row>
    <row r="696" spans="1:3">
      <c r="A696" s="146">
        <v>920</v>
      </c>
      <c r="B696" s="142" t="s">
        <v>1519</v>
      </c>
      <c r="C696" s="145" t="s">
        <v>1340</v>
      </c>
    </row>
    <row r="697" spans="1:3">
      <c r="A697" s="146">
        <v>922</v>
      </c>
      <c r="B697" s="142" t="s">
        <v>1429</v>
      </c>
      <c r="C697" s="145" t="s">
        <v>1340</v>
      </c>
    </row>
    <row r="698" spans="1:3">
      <c r="A698" s="146">
        <v>923</v>
      </c>
      <c r="B698" s="142" t="s">
        <v>1429</v>
      </c>
      <c r="C698" s="145" t="s">
        <v>1340</v>
      </c>
    </row>
    <row r="699" spans="1:3">
      <c r="A699" s="146">
        <v>924</v>
      </c>
      <c r="B699" s="142" t="s">
        <v>1429</v>
      </c>
      <c r="C699" s="145" t="s">
        <v>1340</v>
      </c>
    </row>
    <row r="700" spans="1:3">
      <c r="A700" s="146">
        <v>925</v>
      </c>
      <c r="B700" s="142" t="s">
        <v>1520</v>
      </c>
      <c r="C700" s="145" t="s">
        <v>1459</v>
      </c>
    </row>
    <row r="701" spans="1:3">
      <c r="A701" s="146">
        <v>926</v>
      </c>
      <c r="B701" s="142" t="s">
        <v>1460</v>
      </c>
      <c r="C701" s="145" t="s">
        <v>1459</v>
      </c>
    </row>
    <row r="702" spans="1:3">
      <c r="A702" s="146">
        <v>927</v>
      </c>
      <c r="B702" s="142" t="s">
        <v>1462</v>
      </c>
      <c r="C702" s="145" t="s">
        <v>1459</v>
      </c>
    </row>
    <row r="703" spans="1:3">
      <c r="A703" s="146">
        <v>928</v>
      </c>
      <c r="B703" s="142" t="s">
        <v>1461</v>
      </c>
      <c r="C703" s="145" t="s">
        <v>1459</v>
      </c>
    </row>
    <row r="704" spans="1:3">
      <c r="A704" s="146">
        <v>929</v>
      </c>
      <c r="B704" s="142" t="s">
        <v>1515</v>
      </c>
      <c r="C704" s="145" t="s">
        <v>1320</v>
      </c>
    </row>
    <row r="705" spans="1:3">
      <c r="A705" s="146">
        <v>930</v>
      </c>
      <c r="B705" s="142" t="s">
        <v>1515</v>
      </c>
      <c r="C705" s="145" t="s">
        <v>1320</v>
      </c>
    </row>
    <row r="706" spans="1:3">
      <c r="A706" s="146">
        <v>931</v>
      </c>
      <c r="B706" s="142" t="s">
        <v>1515</v>
      </c>
      <c r="C706" s="145" t="s">
        <v>1320</v>
      </c>
    </row>
    <row r="707" spans="1:3">
      <c r="A707" s="146">
        <v>932</v>
      </c>
      <c r="B707" s="142" t="s">
        <v>1521</v>
      </c>
      <c r="C707" s="145" t="s">
        <v>1340</v>
      </c>
    </row>
    <row r="708" spans="1:3">
      <c r="A708" s="146">
        <v>933</v>
      </c>
      <c r="B708" s="142" t="s">
        <v>1513</v>
      </c>
      <c r="C708" s="145" t="s">
        <v>1340</v>
      </c>
    </row>
    <row r="709" spans="1:3">
      <c r="A709" s="146">
        <v>934</v>
      </c>
      <c r="B709" s="142" t="s">
        <v>1514</v>
      </c>
      <c r="C709" s="145" t="s">
        <v>1320</v>
      </c>
    </row>
    <row r="710" spans="1:3">
      <c r="A710" s="146">
        <v>935</v>
      </c>
      <c r="B710" s="142" t="s">
        <v>1522</v>
      </c>
      <c r="C710" s="145" t="s">
        <v>1340</v>
      </c>
    </row>
    <row r="711" spans="1:3">
      <c r="A711" s="146">
        <v>936</v>
      </c>
      <c r="B711" s="142" t="s">
        <v>1522</v>
      </c>
      <c r="C711" s="145" t="s">
        <v>1340</v>
      </c>
    </row>
    <row r="712" spans="1:3">
      <c r="A712" s="146">
        <v>937</v>
      </c>
      <c r="B712" s="142" t="s">
        <v>1522</v>
      </c>
      <c r="C712" s="145" t="s">
        <v>1340</v>
      </c>
    </row>
    <row r="713" spans="1:3">
      <c r="A713" s="146">
        <v>938</v>
      </c>
      <c r="B713" s="142" t="s">
        <v>1522</v>
      </c>
      <c r="C713" s="145" t="s">
        <v>1340</v>
      </c>
    </row>
    <row r="714" spans="1:3">
      <c r="A714" s="146">
        <v>939</v>
      </c>
      <c r="B714" s="142" t="s">
        <v>1522</v>
      </c>
      <c r="C714" s="145" t="s">
        <v>1340</v>
      </c>
    </row>
    <row r="715" spans="1:3">
      <c r="A715" s="146">
        <v>940</v>
      </c>
      <c r="B715" s="142" t="s">
        <v>1523</v>
      </c>
      <c r="C715" s="145" t="s">
        <v>1481</v>
      </c>
    </row>
    <row r="716" spans="1:3">
      <c r="A716" s="146">
        <v>941</v>
      </c>
      <c r="B716" s="142" t="s">
        <v>1524</v>
      </c>
      <c r="C716" s="145" t="s">
        <v>1481</v>
      </c>
    </row>
    <row r="717" spans="1:3">
      <c r="A717" s="146">
        <v>942</v>
      </c>
      <c r="B717" s="142" t="s">
        <v>1375</v>
      </c>
      <c r="C717" s="145" t="s">
        <v>1340</v>
      </c>
    </row>
    <row r="718" spans="1:3">
      <c r="A718" s="146">
        <v>943</v>
      </c>
      <c r="B718" s="142" t="s">
        <v>1366</v>
      </c>
      <c r="C718" s="145" t="s">
        <v>1340</v>
      </c>
    </row>
    <row r="719" spans="1:3">
      <c r="A719" s="146">
        <v>944</v>
      </c>
      <c r="B719" s="142" t="s">
        <v>1366</v>
      </c>
      <c r="C719" s="145" t="s">
        <v>1340</v>
      </c>
    </row>
    <row r="720" spans="1:3">
      <c r="A720" s="146">
        <v>945</v>
      </c>
      <c r="B720" s="142" t="s">
        <v>1366</v>
      </c>
      <c r="C720" s="145" t="s">
        <v>1340</v>
      </c>
    </row>
    <row r="721" spans="1:3">
      <c r="A721" s="146">
        <v>946</v>
      </c>
      <c r="B721" s="142" t="s">
        <v>1366</v>
      </c>
      <c r="C721" s="145" t="s">
        <v>1340</v>
      </c>
    </row>
    <row r="722" spans="1:3">
      <c r="A722" s="146">
        <v>947</v>
      </c>
      <c r="B722" s="142" t="s">
        <v>1525</v>
      </c>
      <c r="C722" s="145" t="s">
        <v>1340</v>
      </c>
    </row>
    <row r="723" spans="1:3">
      <c r="A723" s="146">
        <v>948</v>
      </c>
      <c r="B723" s="142" t="s">
        <v>1526</v>
      </c>
      <c r="C723" s="145" t="s">
        <v>1340</v>
      </c>
    </row>
    <row r="724" spans="1:3">
      <c r="A724" s="146">
        <v>949</v>
      </c>
      <c r="B724" s="142" t="s">
        <v>1527</v>
      </c>
      <c r="C724" s="145" t="s">
        <v>1340</v>
      </c>
    </row>
    <row r="725" spans="1:3">
      <c r="A725" s="146">
        <v>950</v>
      </c>
      <c r="B725" s="142" t="s">
        <v>1528</v>
      </c>
      <c r="C725" s="145" t="s">
        <v>1320</v>
      </c>
    </row>
    <row r="726" spans="1:3">
      <c r="A726" s="146">
        <v>951</v>
      </c>
      <c r="B726" s="142" t="s">
        <v>1529</v>
      </c>
      <c r="C726" s="145" t="s">
        <v>1320</v>
      </c>
    </row>
    <row r="727" spans="1:3">
      <c r="A727" s="146">
        <v>952</v>
      </c>
      <c r="B727" s="142" t="s">
        <v>1530</v>
      </c>
      <c r="C727" s="145" t="s">
        <v>1340</v>
      </c>
    </row>
    <row r="728" spans="1:3">
      <c r="A728" s="146">
        <v>953</v>
      </c>
      <c r="B728" s="142" t="s">
        <v>1531</v>
      </c>
      <c r="C728" s="145" t="s">
        <v>1340</v>
      </c>
    </row>
    <row r="729" spans="1:3">
      <c r="A729" s="146">
        <v>954</v>
      </c>
      <c r="B729" s="142" t="s">
        <v>1532</v>
      </c>
      <c r="C729" s="145" t="s">
        <v>1340</v>
      </c>
    </row>
    <row r="730" spans="1:3">
      <c r="A730" s="146">
        <v>955</v>
      </c>
      <c r="B730" s="142" t="s">
        <v>1533</v>
      </c>
      <c r="C730" s="145" t="s">
        <v>1340</v>
      </c>
    </row>
    <row r="731" spans="1:3">
      <c r="A731" s="146">
        <v>956</v>
      </c>
      <c r="B731" s="142" t="s">
        <v>1534</v>
      </c>
      <c r="C731" s="145" t="s">
        <v>1340</v>
      </c>
    </row>
    <row r="732" spans="1:3">
      <c r="A732" s="146">
        <v>957</v>
      </c>
      <c r="B732" s="142" t="s">
        <v>1535</v>
      </c>
      <c r="C732" s="145" t="s">
        <v>1340</v>
      </c>
    </row>
    <row r="733" spans="1:3">
      <c r="A733" s="146">
        <v>958</v>
      </c>
      <c r="B733" s="142" t="s">
        <v>1536</v>
      </c>
      <c r="C733" s="145" t="s">
        <v>1340</v>
      </c>
    </row>
    <row r="734" spans="1:3">
      <c r="A734" s="146">
        <v>959</v>
      </c>
      <c r="B734" s="142" t="s">
        <v>1537</v>
      </c>
      <c r="C734" s="145" t="s">
        <v>1340</v>
      </c>
    </row>
    <row r="735" spans="1:3">
      <c r="A735" s="146">
        <v>960</v>
      </c>
      <c r="B735" s="142" t="s">
        <v>1538</v>
      </c>
      <c r="C735" s="145" t="s">
        <v>1340</v>
      </c>
    </row>
    <row r="736" spans="1:3">
      <c r="A736" s="146">
        <v>961</v>
      </c>
      <c r="B736" s="142" t="s">
        <v>1539</v>
      </c>
      <c r="C736" s="145" t="s">
        <v>1340</v>
      </c>
    </row>
    <row r="737" spans="1:3">
      <c r="A737" s="146">
        <v>962</v>
      </c>
      <c r="B737" s="142" t="s">
        <v>1540</v>
      </c>
      <c r="C737" s="145" t="s">
        <v>1340</v>
      </c>
    </row>
    <row r="738" spans="1:3">
      <c r="A738" s="146">
        <v>963</v>
      </c>
      <c r="B738" s="142" t="s">
        <v>1541</v>
      </c>
      <c r="C738" s="145" t="s">
        <v>1340</v>
      </c>
    </row>
    <row r="739" spans="1:3">
      <c r="A739" s="146">
        <v>964</v>
      </c>
      <c r="B739" s="142" t="s">
        <v>1542</v>
      </c>
      <c r="C739" s="145" t="s">
        <v>1340</v>
      </c>
    </row>
    <row r="740" spans="1:3">
      <c r="A740" s="146">
        <v>965</v>
      </c>
      <c r="B740" s="142" t="s">
        <v>1543</v>
      </c>
      <c r="C740" s="145" t="s">
        <v>1340</v>
      </c>
    </row>
    <row r="741" spans="1:3">
      <c r="A741" s="146">
        <v>966</v>
      </c>
      <c r="B741" s="142" t="s">
        <v>1386</v>
      </c>
      <c r="C741" s="145" t="s">
        <v>1320</v>
      </c>
    </row>
    <row r="742" spans="1:3">
      <c r="A742" s="146">
        <v>967</v>
      </c>
      <c r="B742" s="142" t="s">
        <v>1398</v>
      </c>
      <c r="C742" s="145" t="s">
        <v>1340</v>
      </c>
    </row>
    <row r="743" spans="1:3">
      <c r="A743" s="146">
        <v>968</v>
      </c>
      <c r="B743" s="142" t="s">
        <v>1398</v>
      </c>
      <c r="C743" s="145" t="s">
        <v>1340</v>
      </c>
    </row>
    <row r="744" spans="1:3">
      <c r="A744" s="146">
        <v>969</v>
      </c>
      <c r="B744" s="142" t="s">
        <v>1543</v>
      </c>
      <c r="C744" s="145" t="s">
        <v>1340</v>
      </c>
    </row>
    <row r="745" spans="1:3">
      <c r="A745" s="146">
        <v>970</v>
      </c>
      <c r="B745" s="142" t="s">
        <v>1354</v>
      </c>
      <c r="C745" s="145" t="s">
        <v>1340</v>
      </c>
    </row>
    <row r="746" spans="1:3">
      <c r="A746" s="146">
        <v>971</v>
      </c>
      <c r="B746" s="142" t="s">
        <v>1544</v>
      </c>
      <c r="C746" s="145" t="s">
        <v>1340</v>
      </c>
    </row>
    <row r="747" spans="1:3">
      <c r="A747" s="146">
        <v>972</v>
      </c>
      <c r="B747" s="142" t="s">
        <v>1545</v>
      </c>
      <c r="C747" s="145" t="s">
        <v>1340</v>
      </c>
    </row>
    <row r="748" spans="1:3">
      <c r="A748" s="146">
        <v>973</v>
      </c>
      <c r="B748" s="142" t="s">
        <v>1396</v>
      </c>
      <c r="C748" s="145" t="s">
        <v>1340</v>
      </c>
    </row>
    <row r="749" spans="1:3">
      <c r="A749" s="146">
        <v>974</v>
      </c>
      <c r="B749" s="142" t="s">
        <v>1422</v>
      </c>
      <c r="C749" s="145" t="s">
        <v>1340</v>
      </c>
    </row>
    <row r="750" spans="1:3">
      <c r="A750" s="146">
        <v>975</v>
      </c>
      <c r="B750" s="142" t="s">
        <v>1546</v>
      </c>
      <c r="C750" s="145" t="s">
        <v>1340</v>
      </c>
    </row>
    <row r="751" spans="1:3">
      <c r="A751" s="146">
        <v>976</v>
      </c>
      <c r="B751" s="142" t="s">
        <v>1547</v>
      </c>
      <c r="C751" s="145" t="s">
        <v>1340</v>
      </c>
    </row>
    <row r="752" spans="1:3">
      <c r="A752" s="146">
        <v>978</v>
      </c>
      <c r="B752" s="142" t="s">
        <v>1380</v>
      </c>
      <c r="C752" s="145" t="s">
        <v>1320</v>
      </c>
    </row>
    <row r="753" spans="1:3">
      <c r="A753" s="146">
        <v>979</v>
      </c>
      <c r="B753" s="142" t="s">
        <v>1419</v>
      </c>
      <c r="C753" s="145" t="s">
        <v>1320</v>
      </c>
    </row>
    <row r="754" spans="1:3">
      <c r="A754" s="146">
        <v>980</v>
      </c>
      <c r="B754" s="142" t="s">
        <v>1548</v>
      </c>
      <c r="C754" s="145" t="s">
        <v>1340</v>
      </c>
    </row>
    <row r="755" spans="1:3">
      <c r="A755" s="146">
        <v>981</v>
      </c>
      <c r="B755" s="142" t="s">
        <v>1549</v>
      </c>
      <c r="C755" s="145" t="s">
        <v>1320</v>
      </c>
    </row>
    <row r="756" spans="1:3">
      <c r="A756" s="146">
        <v>982</v>
      </c>
      <c r="B756" s="142" t="s">
        <v>1550</v>
      </c>
      <c r="C756" s="145" t="s">
        <v>1340</v>
      </c>
    </row>
    <row r="757" spans="1:3">
      <c r="A757" s="146">
        <v>983</v>
      </c>
      <c r="B757" s="142" t="s">
        <v>1551</v>
      </c>
      <c r="C757" s="145" t="s">
        <v>1340</v>
      </c>
    </row>
    <row r="758" spans="1:3">
      <c r="A758" s="146">
        <v>984</v>
      </c>
      <c r="B758" s="142" t="s">
        <v>1552</v>
      </c>
      <c r="C758" s="145" t="s">
        <v>1340</v>
      </c>
    </row>
    <row r="759" spans="1:3">
      <c r="A759" s="146">
        <v>985</v>
      </c>
      <c r="B759" s="142" t="s">
        <v>1553</v>
      </c>
      <c r="C759" s="145" t="s">
        <v>1340</v>
      </c>
    </row>
    <row r="760" spans="1:3">
      <c r="A760" s="146">
        <v>989</v>
      </c>
      <c r="B760" s="142" t="s">
        <v>1435</v>
      </c>
      <c r="C760" s="145" t="s">
        <v>1340</v>
      </c>
    </row>
    <row r="761" spans="1:3">
      <c r="A761" s="146">
        <v>990</v>
      </c>
      <c r="B761" s="142" t="s">
        <v>1436</v>
      </c>
      <c r="C761" s="145" t="s">
        <v>1320</v>
      </c>
    </row>
    <row r="762" spans="1:3">
      <c r="A762" s="146">
        <v>991</v>
      </c>
      <c r="B762" s="142" t="s">
        <v>1386</v>
      </c>
      <c r="C762" s="145" t="s">
        <v>1320</v>
      </c>
    </row>
    <row r="763" spans="1:3">
      <c r="A763" s="146">
        <v>996</v>
      </c>
      <c r="B763" s="142" t="s">
        <v>1466</v>
      </c>
      <c r="C763" s="145" t="s">
        <v>1340</v>
      </c>
    </row>
    <row r="764" spans="1:3">
      <c r="A764" s="146">
        <v>997</v>
      </c>
      <c r="B764" s="142" t="s">
        <v>1554</v>
      </c>
      <c r="C764" s="145" t="s">
        <v>1340</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60" zoomScaleNormal="60" workbookViewId="0">
      <selection activeCell="G2" sqref="G2"/>
    </sheetView>
  </sheetViews>
  <sheetFormatPr defaultRowHeight="13.2"/>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c r="A1" s="139" t="s">
        <v>36</v>
      </c>
      <c r="B1" s="139"/>
    </row>
    <row r="2" spans="1:6" ht="36.75" customHeight="1">
      <c r="A2" s="311" t="str">
        <f>Overview!B4&amp; " - Effective from "&amp;Overview!C4&amp;" - "&amp;Overview!E4&amp;" Residual Charging Bands"</f>
        <v>Scottish Hydro Electric Power Distribution plc - Effective from 2024/25 - Final Residual Charging Bands</v>
      </c>
      <c r="B2" s="312"/>
      <c r="C2" s="312"/>
      <c r="D2" s="312"/>
      <c r="E2" s="312"/>
      <c r="F2" s="312"/>
    </row>
    <row r="4" spans="1:6" ht="26.4">
      <c r="A4" s="159" t="s">
        <v>1555</v>
      </c>
      <c r="B4" s="159" t="s">
        <v>1556</v>
      </c>
      <c r="C4" s="159" t="s">
        <v>1557</v>
      </c>
      <c r="D4" s="159" t="s">
        <v>1558</v>
      </c>
      <c r="E4" s="159" t="s">
        <v>1559</v>
      </c>
      <c r="F4" s="18" t="s">
        <v>1560</v>
      </c>
    </row>
    <row r="5" spans="1:6" ht="13.8">
      <c r="A5" s="160" t="s">
        <v>1561</v>
      </c>
      <c r="B5" s="161" t="s">
        <v>1562</v>
      </c>
      <c r="C5" s="161" t="s">
        <v>428</v>
      </c>
      <c r="D5" s="166" t="s">
        <v>428</v>
      </c>
      <c r="E5" s="166" t="s">
        <v>428</v>
      </c>
      <c r="F5" s="165">
        <v>43.769501665850555</v>
      </c>
    </row>
    <row r="6" spans="1:6" ht="14.25" customHeight="1">
      <c r="A6" s="305" t="s">
        <v>1563</v>
      </c>
      <c r="B6" s="161">
        <v>1</v>
      </c>
      <c r="C6" s="161" t="s">
        <v>1564</v>
      </c>
      <c r="D6" s="167">
        <v>0</v>
      </c>
      <c r="E6" s="167">
        <v>3571</v>
      </c>
      <c r="F6" s="165">
        <v>39.202893143402171</v>
      </c>
    </row>
    <row r="7" spans="1:6" ht="13.8">
      <c r="A7" s="306"/>
      <c r="B7" s="161">
        <v>2</v>
      </c>
      <c r="C7" s="161" t="s">
        <v>1564</v>
      </c>
      <c r="D7" s="167">
        <v>3571</v>
      </c>
      <c r="E7" s="167">
        <v>12553</v>
      </c>
      <c r="F7" s="165">
        <v>103.68977621584365</v>
      </c>
    </row>
    <row r="8" spans="1:6" ht="13.8">
      <c r="A8" s="306"/>
      <c r="B8" s="161">
        <v>3</v>
      </c>
      <c r="C8" s="161" t="s">
        <v>1564</v>
      </c>
      <c r="D8" s="167">
        <v>12553</v>
      </c>
      <c r="E8" s="167">
        <v>25279</v>
      </c>
      <c r="F8" s="165">
        <v>222.89731722564539</v>
      </c>
    </row>
    <row r="9" spans="1:6" ht="13.8">
      <c r="A9" s="307"/>
      <c r="B9" s="161">
        <v>4</v>
      </c>
      <c r="C9" s="161" t="s">
        <v>1564</v>
      </c>
      <c r="D9" s="167">
        <v>25279</v>
      </c>
      <c r="E9" s="167" t="s">
        <v>1565</v>
      </c>
      <c r="F9" s="165">
        <v>656.86194795214726</v>
      </c>
    </row>
    <row r="10" spans="1:6" ht="13.8">
      <c r="A10" s="305" t="s">
        <v>1566</v>
      </c>
      <c r="B10" s="161">
        <v>1</v>
      </c>
      <c r="C10" s="161" t="s">
        <v>1567</v>
      </c>
      <c r="D10" s="167">
        <v>0</v>
      </c>
      <c r="E10" s="167">
        <v>80</v>
      </c>
      <c r="F10" s="165">
        <v>1188.2118535353588</v>
      </c>
    </row>
    <row r="11" spans="1:6" ht="13.8">
      <c r="A11" s="306"/>
      <c r="B11" s="161">
        <v>2</v>
      </c>
      <c r="C11" s="161" t="s">
        <v>1567</v>
      </c>
      <c r="D11" s="167">
        <v>80</v>
      </c>
      <c r="E11" s="167">
        <v>150</v>
      </c>
      <c r="F11" s="165">
        <v>2018.7686885682199</v>
      </c>
    </row>
    <row r="12" spans="1:6" ht="13.8">
      <c r="A12" s="306"/>
      <c r="B12" s="161">
        <v>3</v>
      </c>
      <c r="C12" s="161" t="s">
        <v>1567</v>
      </c>
      <c r="D12" s="167">
        <v>150</v>
      </c>
      <c r="E12" s="167">
        <v>231</v>
      </c>
      <c r="F12" s="165">
        <v>3318.5233258545968</v>
      </c>
    </row>
    <row r="13" spans="1:6" ht="13.8">
      <c r="A13" s="307"/>
      <c r="B13" s="161">
        <v>4</v>
      </c>
      <c r="C13" s="161" t="s">
        <v>1567</v>
      </c>
      <c r="D13" s="167">
        <v>231</v>
      </c>
      <c r="E13" s="167" t="s">
        <v>1565</v>
      </c>
      <c r="F13" s="165">
        <v>7957.1370629931316</v>
      </c>
    </row>
    <row r="14" spans="1:6" ht="13.8">
      <c r="A14" s="305" t="s">
        <v>1568</v>
      </c>
      <c r="B14" s="161">
        <v>1</v>
      </c>
      <c r="C14" s="161" t="s">
        <v>1567</v>
      </c>
      <c r="D14" s="167">
        <v>0</v>
      </c>
      <c r="E14" s="167">
        <v>422</v>
      </c>
      <c r="F14" s="165">
        <v>2602.2653690163502</v>
      </c>
    </row>
    <row r="15" spans="1:6" ht="13.8">
      <c r="A15" s="306"/>
      <c r="B15" s="161">
        <v>2</v>
      </c>
      <c r="C15" s="161" t="s">
        <v>1567</v>
      </c>
      <c r="D15" s="167">
        <v>422</v>
      </c>
      <c r="E15" s="167">
        <v>1000</v>
      </c>
      <c r="F15" s="165">
        <v>15387.519783295254</v>
      </c>
    </row>
    <row r="16" spans="1:6" ht="13.8">
      <c r="A16" s="306"/>
      <c r="B16" s="161">
        <v>3</v>
      </c>
      <c r="C16" s="161" t="s">
        <v>1567</v>
      </c>
      <c r="D16" s="167">
        <v>1000</v>
      </c>
      <c r="E16" s="167">
        <v>1800</v>
      </c>
      <c r="F16" s="165">
        <v>34441.837677773736</v>
      </c>
    </row>
    <row r="17" spans="1:6" ht="13.8">
      <c r="A17" s="307"/>
      <c r="B17" s="161">
        <v>4</v>
      </c>
      <c r="C17" s="161" t="s">
        <v>1567</v>
      </c>
      <c r="D17" s="167">
        <v>1800</v>
      </c>
      <c r="E17" s="167" t="s">
        <v>1565</v>
      </c>
      <c r="F17" s="165">
        <v>72157.725487435833</v>
      </c>
    </row>
    <row r="18" spans="1:6" ht="13.8">
      <c r="A18" s="308" t="s">
        <v>1569</v>
      </c>
      <c r="B18" s="161">
        <v>1</v>
      </c>
      <c r="C18" s="161" t="s">
        <v>1567</v>
      </c>
      <c r="D18" s="167">
        <v>0</v>
      </c>
      <c r="E18" s="167">
        <v>5000</v>
      </c>
      <c r="F18" s="165">
        <v>2750.2791239463672</v>
      </c>
    </row>
    <row r="19" spans="1:6" ht="13.8">
      <c r="A19" s="309"/>
      <c r="B19" s="161">
        <v>2</v>
      </c>
      <c r="C19" s="161" t="s">
        <v>1567</v>
      </c>
      <c r="D19" s="167">
        <v>5000</v>
      </c>
      <c r="E19" s="167">
        <v>12000</v>
      </c>
      <c r="F19" s="165">
        <v>41768.358865182025</v>
      </c>
    </row>
    <row r="20" spans="1:6" ht="13.8">
      <c r="A20" s="309"/>
      <c r="B20" s="161">
        <v>3</v>
      </c>
      <c r="C20" s="161" t="s">
        <v>1567</v>
      </c>
      <c r="D20" s="167">
        <v>12000</v>
      </c>
      <c r="E20" s="167">
        <v>21500</v>
      </c>
      <c r="F20" s="165">
        <v>755.56267171653076</v>
      </c>
    </row>
    <row r="21" spans="1:6" ht="13.8">
      <c r="A21" s="310"/>
      <c r="B21" s="161">
        <v>4</v>
      </c>
      <c r="C21" s="161" t="s">
        <v>1567</v>
      </c>
      <c r="D21" s="167">
        <v>21500</v>
      </c>
      <c r="E21" s="167" t="s">
        <v>1565</v>
      </c>
      <c r="F21" s="165">
        <v>98878.252174026071</v>
      </c>
    </row>
    <row r="22" spans="1:6">
      <c r="A22" t="s">
        <v>1570</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60" zoomScaleNormal="60" workbookViewId="0">
      <selection activeCell="M10" sqref="M10"/>
    </sheetView>
  </sheetViews>
  <sheetFormatPr defaultColWidth="9.109375" defaultRowHeight="13.2"/>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c r="B1" s="76" t="s">
        <v>36</v>
      </c>
    </row>
    <row r="2" spans="1:154" s="2" customFormat="1" ht="21.75" customHeight="1">
      <c r="B2" s="313" t="str">
        <f>Overview!B4&amp; " - Effective from "&amp;Overview!D4&amp;" - "&amp;Overview!E4</f>
        <v>Scottish Hydro Electric Power Distribution plc - Effective from 1 April 2024 - Final</v>
      </c>
      <c r="C2" s="314"/>
      <c r="D2" s="314"/>
      <c r="E2" s="314"/>
      <c r="F2" s="314"/>
      <c r="G2" s="314"/>
      <c r="H2" s="314"/>
      <c r="I2" s="314"/>
      <c r="J2" s="314"/>
      <c r="K2" s="314"/>
      <c r="L2" s="314"/>
      <c r="M2" s="314"/>
      <c r="N2" s="314"/>
      <c r="O2" s="314"/>
      <c r="P2" s="314"/>
      <c r="Q2" s="314"/>
      <c r="R2" s="314"/>
      <c r="S2" s="314"/>
      <c r="T2" s="315"/>
      <c r="U2"/>
      <c r="V2"/>
      <c r="W2"/>
      <c r="X2"/>
      <c r="Y2"/>
      <c r="Z2"/>
      <c r="AA2"/>
      <c r="AB2" s="24"/>
      <c r="AC2" s="42" t="s">
        <v>63</v>
      </c>
      <c r="AD2" s="42" t="s">
        <v>64</v>
      </c>
      <c r="AE2" s="42" t="s">
        <v>65</v>
      </c>
      <c r="AF2" s="12" t="s">
        <v>66</v>
      </c>
      <c r="AG2" s="12" t="s">
        <v>67</v>
      </c>
      <c r="AH2" s="24" t="s">
        <v>68</v>
      </c>
      <c r="AI2" s="12" t="s">
        <v>69</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92" customFormat="1" ht="9" customHeight="1">
      <c r="A3" s="91"/>
      <c r="B3" s="91"/>
      <c r="C3" s="91"/>
      <c r="D3" s="91"/>
      <c r="E3" s="91"/>
      <c r="F3" s="91"/>
      <c r="G3" s="91"/>
      <c r="H3" s="91"/>
      <c r="I3" s="91"/>
      <c r="J3" s="91"/>
      <c r="K3" s="91"/>
      <c r="L3"/>
      <c r="M3"/>
      <c r="N3"/>
      <c r="O3"/>
      <c r="P3"/>
      <c r="Q3"/>
      <c r="R3"/>
      <c r="S3"/>
      <c r="T3"/>
      <c r="U3"/>
      <c r="V3"/>
      <c r="W3"/>
      <c r="X3"/>
      <c r="Y3"/>
      <c r="Z3"/>
      <c r="AA3"/>
      <c r="AB3" s="14" t="s">
        <v>1561</v>
      </c>
      <c r="AC3" s="125" t="s">
        <v>1571</v>
      </c>
      <c r="AD3" s="126" t="s">
        <v>1572</v>
      </c>
      <c r="AE3" s="127" t="s">
        <v>65</v>
      </c>
      <c r="AF3" s="133" t="s">
        <v>1573</v>
      </c>
      <c r="AG3" s="128" t="s">
        <v>1574</v>
      </c>
      <c r="AH3" s="128" t="s">
        <v>1574</v>
      </c>
      <c r="AI3" s="129" t="s">
        <v>1574</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c r="B4" s="319" t="s">
        <v>1575</v>
      </c>
      <c r="C4" s="320"/>
      <c r="D4" s="320"/>
      <c r="E4" s="320"/>
      <c r="F4" s="320"/>
      <c r="G4" s="320"/>
      <c r="H4" s="320"/>
      <c r="I4" s="321"/>
      <c r="L4" s="319" t="s">
        <v>1576</v>
      </c>
      <c r="M4" s="320"/>
      <c r="N4" s="320"/>
      <c r="O4" s="320"/>
      <c r="P4" s="320"/>
      <c r="Q4" s="320"/>
      <c r="R4" s="320"/>
      <c r="S4" s="320"/>
      <c r="T4" s="321"/>
      <c r="AB4" s="14" t="s">
        <v>1577</v>
      </c>
      <c r="AC4" s="125" t="s">
        <v>1571</v>
      </c>
      <c r="AD4" s="126" t="s">
        <v>1572</v>
      </c>
      <c r="AE4" s="127" t="s">
        <v>65</v>
      </c>
      <c r="AF4" s="128" t="s">
        <v>1574</v>
      </c>
      <c r="AG4" s="128" t="s">
        <v>1574</v>
      </c>
      <c r="AH4" s="128" t="s">
        <v>1574</v>
      </c>
      <c r="AI4" s="129" t="s">
        <v>1574</v>
      </c>
    </row>
    <row r="5" spans="1:154" ht="18" customHeight="1">
      <c r="B5" s="323" t="s">
        <v>1578</v>
      </c>
      <c r="C5" s="323"/>
      <c r="D5" s="323"/>
      <c r="E5" s="323"/>
      <c r="F5" s="323"/>
      <c r="G5" s="323"/>
      <c r="H5" s="323"/>
      <c r="I5" s="323"/>
      <c r="L5" s="323" t="s">
        <v>1579</v>
      </c>
      <c r="M5" s="323"/>
      <c r="N5" s="323"/>
      <c r="O5" s="323"/>
      <c r="P5" s="323"/>
      <c r="Q5" s="323"/>
      <c r="R5" s="323"/>
      <c r="S5" s="323"/>
      <c r="T5" s="323"/>
      <c r="AB5" s="14" t="s">
        <v>1580</v>
      </c>
      <c r="AC5" s="125" t="s">
        <v>1571</v>
      </c>
      <c r="AD5" s="126" t="s">
        <v>1572</v>
      </c>
      <c r="AE5" s="127" t="s">
        <v>65</v>
      </c>
      <c r="AF5" s="133" t="s">
        <v>1573</v>
      </c>
      <c r="AG5" s="128" t="s">
        <v>1574</v>
      </c>
      <c r="AH5" s="128" t="s">
        <v>1574</v>
      </c>
      <c r="AI5" s="129" t="s">
        <v>1574</v>
      </c>
    </row>
    <row r="6" spans="1:154" s="93" customFormat="1" ht="27.75" customHeight="1">
      <c r="B6" s="322" t="s">
        <v>1581</v>
      </c>
      <c r="C6" s="322"/>
      <c r="D6" s="322"/>
      <c r="E6" s="322"/>
      <c r="F6" s="322"/>
      <c r="G6" s="322"/>
      <c r="H6" s="322"/>
      <c r="I6" s="322"/>
      <c r="L6" s="322" t="s">
        <v>1582</v>
      </c>
      <c r="M6" s="322"/>
      <c r="N6" s="322"/>
      <c r="O6" s="322"/>
      <c r="P6" s="322"/>
      <c r="Q6" s="322"/>
      <c r="R6" s="322"/>
      <c r="S6" s="322"/>
      <c r="T6" s="322"/>
      <c r="AB6" s="14" t="s">
        <v>93</v>
      </c>
      <c r="AC6" s="125" t="s">
        <v>1571</v>
      </c>
      <c r="AD6" s="126" t="s">
        <v>1572</v>
      </c>
      <c r="AE6" s="127" t="s">
        <v>65</v>
      </c>
      <c r="AF6" s="128" t="s">
        <v>1574</v>
      </c>
      <c r="AG6" s="128" t="s">
        <v>1574</v>
      </c>
      <c r="AH6" s="128" t="s">
        <v>1574</v>
      </c>
      <c r="AI6" s="129" t="s">
        <v>1574</v>
      </c>
    </row>
    <row r="7" spans="1:154" ht="18" customHeight="1">
      <c r="B7" s="323" t="s">
        <v>1583</v>
      </c>
      <c r="C7" s="323"/>
      <c r="D7" s="323"/>
      <c r="E7" s="323"/>
      <c r="F7" s="323"/>
      <c r="G7" s="323"/>
      <c r="H7" s="323"/>
      <c r="I7" s="323"/>
      <c r="L7" s="323" t="s">
        <v>1584</v>
      </c>
      <c r="M7" s="323"/>
      <c r="N7" s="323"/>
      <c r="O7" s="323"/>
      <c r="P7" s="323"/>
      <c r="Q7" s="323"/>
      <c r="R7" s="323"/>
      <c r="S7" s="323"/>
      <c r="T7" s="323"/>
      <c r="AB7" s="14" t="s">
        <v>1585</v>
      </c>
      <c r="AC7" s="125" t="s">
        <v>1571</v>
      </c>
      <c r="AD7" s="126" t="s">
        <v>1572</v>
      </c>
      <c r="AE7" s="127" t="s">
        <v>65</v>
      </c>
      <c r="AF7" s="133" t="s">
        <v>1573</v>
      </c>
      <c r="AG7" s="133" t="s">
        <v>1586</v>
      </c>
      <c r="AH7" s="134" t="s">
        <v>1587</v>
      </c>
      <c r="AI7" s="135" t="s">
        <v>69</v>
      </c>
    </row>
    <row r="8" spans="1:154" ht="8.25" customHeight="1">
      <c r="AB8" s="14" t="s">
        <v>1588</v>
      </c>
      <c r="AC8" s="125" t="s">
        <v>1571</v>
      </c>
      <c r="AD8" s="126" t="s">
        <v>1572</v>
      </c>
      <c r="AE8" s="127" t="s">
        <v>65</v>
      </c>
      <c r="AF8" s="133" t="s">
        <v>1573</v>
      </c>
      <c r="AG8" s="133" t="s">
        <v>1586</v>
      </c>
      <c r="AH8" s="134" t="s">
        <v>1587</v>
      </c>
      <c r="AI8" s="130" t="s">
        <v>69</v>
      </c>
    </row>
    <row r="9" spans="1:154" ht="72" customHeight="1">
      <c r="B9" s="94" t="s">
        <v>1589</v>
      </c>
      <c r="C9" s="95" t="str">
        <f>IFERROR(VLOOKUP($B$10,$AB$2:$AI$18,2,FALSE),AC2)</f>
        <v>Red/black unit charge
p/kWh</v>
      </c>
      <c r="D9" s="95" t="str">
        <f>IFERROR(VLOOKUP($B$10,$AB$2:$AI$18,3,FALSE),AD2)</f>
        <v>Amber/yellow unit charge
p/kWh</v>
      </c>
      <c r="E9" s="95" t="str">
        <f>IFERROR(VLOOKUP($B$10,$AB$2:$AI$18,4,FALSE),AE2)</f>
        <v>Green unit charge
p/kWh</v>
      </c>
      <c r="F9" s="95" t="str">
        <f>IFERROR(VLOOKUP($B$10,$AB$2:$AI$18,5,FALSE),AF2)</f>
        <v>Fixed charge p/MPAN/day</v>
      </c>
      <c r="G9" s="95" t="str">
        <f>IFERROR(VLOOKUP($B$10,$AB$2:$AI$18,6,FALSE),AG2)</f>
        <v>Capacity charge p/kVA/day</v>
      </c>
      <c r="H9" s="95" t="str">
        <f>IFERROR(VLOOKUP($B$10,$AB$2:$AI$18,7,FALSE),AH2)</f>
        <v>Exceeded capacity charge
p/kVA/day</v>
      </c>
      <c r="I9" s="95" t="str">
        <f>IFERROR(VLOOKUP($B$10,$AB$2:$AI$18,8,FALSE),AI2)</f>
        <v>Reactive power charge
p/kVArh</v>
      </c>
      <c r="L9" s="94" t="s">
        <v>1590</v>
      </c>
      <c r="M9" s="112" t="str">
        <f>'Annex 2 EHV charges'!G9</f>
        <v>Import
Super Red
unit charge
(p/kWh)</v>
      </c>
      <c r="N9" s="112" t="str">
        <f>'Annex 2 EHV charges'!H9</f>
        <v>Import
fixed charge
(p/day)</v>
      </c>
      <c r="O9" s="112" t="str">
        <f>'Annex 2 EHV charges'!I9</f>
        <v>Import
capacity charge
(p/kVA/day)</v>
      </c>
      <c r="P9" s="112" t="str">
        <f>'Annex 2 EHV charges'!J9</f>
        <v>Import
exceeded capacity charge
(p/kVA/day)</v>
      </c>
      <c r="Q9" s="113" t="str">
        <f>'Annex 2 EHV charges'!K9</f>
        <v>Export
Super Red
unit charge
(p/kWh)</v>
      </c>
      <c r="R9" s="113" t="str">
        <f>'Annex 2 EHV charges'!L9</f>
        <v>Export
fixed charge
(p/day)</v>
      </c>
      <c r="S9" s="113" t="str">
        <f>'Annex 2 EHV charges'!M9</f>
        <v>Export
capacity charge
(p/kVA/day)</v>
      </c>
      <c r="T9" s="113" t="str">
        <f>'Annex 2 EHV charges'!N9</f>
        <v>Export
exceeded capacity charge
(p/kVA/day)</v>
      </c>
      <c r="AB9" s="14" t="s">
        <v>1591</v>
      </c>
      <c r="AC9" s="125" t="s">
        <v>1571</v>
      </c>
      <c r="AD9" s="126" t="s">
        <v>1572</v>
      </c>
      <c r="AE9" s="127" t="s">
        <v>65</v>
      </c>
      <c r="AF9" s="133" t="s">
        <v>1573</v>
      </c>
      <c r="AG9" s="133" t="s">
        <v>1586</v>
      </c>
      <c r="AH9" s="134" t="s">
        <v>1587</v>
      </c>
      <c r="AI9" s="130" t="s">
        <v>69</v>
      </c>
    </row>
    <row r="10" spans="1:154" ht="30" customHeight="1">
      <c r="B10" s="85"/>
      <c r="C10" s="109" t="str">
        <f>IFERROR(VLOOKUP($B$10,'Annex 1 LV, HV and UMS charges'!$A:$K,4,FALSE),"")</f>
        <v/>
      </c>
      <c r="D10" s="110" t="str">
        <f>IFERROR(VLOOKUP($B$10,'Annex 1 LV, HV and UMS charges'!$A:$K,5,FALSE),"")</f>
        <v/>
      </c>
      <c r="E10" s="110" t="str">
        <f>IFERROR(VLOOKUP($B$10,'Annex 1 LV, HV and UMS charges'!$A:$K,6,FALSE),"")</f>
        <v/>
      </c>
      <c r="F10" s="87" t="str">
        <f>IFERROR(VLOOKUP($B$10,'Annex 1 LV, HV and UMS charges'!$A:$K,7,FALSE),"")</f>
        <v/>
      </c>
      <c r="G10" s="87" t="str">
        <f>IFERROR(VLOOKUP($B$10,'Annex 1 LV, HV and UMS charges'!$A:$K,8,FALSE),"")</f>
        <v/>
      </c>
      <c r="H10" s="87" t="str">
        <f>IFERROR(VLOOKUP($B$10,'Annex 1 LV, HV and UMS charges'!$A:$K,9,FALSE),"")</f>
        <v/>
      </c>
      <c r="I10" s="87" t="str">
        <f>IFERROR(VLOOKUP($B$10,'Annex 1 LV, HV and UMS charges'!$A:$K,10,FALSE),"")</f>
        <v/>
      </c>
      <c r="L10" s="85"/>
      <c r="M10" s="87">
        <f>IFERROR(VLOOKUP($L$10,'Annex 2 EHV charges'!$G:$O,2,FALSE),"")</f>
        <v>11991.15</v>
      </c>
      <c r="N10" s="87">
        <f>IFERROR(VLOOKUP($L$10,'Annex 2 EHV charges'!$G:$O,3,FALSE),"")</f>
        <v>4.9400000000000004</v>
      </c>
      <c r="O10" s="87">
        <f>IFERROR(VLOOKUP($L$10,'Annex 2 EHV charges'!$G:$O,4,FALSE),"")</f>
        <v>4.9400000000000004</v>
      </c>
      <c r="P10" s="87">
        <f>IFERROR(VLOOKUP($L$10,'Annex 2 EHV charges'!$G:$O,5,FALSE),"")</f>
        <v>0</v>
      </c>
      <c r="Q10" s="97">
        <f>IFERROR(VLOOKUP($L$10,'Annex 2 EHV charges'!$G:$O,6,FALSE),"")</f>
        <v>0</v>
      </c>
      <c r="R10" s="97">
        <f>IFERROR(VLOOKUP($L$10,'Annex 2 EHV charges'!$G:$O,7,FALSE),"")</f>
        <v>0</v>
      </c>
      <c r="S10" s="97">
        <f>IFERROR(VLOOKUP($L$10,'Annex 2 EHV charges'!$G:$O,8,FALSE),"")</f>
        <v>0</v>
      </c>
      <c r="T10" s="97">
        <f>IFERROR(VLOOKUP($L$10,'Annex 2 EHV charges'!$G:$O,9,FALSE),"")</f>
        <v>0</v>
      </c>
      <c r="AB10" s="14" t="s">
        <v>126</v>
      </c>
      <c r="AC10" s="131" t="s">
        <v>1592</v>
      </c>
      <c r="AD10" s="132" t="s">
        <v>1593</v>
      </c>
      <c r="AE10" s="127" t="s">
        <v>65</v>
      </c>
      <c r="AF10" s="128" t="s">
        <v>1574</v>
      </c>
      <c r="AG10" s="128" t="s">
        <v>1574</v>
      </c>
      <c r="AH10" s="128" t="s">
        <v>1574</v>
      </c>
      <c r="AI10" s="128" t="s">
        <v>1574</v>
      </c>
    </row>
    <row r="11" spans="1:154" ht="7.5" customHeight="1">
      <c r="AB11" s="14" t="s">
        <v>129</v>
      </c>
      <c r="AC11" s="125" t="s">
        <v>1571</v>
      </c>
      <c r="AD11" s="126" t="s">
        <v>1572</v>
      </c>
      <c r="AE11" s="127" t="s">
        <v>65</v>
      </c>
      <c r="AF11" s="133" t="s">
        <v>1573</v>
      </c>
      <c r="AG11" s="128" t="s">
        <v>1574</v>
      </c>
      <c r="AH11" s="128" t="s">
        <v>1574</v>
      </c>
      <c r="AI11" s="128" t="s">
        <v>1574</v>
      </c>
    </row>
    <row r="12" spans="1:154" ht="88.5" customHeight="1">
      <c r="B12" s="98" t="s">
        <v>1594</v>
      </c>
      <c r="C12" s="95" t="str">
        <f>C9</f>
        <v>Red/black unit charge
p/kWh</v>
      </c>
      <c r="D12" s="95" t="str">
        <f>D9</f>
        <v>Amber/yellow unit charge
p/kWh</v>
      </c>
      <c r="E12" s="95" t="str">
        <f>E9</f>
        <v>Green unit charge
p/kWh</v>
      </c>
      <c r="F12" s="95" t="s">
        <v>1595</v>
      </c>
      <c r="G12" s="95" t="s">
        <v>1596</v>
      </c>
      <c r="H12" s="95" t="s">
        <v>1597</v>
      </c>
      <c r="I12" s="95" t="s">
        <v>1598</v>
      </c>
      <c r="L12" s="98" t="s">
        <v>1594</v>
      </c>
      <c r="M12" s="95" t="s">
        <v>1599</v>
      </c>
      <c r="N12" s="95" t="s">
        <v>1595</v>
      </c>
      <c r="O12" s="95" t="s">
        <v>1600</v>
      </c>
      <c r="P12" s="95" t="s">
        <v>1597</v>
      </c>
      <c r="Q12" s="96" t="s">
        <v>1601</v>
      </c>
      <c r="R12" s="96" t="s">
        <v>1595</v>
      </c>
      <c r="S12" s="96" t="s">
        <v>1602</v>
      </c>
      <c r="T12" s="96" t="s">
        <v>1597</v>
      </c>
      <c r="AB12" s="14" t="s">
        <v>131</v>
      </c>
      <c r="AC12" s="125" t="s">
        <v>1571</v>
      </c>
      <c r="AD12" s="126" t="s">
        <v>1572</v>
      </c>
      <c r="AE12" s="127" t="s">
        <v>65</v>
      </c>
      <c r="AF12" s="133" t="s">
        <v>1573</v>
      </c>
      <c r="AG12" s="128" t="s">
        <v>1574</v>
      </c>
      <c r="AH12" s="128" t="s">
        <v>1574</v>
      </c>
      <c r="AI12" s="128" t="s">
        <v>1574</v>
      </c>
    </row>
    <row r="13" spans="1:154" ht="30" customHeight="1">
      <c r="B13" s="99" t="s">
        <v>1603</v>
      </c>
      <c r="C13" s="104"/>
      <c r="D13" s="104"/>
      <c r="E13" s="104"/>
      <c r="F13" s="104"/>
      <c r="G13" s="104"/>
      <c r="H13" s="104"/>
      <c r="I13" s="104"/>
      <c r="L13" s="99" t="s">
        <v>1603</v>
      </c>
      <c r="M13" s="88"/>
      <c r="N13" s="88"/>
      <c r="O13" s="88"/>
      <c r="P13" s="88"/>
      <c r="Q13" s="89"/>
      <c r="R13" s="89">
        <f>N13</f>
        <v>0</v>
      </c>
      <c r="S13" s="89"/>
      <c r="T13" s="89"/>
      <c r="AB13" s="14" t="s">
        <v>132</v>
      </c>
      <c r="AC13" s="125" t="s">
        <v>1571</v>
      </c>
      <c r="AD13" s="126" t="s">
        <v>1572</v>
      </c>
      <c r="AE13" s="127" t="s">
        <v>65</v>
      </c>
      <c r="AF13" s="133" t="s">
        <v>1573</v>
      </c>
      <c r="AG13" s="128" t="s">
        <v>1574</v>
      </c>
      <c r="AH13" s="128" t="s">
        <v>1574</v>
      </c>
      <c r="AI13" s="130" t="s">
        <v>69</v>
      </c>
    </row>
    <row r="14" spans="1:154" ht="30" customHeight="1">
      <c r="B14" s="100" t="s">
        <v>1604</v>
      </c>
      <c r="C14" s="86">
        <f t="shared" ref="C14:I14" si="0">C13</f>
        <v>0</v>
      </c>
      <c r="D14" s="86">
        <f t="shared" si="0"/>
        <v>0</v>
      </c>
      <c r="E14" s="86">
        <f t="shared" si="0"/>
        <v>0</v>
      </c>
      <c r="F14" s="86">
        <f t="shared" si="0"/>
        <v>0</v>
      </c>
      <c r="G14" s="86">
        <f t="shared" si="0"/>
        <v>0</v>
      </c>
      <c r="H14" s="86">
        <f t="shared" si="0"/>
        <v>0</v>
      </c>
      <c r="I14" s="86">
        <f t="shared" si="0"/>
        <v>0</v>
      </c>
      <c r="L14" s="100" t="s">
        <v>1604</v>
      </c>
      <c r="M14" s="86">
        <f>M13</f>
        <v>0</v>
      </c>
      <c r="N14" s="86">
        <f t="shared" ref="N14:T14" si="1">N13</f>
        <v>0</v>
      </c>
      <c r="O14" s="86">
        <f t="shared" si="1"/>
        <v>0</v>
      </c>
      <c r="P14" s="86">
        <f t="shared" si="1"/>
        <v>0</v>
      </c>
      <c r="Q14" s="90">
        <f t="shared" si="1"/>
        <v>0</v>
      </c>
      <c r="R14" s="90">
        <f t="shared" si="1"/>
        <v>0</v>
      </c>
      <c r="S14" s="90">
        <f t="shared" si="1"/>
        <v>0</v>
      </c>
      <c r="T14" s="90">
        <f t="shared" si="1"/>
        <v>0</v>
      </c>
      <c r="AB14" s="14" t="s">
        <v>134</v>
      </c>
      <c r="AC14" s="125" t="s">
        <v>1571</v>
      </c>
      <c r="AD14" s="126" t="s">
        <v>1572</v>
      </c>
      <c r="AE14" s="127" t="s">
        <v>65</v>
      </c>
      <c r="AF14" s="133" t="s">
        <v>1573</v>
      </c>
      <c r="AG14" s="128" t="s">
        <v>1574</v>
      </c>
      <c r="AH14" s="128" t="s">
        <v>1574</v>
      </c>
      <c r="AI14" s="128" t="s">
        <v>1574</v>
      </c>
    </row>
    <row r="15" spans="1:154" ht="7.5" customHeight="1">
      <c r="AB15" s="14" t="s">
        <v>136</v>
      </c>
      <c r="AC15" s="125" t="s">
        <v>1571</v>
      </c>
      <c r="AD15" s="126" t="s">
        <v>1572</v>
      </c>
      <c r="AE15" s="127" t="s">
        <v>65</v>
      </c>
      <c r="AF15" s="133" t="s">
        <v>1573</v>
      </c>
      <c r="AG15" s="128" t="s">
        <v>1574</v>
      </c>
      <c r="AH15" s="128" t="s">
        <v>1574</v>
      </c>
      <c r="AI15" s="130" t="s">
        <v>69</v>
      </c>
    </row>
    <row r="16" spans="1:154" ht="63.75" customHeight="1">
      <c r="B16" s="98" t="s">
        <v>1605</v>
      </c>
      <c r="C16" s="95" t="s">
        <v>1606</v>
      </c>
      <c r="D16" s="95" t="s">
        <v>1607</v>
      </c>
      <c r="E16" s="95" t="s">
        <v>1608</v>
      </c>
      <c r="F16" s="95" t="s">
        <v>1609</v>
      </c>
      <c r="G16" s="95" t="s">
        <v>1610</v>
      </c>
      <c r="H16" s="95" t="s">
        <v>1611</v>
      </c>
      <c r="I16" s="95" t="s">
        <v>1612</v>
      </c>
      <c r="L16" s="98" t="s">
        <v>1605</v>
      </c>
      <c r="M16" s="95" t="s">
        <v>1613</v>
      </c>
      <c r="N16" s="95" t="s">
        <v>1614</v>
      </c>
      <c r="O16" s="95" t="s">
        <v>1615</v>
      </c>
      <c r="P16" s="95" t="s">
        <v>1616</v>
      </c>
      <c r="Q16" s="96" t="s">
        <v>1617</v>
      </c>
      <c r="R16" s="96" t="s">
        <v>1618</v>
      </c>
      <c r="S16" s="96" t="s">
        <v>1619</v>
      </c>
      <c r="T16" s="96" t="s">
        <v>1620</v>
      </c>
      <c r="AB16" s="14" t="s">
        <v>138</v>
      </c>
      <c r="AC16" s="125" t="s">
        <v>1571</v>
      </c>
      <c r="AD16" s="126" t="s">
        <v>1572</v>
      </c>
      <c r="AE16" s="127" t="s">
        <v>65</v>
      </c>
      <c r="AF16" s="133" t="s">
        <v>1573</v>
      </c>
      <c r="AG16" s="128" t="s">
        <v>1574</v>
      </c>
      <c r="AH16" s="128" t="s">
        <v>1574</v>
      </c>
      <c r="AI16" s="128" t="s">
        <v>1574</v>
      </c>
    </row>
    <row r="17" spans="2:35" ht="30" customHeight="1">
      <c r="B17" s="99" t="s">
        <v>1621</v>
      </c>
      <c r="C17" s="105" t="str">
        <f>IFERROR(C10*C13/100,"")</f>
        <v/>
      </c>
      <c r="D17" s="105" t="str">
        <f t="shared" ref="D17:I17" si="2">IFERROR(D10*D13/100,"")</f>
        <v/>
      </c>
      <c r="E17" s="105" t="str">
        <f t="shared" si="2"/>
        <v/>
      </c>
      <c r="F17" s="105" t="str">
        <f t="shared" si="2"/>
        <v/>
      </c>
      <c r="G17" s="105" t="str">
        <f>IFERROR(G10*G13*F13/100,"")</f>
        <v/>
      </c>
      <c r="H17" s="105" t="str">
        <f>IFERROR(H10*H13*F13/100,"")</f>
        <v/>
      </c>
      <c r="I17" s="105" t="str">
        <f t="shared" si="2"/>
        <v/>
      </c>
      <c r="L17" s="101" t="s">
        <v>1621</v>
      </c>
      <c r="M17" s="105">
        <f>IFERROR(M10*M13/100,"")</f>
        <v>0</v>
      </c>
      <c r="N17" s="105">
        <f>IFERROR(N10*N13/100,"")</f>
        <v>0</v>
      </c>
      <c r="O17" s="105">
        <f>IFERROR(O10*O13*N13/100,"")</f>
        <v>0</v>
      </c>
      <c r="P17" s="105">
        <f>IFERROR(P10*P13*N13/100,"")</f>
        <v>0</v>
      </c>
      <c r="Q17" s="106">
        <f>IFERROR(Q10*Q13/100,"")</f>
        <v>0</v>
      </c>
      <c r="R17" s="106">
        <f>IFERROR(R10*R13/100,"")</f>
        <v>0</v>
      </c>
      <c r="S17" s="106">
        <f>IFERROR(S10*S13*R13/100,"")</f>
        <v>0</v>
      </c>
      <c r="T17" s="106">
        <f>IFERROR(T10*T13*R13/100,"")</f>
        <v>0</v>
      </c>
      <c r="AB17" s="14" t="s">
        <v>140</v>
      </c>
      <c r="AC17" s="125" t="s">
        <v>1571</v>
      </c>
      <c r="AD17" s="126" t="s">
        <v>1572</v>
      </c>
      <c r="AE17" s="127" t="s">
        <v>65</v>
      </c>
      <c r="AF17" s="133" t="s">
        <v>1573</v>
      </c>
      <c r="AG17" s="128" t="s">
        <v>1574</v>
      </c>
      <c r="AH17" s="128" t="s">
        <v>1574</v>
      </c>
      <c r="AI17" s="130" t="s">
        <v>69</v>
      </c>
    </row>
    <row r="18" spans="2:35" ht="30" customHeight="1">
      <c r="B18" s="100" t="s">
        <v>1622</v>
      </c>
      <c r="C18" s="107" t="str">
        <f>IFERROR(C10*C14/100,"")</f>
        <v/>
      </c>
      <c r="D18" s="107" t="str">
        <f t="shared" ref="D18:I18" si="3">IFERROR(D10*D14/100,"")</f>
        <v/>
      </c>
      <c r="E18" s="107" t="str">
        <f t="shared" si="3"/>
        <v/>
      </c>
      <c r="F18" s="107" t="str">
        <f t="shared" si="3"/>
        <v/>
      </c>
      <c r="G18" s="107" t="str">
        <f>IFERROR(G10*G14*F14/100,"")</f>
        <v/>
      </c>
      <c r="H18" s="107" t="str">
        <f>IFERROR(H10*H14*F14/100,"")</f>
        <v/>
      </c>
      <c r="I18" s="107" t="str">
        <f t="shared" si="3"/>
        <v/>
      </c>
      <c r="L18" s="102" t="s">
        <v>1622</v>
      </c>
      <c r="M18" s="107">
        <f>IFERROR(M10*M14/100,"")</f>
        <v>0</v>
      </c>
      <c r="N18" s="107">
        <f>IFERROR(N10*N14/100,"")</f>
        <v>0</v>
      </c>
      <c r="O18" s="107">
        <f>IFERROR(O10*O14*N14/100,"")</f>
        <v>0</v>
      </c>
      <c r="P18" s="107">
        <f>IFERROR(P10*P14*N14/100,"")</f>
        <v>0</v>
      </c>
      <c r="Q18" s="108">
        <f>IFERROR(Q10*Q14/100,"")</f>
        <v>0</v>
      </c>
      <c r="R18" s="108">
        <f>IFERROR(R10*R14/100,"")</f>
        <v>0</v>
      </c>
      <c r="S18" s="108">
        <f>IFERROR(S10*S14*R14/100,"")</f>
        <v>0</v>
      </c>
      <c r="T18" s="108">
        <f>IFERROR(T10*T14*R14/100,"")</f>
        <v>0</v>
      </c>
      <c r="AB18" s="14" t="s">
        <v>142</v>
      </c>
      <c r="AC18" s="125" t="s">
        <v>1571</v>
      </c>
      <c r="AD18" s="126" t="s">
        <v>1572</v>
      </c>
      <c r="AE18" s="127" t="s">
        <v>65</v>
      </c>
      <c r="AF18" s="133" t="s">
        <v>1573</v>
      </c>
      <c r="AG18" s="128" t="s">
        <v>1574</v>
      </c>
      <c r="AH18" s="128" t="s">
        <v>1574</v>
      </c>
      <c r="AI18" s="128" t="s">
        <v>1574</v>
      </c>
    </row>
    <row r="19" spans="2:35" ht="7.5" customHeight="1"/>
    <row r="20" spans="2:35" ht="39.75" customHeight="1">
      <c r="C20" s="103" t="s">
        <v>1623</v>
      </c>
      <c r="M20" s="95" t="s">
        <v>1624</v>
      </c>
      <c r="N20" s="96" t="s">
        <v>1625</v>
      </c>
    </row>
    <row r="21" spans="2:35" ht="30" customHeight="1">
      <c r="B21" s="99" t="s">
        <v>1621</v>
      </c>
      <c r="C21" s="105">
        <f>SUM(C17:I17)</f>
        <v>0</v>
      </c>
      <c r="L21" s="99" t="s">
        <v>1621</v>
      </c>
      <c r="M21" s="105">
        <f>SUM(M17:P17)</f>
        <v>0</v>
      </c>
      <c r="N21" s="106">
        <f>SUM(Q17:T17)</f>
        <v>0</v>
      </c>
    </row>
    <row r="22" spans="2:35" ht="30" customHeight="1">
      <c r="B22" s="100" t="s">
        <v>1622</v>
      </c>
      <c r="C22" s="107">
        <f>SUM(C18:I18)</f>
        <v>0</v>
      </c>
      <c r="L22" s="100" t="s">
        <v>1622</v>
      </c>
      <c r="M22" s="107">
        <f>SUM(M18:P18)</f>
        <v>0</v>
      </c>
      <c r="N22" s="108">
        <f>SUM(Q18:T18)</f>
        <v>0</v>
      </c>
    </row>
    <row r="24" spans="2:35" ht="30.75" customHeight="1">
      <c r="B24" s="316" t="s">
        <v>1626</v>
      </c>
      <c r="C24" s="317"/>
      <c r="D24" s="318"/>
      <c r="L24" s="316" t="s">
        <v>1627</v>
      </c>
      <c r="M24" s="317"/>
      <c r="N24" s="31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EHV charges'!$E$10:$E$287</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zoomScale="55" zoomScaleNormal="60" zoomScaleSheetLayoutView="100" workbookViewId="0">
      <selection activeCell="M2" sqref="M2"/>
    </sheetView>
  </sheetViews>
  <sheetFormatPr defaultColWidth="9.109375" defaultRowHeight="27.75" customHeight="1"/>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2" width="1.44140625" style="4" customWidth="1"/>
    <col min="13" max="13" width="15.5546875" style="4" customWidth="1"/>
    <col min="14" max="18" width="15.5546875" style="2" customWidth="1"/>
    <col min="19" max="16384" width="9.109375" style="2"/>
  </cols>
  <sheetData>
    <row r="1" spans="1:14" ht="27.75" customHeight="1">
      <c r="A1" s="77" t="s">
        <v>36</v>
      </c>
      <c r="B1" s="248" t="s">
        <v>37</v>
      </c>
      <c r="C1" s="249"/>
      <c r="D1" s="249"/>
      <c r="E1" s="247"/>
      <c r="F1" s="247"/>
      <c r="G1" s="247"/>
      <c r="H1" s="247"/>
      <c r="I1" s="247"/>
      <c r="J1" s="247"/>
      <c r="K1" s="247"/>
      <c r="L1" s="170"/>
      <c r="M1" s="170"/>
      <c r="N1" s="170"/>
    </row>
    <row r="2" spans="1:14" ht="27" customHeight="1">
      <c r="A2" s="243" t="str">
        <f>Overview!B4&amp; " - Effective from "&amp;Overview!D4&amp;" - "&amp;Overview!E4&amp;" LV and HV charges"</f>
        <v>Scottish Hydro Electric Power Distribution plc - Effective from 1 April 2024 - Final LV and HV charges</v>
      </c>
      <c r="B2" s="243"/>
      <c r="C2" s="243"/>
      <c r="D2" s="243"/>
      <c r="E2" s="243"/>
      <c r="F2" s="243"/>
      <c r="G2" s="243"/>
      <c r="H2" s="243"/>
      <c r="I2" s="243"/>
      <c r="J2" s="243"/>
      <c r="K2" s="243"/>
    </row>
    <row r="3" spans="1:14" s="59" customFormat="1" ht="15" customHeight="1">
      <c r="A3" s="66"/>
      <c r="B3" s="66"/>
      <c r="C3" s="66"/>
      <c r="D3" s="66"/>
      <c r="E3" s="66"/>
      <c r="F3" s="66"/>
      <c r="G3" s="66"/>
      <c r="H3" s="66"/>
      <c r="I3" s="66"/>
      <c r="J3" s="66"/>
      <c r="K3" s="66"/>
      <c r="L3" s="38"/>
      <c r="M3" s="38"/>
    </row>
    <row r="4" spans="1:14" ht="27" customHeight="1">
      <c r="A4" s="243" t="s">
        <v>38</v>
      </c>
      <c r="B4" s="243"/>
      <c r="C4" s="243"/>
      <c r="D4" s="243"/>
      <c r="E4" s="243"/>
      <c r="F4" s="66"/>
      <c r="G4" s="243" t="s">
        <v>39</v>
      </c>
      <c r="H4" s="243"/>
      <c r="I4" s="243"/>
      <c r="J4" s="243"/>
      <c r="K4" s="243"/>
    </row>
    <row r="5" spans="1:14" ht="28.5" customHeight="1">
      <c r="A5" s="58" t="s">
        <v>40</v>
      </c>
      <c r="B5" s="63" t="s">
        <v>41</v>
      </c>
      <c r="C5" s="253" t="s">
        <v>42</v>
      </c>
      <c r="D5" s="254"/>
      <c r="E5" s="60" t="s">
        <v>43</v>
      </c>
      <c r="F5" s="66"/>
      <c r="G5" s="255"/>
      <c r="H5" s="256"/>
      <c r="I5" s="64" t="s">
        <v>44</v>
      </c>
      <c r="J5" s="65" t="s">
        <v>45</v>
      </c>
      <c r="K5" s="60" t="s">
        <v>43</v>
      </c>
      <c r="L5" s="66"/>
    </row>
    <row r="6" spans="1:14" ht="65.25" customHeight="1">
      <c r="A6" s="61" t="s">
        <v>46</v>
      </c>
      <c r="B6" s="20" t="s">
        <v>47</v>
      </c>
      <c r="C6" s="252"/>
      <c r="D6" s="252"/>
      <c r="E6" s="169"/>
      <c r="F6" s="66"/>
      <c r="G6" s="242" t="s">
        <v>48</v>
      </c>
      <c r="H6" s="242"/>
      <c r="I6" s="169"/>
      <c r="J6" s="20" t="s">
        <v>49</v>
      </c>
      <c r="K6" s="169"/>
      <c r="L6" s="66"/>
    </row>
    <row r="7" spans="1:14" ht="65.25" customHeight="1">
      <c r="A7" s="61" t="s">
        <v>46</v>
      </c>
      <c r="B7" s="169"/>
      <c r="C7" s="251" t="s">
        <v>50</v>
      </c>
      <c r="D7" s="251"/>
      <c r="E7" s="169"/>
      <c r="F7" s="66"/>
      <c r="G7" s="242" t="s">
        <v>51</v>
      </c>
      <c r="H7" s="242"/>
      <c r="I7" s="20" t="s">
        <v>47</v>
      </c>
      <c r="J7" s="20" t="s">
        <v>50</v>
      </c>
      <c r="K7" s="169"/>
      <c r="L7" s="66"/>
    </row>
    <row r="8" spans="1:14" ht="65.25" customHeight="1">
      <c r="A8" s="61" t="s">
        <v>46</v>
      </c>
      <c r="B8" s="169"/>
      <c r="C8" s="252"/>
      <c r="D8" s="252"/>
      <c r="E8" s="20" t="s">
        <v>52</v>
      </c>
      <c r="F8" s="66"/>
      <c r="G8" s="242" t="s">
        <v>53</v>
      </c>
      <c r="H8" s="242"/>
      <c r="I8" s="169"/>
      <c r="J8" s="169"/>
      <c r="K8" s="20" t="s">
        <v>52</v>
      </c>
      <c r="L8" s="66"/>
    </row>
    <row r="9" spans="1:14" s="59" customFormat="1" ht="65.25" customHeight="1">
      <c r="A9" s="61" t="s">
        <v>54</v>
      </c>
      <c r="B9" s="169"/>
      <c r="C9" s="251" t="s">
        <v>55</v>
      </c>
      <c r="D9" s="251"/>
      <c r="E9" s="20" t="s">
        <v>56</v>
      </c>
      <c r="F9" s="66"/>
      <c r="G9" s="242" t="s">
        <v>57</v>
      </c>
      <c r="H9" s="242"/>
      <c r="I9" s="169"/>
      <c r="J9" s="20" t="s">
        <v>55</v>
      </c>
      <c r="K9" s="20" t="s">
        <v>56</v>
      </c>
      <c r="L9" s="66"/>
      <c r="M9" s="38"/>
    </row>
    <row r="10" spans="1:14" s="59" customFormat="1" ht="36" customHeight="1">
      <c r="A10" s="62" t="s">
        <v>58</v>
      </c>
      <c r="B10" s="244" t="s">
        <v>59</v>
      </c>
      <c r="C10" s="245"/>
      <c r="D10" s="245"/>
      <c r="E10" s="246"/>
      <c r="F10" s="66"/>
      <c r="G10" s="250" t="s">
        <v>58</v>
      </c>
      <c r="H10" s="250"/>
      <c r="I10" s="244" t="s">
        <v>59</v>
      </c>
      <c r="J10" s="245"/>
      <c r="K10" s="246"/>
      <c r="L10" s="66"/>
      <c r="M10" s="38"/>
    </row>
    <row r="11" spans="1:14" s="59" customFormat="1" ht="27" customHeight="1">
      <c r="A11" s="66"/>
      <c r="B11" s="66"/>
      <c r="C11" s="66"/>
      <c r="D11" s="66"/>
      <c r="E11" s="66"/>
      <c r="F11" s="66"/>
      <c r="G11" s="38"/>
      <c r="H11" s="38"/>
      <c r="I11" s="38"/>
      <c r="J11" s="38"/>
      <c r="K11" s="38"/>
      <c r="L11" s="38"/>
      <c r="M11" s="38"/>
    </row>
    <row r="12" spans="1:14" s="59" customFormat="1" ht="12.75" customHeight="1">
      <c r="A12" s="66"/>
      <c r="B12" s="66"/>
      <c r="C12" s="66"/>
      <c r="D12" s="66"/>
      <c r="E12" s="66"/>
      <c r="F12" s="66"/>
      <c r="G12" s="66"/>
      <c r="H12" s="66"/>
      <c r="I12" s="66"/>
      <c r="J12" s="66"/>
      <c r="K12" s="66"/>
      <c r="L12" s="38"/>
      <c r="M12" s="38"/>
    </row>
    <row r="13" spans="1:14" ht="78.75" customHeight="1">
      <c r="A13" s="24" t="s">
        <v>60</v>
      </c>
      <c r="B13" s="12" t="s">
        <v>61</v>
      </c>
      <c r="C13" s="12" t="s">
        <v>62</v>
      </c>
      <c r="D13" s="42" t="s">
        <v>63</v>
      </c>
      <c r="E13" s="42" t="s">
        <v>64</v>
      </c>
      <c r="F13" s="42" t="s">
        <v>65</v>
      </c>
      <c r="G13" s="12" t="s">
        <v>66</v>
      </c>
      <c r="H13" s="12" t="s">
        <v>67</v>
      </c>
      <c r="I13" s="24" t="s">
        <v>68</v>
      </c>
      <c r="J13" s="12" t="s">
        <v>69</v>
      </c>
      <c r="K13" s="12" t="s">
        <v>70</v>
      </c>
    </row>
    <row r="14" spans="1:14" ht="114" customHeight="1">
      <c r="A14" s="14" t="s">
        <v>71</v>
      </c>
      <c r="B14" s="30" t="s">
        <v>72</v>
      </c>
      <c r="C14" s="162" t="s">
        <v>73</v>
      </c>
      <c r="D14" s="120">
        <v>8.9079999999999995</v>
      </c>
      <c r="E14" s="121">
        <v>3.024</v>
      </c>
      <c r="F14" s="122">
        <v>0.71</v>
      </c>
      <c r="G14" s="35">
        <v>23.41</v>
      </c>
      <c r="H14" s="36"/>
      <c r="I14" s="36"/>
      <c r="J14" s="32"/>
      <c r="K14" s="33"/>
    </row>
    <row r="15" spans="1:14" ht="56.1" customHeight="1">
      <c r="A15" s="14" t="s">
        <v>74</v>
      </c>
      <c r="B15" s="30" t="s">
        <v>75</v>
      </c>
      <c r="C15" s="158">
        <v>2</v>
      </c>
      <c r="D15" s="120">
        <v>8.9079999999999995</v>
      </c>
      <c r="E15" s="121">
        <v>3.024</v>
      </c>
      <c r="F15" s="122">
        <v>0.71</v>
      </c>
      <c r="G15" s="36"/>
      <c r="H15" s="36"/>
      <c r="I15" s="36"/>
      <c r="J15" s="32"/>
      <c r="K15" s="33" t="s">
        <v>76</v>
      </c>
    </row>
    <row r="16" spans="1:14" ht="151.80000000000001">
      <c r="A16" s="14" t="s">
        <v>77</v>
      </c>
      <c r="B16" s="34" t="s">
        <v>78</v>
      </c>
      <c r="C16" s="147" t="s">
        <v>79</v>
      </c>
      <c r="D16" s="120">
        <v>10.988</v>
      </c>
      <c r="E16" s="121">
        <v>3.7309999999999999</v>
      </c>
      <c r="F16" s="122">
        <v>0.876</v>
      </c>
      <c r="G16" s="35">
        <v>16.739999999999998</v>
      </c>
      <c r="H16" s="36"/>
      <c r="I16" s="36"/>
      <c r="J16" s="32"/>
      <c r="K16" s="33" t="s">
        <v>80</v>
      </c>
    </row>
    <row r="17" spans="1:11" ht="151.80000000000001">
      <c r="A17" s="14" t="s">
        <v>81</v>
      </c>
      <c r="B17" s="34" t="s">
        <v>82</v>
      </c>
      <c r="C17" s="147" t="s">
        <v>79</v>
      </c>
      <c r="D17" s="120">
        <v>10.988</v>
      </c>
      <c r="E17" s="121">
        <v>3.7309999999999999</v>
      </c>
      <c r="F17" s="122">
        <v>0.876</v>
      </c>
      <c r="G17" s="35">
        <v>27.49</v>
      </c>
      <c r="H17" s="36"/>
      <c r="I17" s="36"/>
      <c r="J17" s="32"/>
      <c r="K17" s="33" t="s">
        <v>83</v>
      </c>
    </row>
    <row r="18" spans="1:11" ht="151.80000000000001">
      <c r="A18" s="14" t="s">
        <v>84</v>
      </c>
      <c r="B18" s="34" t="s">
        <v>85</v>
      </c>
      <c r="C18" s="147" t="s">
        <v>79</v>
      </c>
      <c r="D18" s="120">
        <v>10.988</v>
      </c>
      <c r="E18" s="121">
        <v>3.7309999999999999</v>
      </c>
      <c r="F18" s="122">
        <v>0.876</v>
      </c>
      <c r="G18" s="35">
        <v>45.15</v>
      </c>
      <c r="H18" s="36"/>
      <c r="I18" s="36"/>
      <c r="J18" s="32"/>
      <c r="K18" s="33" t="s">
        <v>86</v>
      </c>
    </row>
    <row r="19" spans="1:11" ht="151.80000000000001">
      <c r="A19" s="14" t="s">
        <v>87</v>
      </c>
      <c r="B19" s="34" t="s">
        <v>88</v>
      </c>
      <c r="C19" s="147" t="s">
        <v>79</v>
      </c>
      <c r="D19" s="120">
        <v>10.988</v>
      </c>
      <c r="E19" s="121">
        <v>3.7309999999999999</v>
      </c>
      <c r="F19" s="122">
        <v>0.876</v>
      </c>
      <c r="G19" s="35">
        <v>77.81</v>
      </c>
      <c r="H19" s="36"/>
      <c r="I19" s="36"/>
      <c r="J19" s="32"/>
      <c r="K19" s="33" t="s">
        <v>89</v>
      </c>
    </row>
    <row r="20" spans="1:11" ht="151.80000000000001">
      <c r="A20" s="14" t="s">
        <v>90</v>
      </c>
      <c r="B20" s="34" t="s">
        <v>91</v>
      </c>
      <c r="C20" s="147" t="s">
        <v>79</v>
      </c>
      <c r="D20" s="120">
        <v>10.988</v>
      </c>
      <c r="E20" s="121">
        <v>3.7309999999999999</v>
      </c>
      <c r="F20" s="122">
        <v>0.876</v>
      </c>
      <c r="G20" s="35">
        <v>196.71</v>
      </c>
      <c r="H20" s="36"/>
      <c r="I20" s="36"/>
      <c r="J20" s="32"/>
      <c r="K20" s="33" t="s">
        <v>92</v>
      </c>
    </row>
    <row r="21" spans="1:11" ht="27.6">
      <c r="A21" s="14" t="s">
        <v>93</v>
      </c>
      <c r="B21" s="30" t="s">
        <v>94</v>
      </c>
      <c r="C21" s="158">
        <v>4</v>
      </c>
      <c r="D21" s="120">
        <v>10.988</v>
      </c>
      <c r="E21" s="121">
        <v>3.7309999999999999</v>
      </c>
      <c r="F21" s="122">
        <v>0.876</v>
      </c>
      <c r="G21" s="36"/>
      <c r="H21" s="36"/>
      <c r="I21" s="36"/>
      <c r="J21" s="32"/>
      <c r="K21" s="33" t="s">
        <v>95</v>
      </c>
    </row>
    <row r="22" spans="1:11" ht="28.5" customHeight="1">
      <c r="A22" s="14" t="s">
        <v>96</v>
      </c>
      <c r="B22" s="33" t="s">
        <v>97</v>
      </c>
      <c r="C22" s="158">
        <v>0</v>
      </c>
      <c r="D22" s="120">
        <v>7.2859999999999996</v>
      </c>
      <c r="E22" s="121">
        <v>2.3359999999999999</v>
      </c>
      <c r="F22" s="122">
        <v>0.59599999999999997</v>
      </c>
      <c r="G22" s="35">
        <v>44.78</v>
      </c>
      <c r="H22" s="35">
        <v>8.0399999999999991</v>
      </c>
      <c r="I22" s="119">
        <v>12.73</v>
      </c>
      <c r="J22" s="31">
        <v>0.36499999999999999</v>
      </c>
      <c r="K22" s="33"/>
    </row>
    <row r="23" spans="1:11" ht="28.5" customHeight="1">
      <c r="A23" s="14" t="s">
        <v>98</v>
      </c>
      <c r="B23" s="33" t="s">
        <v>99</v>
      </c>
      <c r="C23" s="158">
        <v>0</v>
      </c>
      <c r="D23" s="120">
        <v>7.2859999999999996</v>
      </c>
      <c r="E23" s="121">
        <v>2.3359999999999999</v>
      </c>
      <c r="F23" s="122">
        <v>0.59599999999999997</v>
      </c>
      <c r="G23" s="35">
        <v>370.32</v>
      </c>
      <c r="H23" s="35">
        <v>8.0399999999999991</v>
      </c>
      <c r="I23" s="119">
        <v>12.73</v>
      </c>
      <c r="J23" s="31">
        <v>0.36499999999999999</v>
      </c>
      <c r="K23" s="33"/>
    </row>
    <row r="24" spans="1:11" ht="28.5" customHeight="1">
      <c r="A24" s="14" t="s">
        <v>100</v>
      </c>
      <c r="B24" s="33" t="s">
        <v>101</v>
      </c>
      <c r="C24" s="158">
        <v>0</v>
      </c>
      <c r="D24" s="120">
        <v>7.2859999999999996</v>
      </c>
      <c r="E24" s="121">
        <v>2.3359999999999999</v>
      </c>
      <c r="F24" s="122">
        <v>0.59599999999999997</v>
      </c>
      <c r="G24" s="35">
        <v>597.87</v>
      </c>
      <c r="H24" s="35">
        <v>8.0399999999999991</v>
      </c>
      <c r="I24" s="119">
        <v>12.73</v>
      </c>
      <c r="J24" s="31">
        <v>0.36499999999999999</v>
      </c>
      <c r="K24" s="33"/>
    </row>
    <row r="25" spans="1:11" ht="28.5" customHeight="1">
      <c r="A25" s="14" t="s">
        <v>102</v>
      </c>
      <c r="B25" s="33" t="s">
        <v>103</v>
      </c>
      <c r="C25" s="158">
        <v>0</v>
      </c>
      <c r="D25" s="120">
        <v>7.2859999999999996</v>
      </c>
      <c r="E25" s="121">
        <v>2.3359999999999999</v>
      </c>
      <c r="F25" s="122">
        <v>0.59599999999999997</v>
      </c>
      <c r="G25" s="35">
        <v>953.96</v>
      </c>
      <c r="H25" s="35">
        <v>8.0399999999999991</v>
      </c>
      <c r="I25" s="119">
        <v>12.73</v>
      </c>
      <c r="J25" s="31">
        <v>0.36499999999999999</v>
      </c>
      <c r="K25" s="33"/>
    </row>
    <row r="26" spans="1:11" ht="28.5" customHeight="1">
      <c r="A26" s="14" t="s">
        <v>104</v>
      </c>
      <c r="B26" s="33" t="s">
        <v>105</v>
      </c>
      <c r="C26" s="158">
        <v>0</v>
      </c>
      <c r="D26" s="120">
        <v>7.2859999999999996</v>
      </c>
      <c r="E26" s="121">
        <v>2.3359999999999999</v>
      </c>
      <c r="F26" s="122">
        <v>0.59599999999999997</v>
      </c>
      <c r="G26" s="35">
        <v>2224.8200000000002</v>
      </c>
      <c r="H26" s="35">
        <v>8.0399999999999991</v>
      </c>
      <c r="I26" s="119">
        <v>12.73</v>
      </c>
      <c r="J26" s="31">
        <v>0.36499999999999999</v>
      </c>
      <c r="K26" s="33"/>
    </row>
    <row r="27" spans="1:11" ht="28.5" customHeight="1">
      <c r="A27" s="14" t="s">
        <v>106</v>
      </c>
      <c r="B27" s="33" t="s">
        <v>107</v>
      </c>
      <c r="C27" s="158">
        <v>0</v>
      </c>
      <c r="D27" s="120">
        <v>4.0170000000000003</v>
      </c>
      <c r="E27" s="121">
        <v>0.99</v>
      </c>
      <c r="F27" s="122">
        <v>0.36299999999999999</v>
      </c>
      <c r="G27" s="35">
        <v>130.13999999999999</v>
      </c>
      <c r="H27" s="35">
        <v>12.67</v>
      </c>
      <c r="I27" s="119">
        <v>16.38</v>
      </c>
      <c r="J27" s="31">
        <v>0.16700000000000001</v>
      </c>
      <c r="K27" s="33"/>
    </row>
    <row r="28" spans="1:11" ht="28.5" customHeight="1">
      <c r="A28" s="14" t="s">
        <v>108</v>
      </c>
      <c r="B28" s="33" t="s">
        <v>109</v>
      </c>
      <c r="C28" s="158">
        <v>0</v>
      </c>
      <c r="D28" s="120">
        <v>4.0170000000000003</v>
      </c>
      <c r="E28" s="121">
        <v>0.99</v>
      </c>
      <c r="F28" s="122">
        <v>0.36299999999999999</v>
      </c>
      <c r="G28" s="35">
        <v>455.68</v>
      </c>
      <c r="H28" s="35">
        <v>12.67</v>
      </c>
      <c r="I28" s="119">
        <v>16.38</v>
      </c>
      <c r="J28" s="31">
        <v>0.16700000000000001</v>
      </c>
      <c r="K28" s="33"/>
    </row>
    <row r="29" spans="1:11" ht="28.5" customHeight="1">
      <c r="A29" s="14" t="s">
        <v>110</v>
      </c>
      <c r="B29" s="33" t="s">
        <v>111</v>
      </c>
      <c r="C29" s="158">
        <v>0</v>
      </c>
      <c r="D29" s="120">
        <v>4.0170000000000003</v>
      </c>
      <c r="E29" s="121">
        <v>0.99</v>
      </c>
      <c r="F29" s="122">
        <v>0.36299999999999999</v>
      </c>
      <c r="G29" s="35">
        <v>683.23</v>
      </c>
      <c r="H29" s="35">
        <v>12.67</v>
      </c>
      <c r="I29" s="119">
        <v>16.38</v>
      </c>
      <c r="J29" s="31">
        <v>0.16700000000000001</v>
      </c>
      <c r="K29" s="33"/>
    </row>
    <row r="30" spans="1:11" ht="28.5" customHeight="1">
      <c r="A30" s="14" t="s">
        <v>112</v>
      </c>
      <c r="B30" s="33" t="s">
        <v>113</v>
      </c>
      <c r="C30" s="158">
        <v>0</v>
      </c>
      <c r="D30" s="120">
        <v>4.0170000000000003</v>
      </c>
      <c r="E30" s="121">
        <v>0.99</v>
      </c>
      <c r="F30" s="122">
        <v>0.36299999999999999</v>
      </c>
      <c r="G30" s="35">
        <v>1039.32</v>
      </c>
      <c r="H30" s="35">
        <v>12.67</v>
      </c>
      <c r="I30" s="119">
        <v>16.38</v>
      </c>
      <c r="J30" s="31">
        <v>0.16700000000000001</v>
      </c>
      <c r="K30" s="33"/>
    </row>
    <row r="31" spans="1:11" ht="28.5" customHeight="1">
      <c r="A31" s="14" t="s">
        <v>114</v>
      </c>
      <c r="B31" s="33" t="s">
        <v>115</v>
      </c>
      <c r="C31" s="158">
        <v>0</v>
      </c>
      <c r="D31" s="120">
        <v>4.0170000000000003</v>
      </c>
      <c r="E31" s="121">
        <v>0.99</v>
      </c>
      <c r="F31" s="122">
        <v>0.36299999999999999</v>
      </c>
      <c r="G31" s="35">
        <v>2310.1799999999998</v>
      </c>
      <c r="H31" s="35">
        <v>12.67</v>
      </c>
      <c r="I31" s="119">
        <v>16.38</v>
      </c>
      <c r="J31" s="31">
        <v>0.16700000000000001</v>
      </c>
      <c r="K31" s="33"/>
    </row>
    <row r="32" spans="1:11" ht="28.5" customHeight="1">
      <c r="A32" s="14" t="s">
        <v>116</v>
      </c>
      <c r="B32" s="33" t="s">
        <v>117</v>
      </c>
      <c r="C32" s="158">
        <v>0</v>
      </c>
      <c r="D32" s="120">
        <v>2.2549999999999999</v>
      </c>
      <c r="E32" s="121">
        <v>0.54100000000000004</v>
      </c>
      <c r="F32" s="122">
        <v>0.307</v>
      </c>
      <c r="G32" s="35">
        <v>473.43</v>
      </c>
      <c r="H32" s="35">
        <v>16.62</v>
      </c>
      <c r="I32" s="119">
        <v>18.940000000000001</v>
      </c>
      <c r="J32" s="31">
        <v>0.104</v>
      </c>
      <c r="K32" s="33"/>
    </row>
    <row r="33" spans="1:11" ht="28.5" customHeight="1">
      <c r="A33" s="14" t="s">
        <v>118</v>
      </c>
      <c r="B33" s="33" t="s">
        <v>119</v>
      </c>
      <c r="C33" s="158">
        <v>0</v>
      </c>
      <c r="D33" s="120">
        <v>2.2549999999999999</v>
      </c>
      <c r="E33" s="121">
        <v>0.54100000000000004</v>
      </c>
      <c r="F33" s="122">
        <v>0.307</v>
      </c>
      <c r="G33" s="35">
        <v>1186.3800000000001</v>
      </c>
      <c r="H33" s="35">
        <v>16.62</v>
      </c>
      <c r="I33" s="119">
        <v>18.940000000000001</v>
      </c>
      <c r="J33" s="31">
        <v>0.104</v>
      </c>
      <c r="K33" s="33"/>
    </row>
    <row r="34" spans="1:11" ht="28.5" customHeight="1">
      <c r="A34" s="14" t="s">
        <v>120</v>
      </c>
      <c r="B34" s="33" t="s">
        <v>121</v>
      </c>
      <c r="C34" s="158">
        <v>0</v>
      </c>
      <c r="D34" s="120">
        <v>2.2549999999999999</v>
      </c>
      <c r="E34" s="121">
        <v>0.54100000000000004</v>
      </c>
      <c r="F34" s="122">
        <v>0.307</v>
      </c>
      <c r="G34" s="35">
        <v>4689.1899999999996</v>
      </c>
      <c r="H34" s="35">
        <v>16.62</v>
      </c>
      <c r="I34" s="119">
        <v>18.940000000000001</v>
      </c>
      <c r="J34" s="31">
        <v>0.104</v>
      </c>
      <c r="K34" s="33"/>
    </row>
    <row r="35" spans="1:11" ht="28.5" customHeight="1">
      <c r="A35" s="14" t="s">
        <v>122</v>
      </c>
      <c r="B35" s="33" t="s">
        <v>123</v>
      </c>
      <c r="C35" s="158">
        <v>0</v>
      </c>
      <c r="D35" s="120">
        <v>2.2549999999999999</v>
      </c>
      <c r="E35" s="121">
        <v>0.54100000000000004</v>
      </c>
      <c r="F35" s="122">
        <v>0.307</v>
      </c>
      <c r="G35" s="35">
        <v>9909.5499999999993</v>
      </c>
      <c r="H35" s="35">
        <v>16.62</v>
      </c>
      <c r="I35" s="119">
        <v>18.940000000000001</v>
      </c>
      <c r="J35" s="31">
        <v>0.104</v>
      </c>
      <c r="K35" s="33"/>
    </row>
    <row r="36" spans="1:11" ht="28.5" customHeight="1">
      <c r="A36" s="14" t="s">
        <v>124</v>
      </c>
      <c r="B36" s="33" t="s">
        <v>125</v>
      </c>
      <c r="C36" s="158">
        <v>0</v>
      </c>
      <c r="D36" s="120">
        <v>2.2549999999999999</v>
      </c>
      <c r="E36" s="121">
        <v>0.54100000000000004</v>
      </c>
      <c r="F36" s="122">
        <v>0.307</v>
      </c>
      <c r="G36" s="35">
        <v>20242.669999999998</v>
      </c>
      <c r="H36" s="35">
        <v>16.62</v>
      </c>
      <c r="I36" s="119">
        <v>18.940000000000001</v>
      </c>
      <c r="J36" s="31">
        <v>0.104</v>
      </c>
      <c r="K36" s="33"/>
    </row>
    <row r="37" spans="1:11" ht="27.6">
      <c r="A37" s="14" t="s">
        <v>126</v>
      </c>
      <c r="B37" s="33" t="s">
        <v>127</v>
      </c>
      <c r="C37" s="158" t="s">
        <v>128</v>
      </c>
      <c r="D37" s="123">
        <v>24.55</v>
      </c>
      <c r="E37" s="124">
        <v>7.5620000000000003</v>
      </c>
      <c r="F37" s="122">
        <v>5.7720000000000002</v>
      </c>
      <c r="G37" s="36"/>
      <c r="H37" s="36"/>
      <c r="I37" s="36"/>
      <c r="J37" s="32"/>
      <c r="K37" s="33"/>
    </row>
    <row r="38" spans="1:11" ht="27.75" customHeight="1">
      <c r="A38" s="14" t="s">
        <v>129</v>
      </c>
      <c r="B38" s="34">
        <v>951</v>
      </c>
      <c r="C38" s="157" t="s">
        <v>130</v>
      </c>
      <c r="D38" s="120">
        <v>-7.0049999999999999</v>
      </c>
      <c r="E38" s="121">
        <v>-2.3780000000000001</v>
      </c>
      <c r="F38" s="122">
        <v>-0.55800000000000005</v>
      </c>
      <c r="G38" s="35">
        <v>0</v>
      </c>
      <c r="H38" s="36"/>
      <c r="I38" s="36"/>
      <c r="J38" s="32"/>
      <c r="K38" s="33"/>
    </row>
    <row r="39" spans="1:11" ht="27.75" customHeight="1">
      <c r="A39" s="14" t="s">
        <v>131</v>
      </c>
      <c r="B39" s="33">
        <v>952</v>
      </c>
      <c r="C39" s="158" t="s">
        <v>130</v>
      </c>
      <c r="D39" s="120">
        <v>-6.282</v>
      </c>
      <c r="E39" s="121">
        <v>-2.08</v>
      </c>
      <c r="F39" s="122">
        <v>-0.50700000000000001</v>
      </c>
      <c r="G39" s="35">
        <v>0</v>
      </c>
      <c r="H39" s="36"/>
      <c r="I39" s="36"/>
      <c r="J39" s="32"/>
      <c r="K39" s="33"/>
    </row>
    <row r="40" spans="1:11" ht="27.75" customHeight="1">
      <c r="A40" s="14" t="s">
        <v>132</v>
      </c>
      <c r="B40" s="33" t="s">
        <v>133</v>
      </c>
      <c r="C40" s="158">
        <v>0</v>
      </c>
      <c r="D40" s="120">
        <v>-7.0049999999999999</v>
      </c>
      <c r="E40" s="121">
        <v>-2.3780000000000001</v>
      </c>
      <c r="F40" s="122">
        <v>-0.55800000000000005</v>
      </c>
      <c r="G40" s="35">
        <v>0</v>
      </c>
      <c r="H40" s="36"/>
      <c r="I40" s="36"/>
      <c r="J40" s="31">
        <v>0.38</v>
      </c>
      <c r="K40" s="33"/>
    </row>
    <row r="41" spans="1:11" ht="27.75" customHeight="1">
      <c r="A41" s="14" t="s">
        <v>134</v>
      </c>
      <c r="B41" s="33" t="s">
        <v>135</v>
      </c>
      <c r="C41" s="158">
        <v>0</v>
      </c>
      <c r="D41" s="120">
        <v>-7.0049999999999999</v>
      </c>
      <c r="E41" s="121">
        <v>-2.3780000000000001</v>
      </c>
      <c r="F41" s="122">
        <v>-0.55800000000000005</v>
      </c>
      <c r="G41" s="35">
        <v>0</v>
      </c>
      <c r="H41" s="36"/>
      <c r="I41" s="36"/>
      <c r="J41" s="32"/>
      <c r="K41" s="33"/>
    </row>
    <row r="42" spans="1:11" ht="27.75" customHeight="1">
      <c r="A42" s="14" t="s">
        <v>136</v>
      </c>
      <c r="B42" s="33" t="s">
        <v>137</v>
      </c>
      <c r="C42" s="158">
        <v>0</v>
      </c>
      <c r="D42" s="120">
        <v>-6.282</v>
      </c>
      <c r="E42" s="121">
        <v>-2.08</v>
      </c>
      <c r="F42" s="122">
        <v>-0.50700000000000001</v>
      </c>
      <c r="G42" s="35">
        <v>0</v>
      </c>
      <c r="H42" s="36"/>
      <c r="I42" s="36"/>
      <c r="J42" s="31">
        <v>0.313</v>
      </c>
      <c r="K42" s="33"/>
    </row>
    <row r="43" spans="1:11" ht="27.75" customHeight="1">
      <c r="A43" s="14" t="s">
        <v>138</v>
      </c>
      <c r="B43" s="33" t="s">
        <v>139</v>
      </c>
      <c r="C43" s="158">
        <v>0</v>
      </c>
      <c r="D43" s="120">
        <v>-6.282</v>
      </c>
      <c r="E43" s="121">
        <v>-2.08</v>
      </c>
      <c r="F43" s="122">
        <v>-0.50700000000000001</v>
      </c>
      <c r="G43" s="35">
        <v>0</v>
      </c>
      <c r="H43" s="36"/>
      <c r="I43" s="36"/>
      <c r="J43" s="32"/>
      <c r="K43" s="33"/>
    </row>
    <row r="44" spans="1:11" ht="27.75" customHeight="1">
      <c r="A44" s="14" t="s">
        <v>140</v>
      </c>
      <c r="B44" s="33" t="s">
        <v>141</v>
      </c>
      <c r="C44" s="158">
        <v>0</v>
      </c>
      <c r="D44" s="120">
        <v>-3.4369999999999998</v>
      </c>
      <c r="E44" s="121">
        <v>-0.84699999999999998</v>
      </c>
      <c r="F44" s="122">
        <v>-0.311</v>
      </c>
      <c r="G44" s="35">
        <v>767.21</v>
      </c>
      <c r="H44" s="36"/>
      <c r="I44" s="36"/>
      <c r="J44" s="31">
        <v>0.28100000000000003</v>
      </c>
      <c r="K44" s="33"/>
    </row>
    <row r="45" spans="1:11" ht="27.75" customHeight="1">
      <c r="A45" s="14" t="s">
        <v>142</v>
      </c>
      <c r="B45" s="33" t="s">
        <v>143</v>
      </c>
      <c r="C45" s="158">
        <v>0</v>
      </c>
      <c r="D45" s="120">
        <v>-3.4369999999999998</v>
      </c>
      <c r="E45" s="121">
        <v>-0.84699999999999998</v>
      </c>
      <c r="F45" s="122">
        <v>-0.311</v>
      </c>
      <c r="G45" s="35">
        <v>767.21</v>
      </c>
      <c r="H45" s="36"/>
      <c r="I45" s="36"/>
      <c r="J45" s="32"/>
      <c r="K45" s="33"/>
    </row>
    <row r="46" spans="1:11" ht="27.75" customHeight="1">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13"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91"/>
  <sheetViews>
    <sheetView zoomScale="70" zoomScaleNormal="70" zoomScaleSheetLayoutView="100" workbookViewId="0">
      <selection activeCell="O2" sqref="O2"/>
    </sheetView>
  </sheetViews>
  <sheetFormatPr defaultColWidth="9.109375" defaultRowHeight="27.75" customHeight="1"/>
  <cols>
    <col min="1" max="1" width="15.5546875" style="40" customWidth="1"/>
    <col min="2" max="2" width="19.88671875" style="40" customWidth="1"/>
    <col min="3" max="3" width="13.5546875" style="40" customWidth="1"/>
    <col min="4" max="4" width="22.6640625" style="46" customWidth="1"/>
    <col min="5" max="8" width="15.5546875" style="46" customWidth="1"/>
    <col min="9" max="9" width="15.5546875" style="47" customWidth="1"/>
    <col min="10" max="11" width="15.5546875" style="48" customWidth="1"/>
    <col min="12" max="14" width="15.5546875" style="40" customWidth="1"/>
    <col min="15" max="15" width="14.6640625" style="40" customWidth="1"/>
    <col min="16" max="17" width="15.5546875" style="40" customWidth="1"/>
    <col min="18" max="16384" width="9.109375" style="40"/>
  </cols>
  <sheetData>
    <row r="1" spans="1:16" ht="66.75" customHeight="1">
      <c r="A1" s="39" t="s">
        <v>36</v>
      </c>
      <c r="B1" s="39"/>
      <c r="C1" s="257" t="s">
        <v>144</v>
      </c>
      <c r="D1" s="257"/>
      <c r="E1" s="170"/>
      <c r="F1" s="247" t="s">
        <v>145</v>
      </c>
      <c r="G1" s="270"/>
      <c r="H1" s="270"/>
      <c r="I1" s="270"/>
      <c r="J1" s="270"/>
      <c r="K1" s="270"/>
      <c r="L1" s="270"/>
      <c r="M1" s="270"/>
      <c r="N1" s="270"/>
      <c r="O1" s="155"/>
      <c r="P1" s="155"/>
    </row>
    <row r="2" spans="1:16" s="41" customFormat="1" ht="25.5" customHeight="1">
      <c r="A2" s="258" t="str">
        <f>Overview!B4&amp; " - Effective from "&amp;Overview!D4&amp;" - "&amp;Overview!E4&amp;" EDCM charges"</f>
        <v>Scottish Hydro Electric Power Distribution plc - Effective from 1 April 2024 - Final EDCM charges</v>
      </c>
      <c r="B2" s="259"/>
      <c r="C2" s="259"/>
      <c r="D2" s="259"/>
      <c r="E2" s="259"/>
      <c r="F2" s="259"/>
      <c r="G2" s="259"/>
      <c r="H2" s="259"/>
      <c r="I2" s="259"/>
      <c r="J2" s="259"/>
      <c r="K2" s="259"/>
      <c r="L2" s="259"/>
      <c r="M2" s="259"/>
      <c r="N2" s="260"/>
      <c r="O2" s="66"/>
      <c r="P2" s="67"/>
    </row>
    <row r="3" spans="1:16" s="67" customFormat="1" ht="10.5" customHeight="1">
      <c r="A3" s="66"/>
      <c r="B3" s="66"/>
      <c r="C3" s="66"/>
      <c r="D3" s="66"/>
      <c r="E3" s="66"/>
      <c r="F3" s="66"/>
      <c r="G3" s="66"/>
      <c r="H3" s="66"/>
      <c r="I3" s="66"/>
      <c r="J3" s="66"/>
      <c r="K3" s="66"/>
      <c r="L3" s="66"/>
      <c r="M3" s="66"/>
      <c r="N3" s="66"/>
      <c r="O3" s="66"/>
    </row>
    <row r="4" spans="1:16" s="67" customFormat="1" ht="25.5" customHeight="1">
      <c r="A4" s="243" t="s">
        <v>146</v>
      </c>
      <c r="B4" s="243"/>
      <c r="C4" s="243"/>
      <c r="D4" s="243"/>
      <c r="E4" s="243"/>
      <c r="F4" s="243"/>
      <c r="G4" s="66"/>
      <c r="H4" s="66"/>
      <c r="I4" s="66"/>
      <c r="J4" s="66"/>
      <c r="K4" s="66"/>
      <c r="L4" s="66"/>
      <c r="M4" s="66"/>
      <c r="N4" s="66"/>
      <c r="O4" s="66"/>
    </row>
    <row r="5" spans="1:16" s="67" customFormat="1" ht="25.5" customHeight="1">
      <c r="A5" s="261" t="s">
        <v>40</v>
      </c>
      <c r="B5" s="262"/>
      <c r="C5" s="262"/>
      <c r="D5" s="266" t="s">
        <v>147</v>
      </c>
      <c r="E5" s="266"/>
      <c r="F5" s="266"/>
      <c r="G5" s="66"/>
      <c r="H5" s="66"/>
      <c r="I5" s="66"/>
      <c r="J5" s="66"/>
      <c r="K5" s="66"/>
      <c r="L5" s="66"/>
      <c r="M5" s="66"/>
      <c r="N5" s="66"/>
      <c r="O5" s="66"/>
    </row>
    <row r="6" spans="1:16" s="67" customFormat="1" ht="48" customHeight="1">
      <c r="A6" s="263" t="s">
        <v>51</v>
      </c>
      <c r="B6" s="264"/>
      <c r="C6" s="265"/>
      <c r="D6" s="267" t="s">
        <v>47</v>
      </c>
      <c r="E6" s="268"/>
      <c r="F6" s="269"/>
      <c r="G6" s="66"/>
      <c r="H6" s="66"/>
      <c r="I6" s="66"/>
      <c r="J6" s="66"/>
      <c r="K6" s="66"/>
      <c r="L6" s="66"/>
      <c r="M6" s="66"/>
      <c r="N6" s="66"/>
      <c r="O6" s="66"/>
    </row>
    <row r="7" spans="1:16" s="67" customFormat="1" ht="25.5" customHeight="1">
      <c r="A7" s="250" t="s">
        <v>58</v>
      </c>
      <c r="B7" s="250"/>
      <c r="C7" s="250"/>
      <c r="D7" s="251" t="s">
        <v>59</v>
      </c>
      <c r="E7" s="251"/>
      <c r="F7" s="251"/>
      <c r="G7" s="66"/>
      <c r="H7" s="66"/>
      <c r="I7" s="66"/>
      <c r="J7" s="66"/>
      <c r="K7" s="66"/>
      <c r="L7" s="66"/>
      <c r="M7" s="66"/>
      <c r="N7" s="66"/>
      <c r="O7" s="66"/>
    </row>
    <row r="8" spans="1:16" s="67" customFormat="1" ht="23.1" customHeight="1">
      <c r="A8" s="66"/>
      <c r="B8" s="66"/>
      <c r="C8" s="66"/>
      <c r="D8" s="66"/>
      <c r="E8" s="66"/>
      <c r="F8" s="66"/>
      <c r="G8" s="66"/>
      <c r="H8" s="66"/>
      <c r="I8" s="66"/>
      <c r="J8" s="66"/>
      <c r="K8" s="66"/>
      <c r="L8" s="66"/>
      <c r="M8" s="66"/>
      <c r="N8" s="66"/>
      <c r="O8" s="66"/>
    </row>
    <row r="9" spans="1:16" ht="63.75" customHeight="1">
      <c r="A9" s="43" t="s">
        <v>148</v>
      </c>
      <c r="B9" s="42" t="s">
        <v>149</v>
      </c>
      <c r="C9" s="43" t="s">
        <v>150</v>
      </c>
      <c r="D9" s="42" t="s">
        <v>151</v>
      </c>
      <c r="E9" s="44" t="s">
        <v>152</v>
      </c>
      <c r="F9" s="44" t="s">
        <v>153</v>
      </c>
      <c r="G9" s="45" t="s">
        <v>154</v>
      </c>
      <c r="H9" s="44" t="s">
        <v>155</v>
      </c>
      <c r="I9" s="44" t="s">
        <v>156</v>
      </c>
      <c r="J9" s="117" t="s">
        <v>157</v>
      </c>
      <c r="K9" s="45" t="s">
        <v>158</v>
      </c>
      <c r="L9" s="44" t="s">
        <v>159</v>
      </c>
      <c r="M9" s="44" t="s">
        <v>160</v>
      </c>
      <c r="N9" s="117" t="s">
        <v>161</v>
      </c>
    </row>
    <row r="10" spans="1:16" ht="15.6" customHeight="1">
      <c r="A10" s="78">
        <v>595</v>
      </c>
      <c r="B10" s="175">
        <v>1712385815400</v>
      </c>
      <c r="C10" s="78"/>
      <c r="D10" s="175"/>
      <c r="E10" s="176" t="s">
        <v>162</v>
      </c>
      <c r="F10" s="177">
        <v>2</v>
      </c>
      <c r="G10" s="190">
        <v>0</v>
      </c>
      <c r="H10" s="189">
        <v>11991.15</v>
      </c>
      <c r="I10" s="189">
        <v>4.9400000000000004</v>
      </c>
      <c r="J10" s="189">
        <v>4.9400000000000004</v>
      </c>
      <c r="K10" s="191">
        <v>0</v>
      </c>
      <c r="L10" s="192">
        <v>0</v>
      </c>
      <c r="M10" s="192">
        <v>0</v>
      </c>
      <c r="N10" s="192">
        <v>0</v>
      </c>
    </row>
    <row r="11" spans="1:16" ht="15.6" customHeight="1">
      <c r="A11" s="78">
        <v>596</v>
      </c>
      <c r="B11" s="175">
        <v>1700051251844</v>
      </c>
      <c r="C11" s="78"/>
      <c r="D11" s="175"/>
      <c r="E11" s="176" t="s">
        <v>163</v>
      </c>
      <c r="F11" s="177">
        <v>1</v>
      </c>
      <c r="G11" s="190">
        <v>0</v>
      </c>
      <c r="H11" s="189">
        <v>1792.19</v>
      </c>
      <c r="I11" s="189">
        <v>2.78</v>
      </c>
      <c r="J11" s="189">
        <v>2.78</v>
      </c>
      <c r="K11" s="191">
        <v>0</v>
      </c>
      <c r="L11" s="192">
        <v>0</v>
      </c>
      <c r="M11" s="192">
        <v>0</v>
      </c>
      <c r="N11" s="192">
        <v>0</v>
      </c>
    </row>
    <row r="12" spans="1:16" ht="15.6" customHeight="1">
      <c r="A12" s="78">
        <v>597</v>
      </c>
      <c r="B12" s="175">
        <v>1711602345053</v>
      </c>
      <c r="C12" s="78"/>
      <c r="D12" s="175"/>
      <c r="E12" s="176" t="s">
        <v>164</v>
      </c>
      <c r="F12" s="177">
        <v>1</v>
      </c>
      <c r="G12" s="190">
        <v>0</v>
      </c>
      <c r="H12" s="189">
        <v>1301.26</v>
      </c>
      <c r="I12" s="189">
        <v>9.4700000000000006</v>
      </c>
      <c r="J12" s="189">
        <v>9.4700000000000006</v>
      </c>
      <c r="K12" s="191">
        <v>0</v>
      </c>
      <c r="L12" s="192">
        <v>0</v>
      </c>
      <c r="M12" s="192">
        <v>0</v>
      </c>
      <c r="N12" s="192">
        <v>0</v>
      </c>
    </row>
    <row r="13" spans="1:16" ht="15.6" customHeight="1">
      <c r="A13" s="78">
        <v>598</v>
      </c>
      <c r="B13" s="175">
        <v>1717121416604</v>
      </c>
      <c r="C13" s="78">
        <v>530</v>
      </c>
      <c r="D13" s="175">
        <v>1700052708460</v>
      </c>
      <c r="E13" s="176" t="s">
        <v>165</v>
      </c>
      <c r="F13" s="177">
        <v>1</v>
      </c>
      <c r="G13" s="190">
        <v>0.91400000000000003</v>
      </c>
      <c r="H13" s="189">
        <v>1008.51</v>
      </c>
      <c r="I13" s="189">
        <v>2.29</v>
      </c>
      <c r="J13" s="189">
        <v>2.29</v>
      </c>
      <c r="K13" s="191">
        <v>0</v>
      </c>
      <c r="L13" s="192">
        <v>292.75</v>
      </c>
      <c r="M13" s="192">
        <v>0.05</v>
      </c>
      <c r="N13" s="192">
        <v>0.05</v>
      </c>
    </row>
    <row r="14" spans="1:16" ht="15.6" customHeight="1">
      <c r="A14" s="78">
        <v>560</v>
      </c>
      <c r="B14" s="175">
        <v>1700051737559</v>
      </c>
      <c r="C14" s="78">
        <v>520</v>
      </c>
      <c r="D14" s="175">
        <v>1700051732541</v>
      </c>
      <c r="E14" s="176" t="s">
        <v>166</v>
      </c>
      <c r="F14" s="177" t="s">
        <v>167</v>
      </c>
      <c r="G14" s="190">
        <v>0</v>
      </c>
      <c r="H14" s="189">
        <v>4.24</v>
      </c>
      <c r="I14" s="189">
        <v>1.39</v>
      </c>
      <c r="J14" s="189">
        <v>1.39</v>
      </c>
      <c r="K14" s="191">
        <v>0</v>
      </c>
      <c r="L14" s="192">
        <v>509.22</v>
      </c>
      <c r="M14" s="192">
        <v>0.05</v>
      </c>
      <c r="N14" s="192">
        <v>0.05</v>
      </c>
    </row>
    <row r="15" spans="1:16" ht="15.6" customHeight="1">
      <c r="A15" s="78">
        <v>560</v>
      </c>
      <c r="B15" s="175">
        <v>1700051737568</v>
      </c>
      <c r="C15" s="78">
        <v>520</v>
      </c>
      <c r="D15" s="175">
        <v>1700051732550</v>
      </c>
      <c r="E15" s="176" t="s">
        <v>168</v>
      </c>
      <c r="F15" s="177" t="s">
        <v>167</v>
      </c>
      <c r="G15" s="190">
        <v>0</v>
      </c>
      <c r="H15" s="189">
        <v>6.45</v>
      </c>
      <c r="I15" s="189">
        <v>1.39</v>
      </c>
      <c r="J15" s="189">
        <v>1.39</v>
      </c>
      <c r="K15" s="191">
        <v>0</v>
      </c>
      <c r="L15" s="192">
        <v>507.01</v>
      </c>
      <c r="M15" s="192">
        <v>0.05</v>
      </c>
      <c r="N15" s="192">
        <v>0.05</v>
      </c>
    </row>
    <row r="16" spans="1:16" ht="15.6" customHeight="1">
      <c r="A16" s="78">
        <v>562</v>
      </c>
      <c r="B16" s="175">
        <v>1700051741068</v>
      </c>
      <c r="C16" s="78">
        <v>522</v>
      </c>
      <c r="D16" s="175">
        <v>1700051734177</v>
      </c>
      <c r="E16" s="176" t="s">
        <v>169</v>
      </c>
      <c r="F16" s="177" t="s">
        <v>167</v>
      </c>
      <c r="G16" s="190">
        <v>0</v>
      </c>
      <c r="H16" s="189">
        <v>165.81</v>
      </c>
      <c r="I16" s="189">
        <v>1.39</v>
      </c>
      <c r="J16" s="189">
        <v>1.39</v>
      </c>
      <c r="K16" s="191">
        <v>0</v>
      </c>
      <c r="L16" s="192">
        <v>347.66</v>
      </c>
      <c r="M16" s="192">
        <v>0.05</v>
      </c>
      <c r="N16" s="192">
        <v>0.05</v>
      </c>
    </row>
    <row r="17" spans="1:14" ht="15.6" customHeight="1">
      <c r="A17" s="78">
        <v>562</v>
      </c>
      <c r="B17" s="175">
        <v>1700051740988</v>
      </c>
      <c r="C17" s="78">
        <v>522</v>
      </c>
      <c r="D17" s="175">
        <v>1700051737372</v>
      </c>
      <c r="E17" s="176" t="s">
        <v>170</v>
      </c>
      <c r="F17" s="177" t="s">
        <v>167</v>
      </c>
      <c r="G17" s="190">
        <v>0</v>
      </c>
      <c r="H17" s="189">
        <v>138.46</v>
      </c>
      <c r="I17" s="189">
        <v>1.39</v>
      </c>
      <c r="J17" s="189">
        <v>1.39</v>
      </c>
      <c r="K17" s="191">
        <v>0</v>
      </c>
      <c r="L17" s="192">
        <v>375</v>
      </c>
      <c r="M17" s="192">
        <v>0.05</v>
      </c>
      <c r="N17" s="192">
        <v>0.05</v>
      </c>
    </row>
    <row r="18" spans="1:14" ht="15.6" customHeight="1">
      <c r="A18" s="78">
        <v>562</v>
      </c>
      <c r="B18" s="175">
        <v>1700051740960</v>
      </c>
      <c r="C18" s="78">
        <v>522</v>
      </c>
      <c r="D18" s="175">
        <v>1700051734121</v>
      </c>
      <c r="E18" s="176" t="s">
        <v>171</v>
      </c>
      <c r="F18" s="177" t="s">
        <v>167</v>
      </c>
      <c r="G18" s="190">
        <v>0</v>
      </c>
      <c r="H18" s="189">
        <v>15.33</v>
      </c>
      <c r="I18" s="189">
        <v>1.39</v>
      </c>
      <c r="J18" s="189">
        <v>1.39</v>
      </c>
      <c r="K18" s="191">
        <v>0</v>
      </c>
      <c r="L18" s="192">
        <v>498.14</v>
      </c>
      <c r="M18" s="192">
        <v>0.05</v>
      </c>
      <c r="N18" s="192">
        <v>0.05</v>
      </c>
    </row>
    <row r="19" spans="1:14" ht="15.6" customHeight="1">
      <c r="A19" s="78">
        <v>563</v>
      </c>
      <c r="B19" s="175">
        <v>1700051737647</v>
      </c>
      <c r="C19" s="78">
        <v>523</v>
      </c>
      <c r="D19" s="175">
        <v>1700051733944</v>
      </c>
      <c r="E19" s="176" t="s">
        <v>172</v>
      </c>
      <c r="F19" s="177" t="s">
        <v>167</v>
      </c>
      <c r="G19" s="190">
        <v>0</v>
      </c>
      <c r="H19" s="189">
        <v>249.47</v>
      </c>
      <c r="I19" s="189">
        <v>1.39</v>
      </c>
      <c r="J19" s="189">
        <v>1.39</v>
      </c>
      <c r="K19" s="191">
        <v>0</v>
      </c>
      <c r="L19" s="192">
        <v>263.99</v>
      </c>
      <c r="M19" s="192">
        <v>0.05</v>
      </c>
      <c r="N19" s="192">
        <v>0.05</v>
      </c>
    </row>
    <row r="20" spans="1:14" ht="15.6" customHeight="1">
      <c r="A20" s="78">
        <v>564</v>
      </c>
      <c r="B20" s="175">
        <v>1700051765732</v>
      </c>
      <c r="C20" s="78">
        <v>524</v>
      </c>
      <c r="D20" s="175">
        <v>1700051765723</v>
      </c>
      <c r="E20" s="176" t="s">
        <v>173</v>
      </c>
      <c r="F20" s="177" t="s">
        <v>167</v>
      </c>
      <c r="G20" s="190">
        <v>0</v>
      </c>
      <c r="H20" s="189">
        <v>936.51</v>
      </c>
      <c r="I20" s="189">
        <v>0.95</v>
      </c>
      <c r="J20" s="189">
        <v>0.95</v>
      </c>
      <c r="K20" s="191">
        <v>0</v>
      </c>
      <c r="L20" s="192">
        <v>0</v>
      </c>
      <c r="M20" s="192">
        <v>0</v>
      </c>
      <c r="N20" s="192">
        <v>0</v>
      </c>
    </row>
    <row r="21" spans="1:14" ht="15.6" customHeight="1">
      <c r="A21" s="78">
        <v>566</v>
      </c>
      <c r="B21" s="175">
        <v>1700051741110</v>
      </c>
      <c r="C21" s="78">
        <v>526</v>
      </c>
      <c r="D21" s="175">
        <v>1700051730386</v>
      </c>
      <c r="E21" s="176" t="s">
        <v>174</v>
      </c>
      <c r="F21" s="177" t="s">
        <v>167</v>
      </c>
      <c r="G21" s="190">
        <v>0</v>
      </c>
      <c r="H21" s="189">
        <v>0</v>
      </c>
      <c r="I21" s="189">
        <v>1.39</v>
      </c>
      <c r="J21" s="189">
        <v>1.39</v>
      </c>
      <c r="K21" s="191">
        <v>0</v>
      </c>
      <c r="L21" s="192">
        <v>0</v>
      </c>
      <c r="M21" s="192">
        <v>0.05</v>
      </c>
      <c r="N21" s="192">
        <v>0.05</v>
      </c>
    </row>
    <row r="22" spans="1:14" ht="15.6" customHeight="1">
      <c r="A22" s="78">
        <v>567</v>
      </c>
      <c r="B22" s="175">
        <v>1700052157576</v>
      </c>
      <c r="C22" s="78">
        <v>527</v>
      </c>
      <c r="D22" s="175">
        <v>1700052157585</v>
      </c>
      <c r="E22" s="176" t="s">
        <v>175</v>
      </c>
      <c r="F22" s="177">
        <v>1</v>
      </c>
      <c r="G22" s="190">
        <v>0</v>
      </c>
      <c r="H22" s="189">
        <v>771.21</v>
      </c>
      <c r="I22" s="189">
        <v>14.6</v>
      </c>
      <c r="J22" s="189">
        <v>14.6</v>
      </c>
      <c r="K22" s="191">
        <v>0</v>
      </c>
      <c r="L22" s="192">
        <v>227.64</v>
      </c>
      <c r="M22" s="192">
        <v>0.05</v>
      </c>
      <c r="N22" s="192">
        <v>0.05</v>
      </c>
    </row>
    <row r="23" spans="1:14" ht="15.6" customHeight="1">
      <c r="A23" s="78">
        <v>569</v>
      </c>
      <c r="B23" s="175">
        <v>1710056910505</v>
      </c>
      <c r="C23" s="78"/>
      <c r="D23" s="175"/>
      <c r="E23" s="176" t="s">
        <v>176</v>
      </c>
      <c r="F23" s="177">
        <v>1</v>
      </c>
      <c r="G23" s="190">
        <v>0</v>
      </c>
      <c r="H23" s="189">
        <v>1301.26</v>
      </c>
      <c r="I23" s="189">
        <v>11.18</v>
      </c>
      <c r="J23" s="189">
        <v>11.18</v>
      </c>
      <c r="K23" s="191">
        <v>0</v>
      </c>
      <c r="L23" s="192">
        <v>0</v>
      </c>
      <c r="M23" s="192">
        <v>0</v>
      </c>
      <c r="N23" s="192">
        <v>0</v>
      </c>
    </row>
    <row r="24" spans="1:14" ht="15.6" customHeight="1">
      <c r="A24" s="78">
        <v>713</v>
      </c>
      <c r="B24" s="175">
        <v>1712380671009</v>
      </c>
      <c r="C24" s="78">
        <v>913</v>
      </c>
      <c r="D24" s="175">
        <v>1700051748160</v>
      </c>
      <c r="E24" s="176" t="s">
        <v>177</v>
      </c>
      <c r="F24" s="177">
        <v>1</v>
      </c>
      <c r="G24" s="190">
        <v>0</v>
      </c>
      <c r="H24" s="189">
        <v>756.93</v>
      </c>
      <c r="I24" s="189">
        <v>0.54</v>
      </c>
      <c r="J24" s="189">
        <v>0.54</v>
      </c>
      <c r="K24" s="191">
        <v>0</v>
      </c>
      <c r="L24" s="192">
        <v>0</v>
      </c>
      <c r="M24" s="192">
        <v>0</v>
      </c>
      <c r="N24" s="192">
        <v>0</v>
      </c>
    </row>
    <row r="25" spans="1:14" ht="36.9" customHeight="1">
      <c r="A25" s="78">
        <v>714</v>
      </c>
      <c r="B25" s="175" t="s">
        <v>178</v>
      </c>
      <c r="C25" s="78">
        <v>914</v>
      </c>
      <c r="D25" s="175" t="s">
        <v>179</v>
      </c>
      <c r="E25" s="176" t="s">
        <v>180</v>
      </c>
      <c r="F25" s="177">
        <v>4</v>
      </c>
      <c r="G25" s="190">
        <v>0</v>
      </c>
      <c r="H25" s="189">
        <v>33882.71</v>
      </c>
      <c r="I25" s="189">
        <v>1.25</v>
      </c>
      <c r="J25" s="189">
        <v>1.25</v>
      </c>
      <c r="K25" s="191">
        <v>0</v>
      </c>
      <c r="L25" s="192">
        <v>9867.4599999999991</v>
      </c>
      <c r="M25" s="192">
        <v>0.05</v>
      </c>
      <c r="N25" s="192">
        <v>0.05</v>
      </c>
    </row>
    <row r="26" spans="1:14" ht="13.2">
      <c r="A26" s="78">
        <v>8707</v>
      </c>
      <c r="B26" s="175">
        <v>8707</v>
      </c>
      <c r="C26" s="78">
        <v>8707</v>
      </c>
      <c r="D26" s="175">
        <v>8707</v>
      </c>
      <c r="E26" s="176" t="s">
        <v>181</v>
      </c>
      <c r="F26" s="177">
        <v>1</v>
      </c>
      <c r="G26" s="190">
        <v>0</v>
      </c>
      <c r="H26" s="189">
        <v>754.01</v>
      </c>
      <c r="I26" s="189">
        <v>1.7</v>
      </c>
      <c r="J26" s="189">
        <v>1.7</v>
      </c>
      <c r="K26" s="191">
        <v>0</v>
      </c>
      <c r="L26" s="192">
        <v>0</v>
      </c>
      <c r="M26" s="192">
        <v>0</v>
      </c>
      <c r="N26" s="192">
        <v>0</v>
      </c>
    </row>
    <row r="27" spans="1:14" ht="15.6" customHeight="1">
      <c r="A27" s="78">
        <v>717</v>
      </c>
      <c r="B27" s="175">
        <v>1700051126888</v>
      </c>
      <c r="C27" s="78">
        <v>917</v>
      </c>
      <c r="D27" s="175">
        <v>1700051731282</v>
      </c>
      <c r="E27" s="176" t="s">
        <v>182</v>
      </c>
      <c r="F27" s="178" t="s">
        <v>167</v>
      </c>
      <c r="G27" s="190">
        <v>0</v>
      </c>
      <c r="H27" s="189">
        <v>37.880000000000003</v>
      </c>
      <c r="I27" s="189">
        <v>0.96</v>
      </c>
      <c r="J27" s="189">
        <v>0.96</v>
      </c>
      <c r="K27" s="191">
        <v>0</v>
      </c>
      <c r="L27" s="192">
        <v>1090.96</v>
      </c>
      <c r="M27" s="192">
        <v>0.05</v>
      </c>
      <c r="N27" s="192">
        <v>0.05</v>
      </c>
    </row>
    <row r="28" spans="1:14" ht="15.6" customHeight="1">
      <c r="A28" s="78">
        <v>718</v>
      </c>
      <c r="B28" s="175">
        <v>1700051955969</v>
      </c>
      <c r="C28" s="78">
        <v>918</v>
      </c>
      <c r="D28" s="175">
        <v>1700051955940</v>
      </c>
      <c r="E28" s="176" t="s">
        <v>183</v>
      </c>
      <c r="F28" s="177" t="s">
        <v>167</v>
      </c>
      <c r="G28" s="190">
        <v>0</v>
      </c>
      <c r="H28" s="189">
        <v>15.81</v>
      </c>
      <c r="I28" s="189">
        <v>1.08</v>
      </c>
      <c r="J28" s="189">
        <v>1.08</v>
      </c>
      <c r="K28" s="191">
        <v>0</v>
      </c>
      <c r="L28" s="192">
        <v>0</v>
      </c>
      <c r="M28" s="192">
        <v>0</v>
      </c>
      <c r="N28" s="192">
        <v>0</v>
      </c>
    </row>
    <row r="29" spans="1:14" ht="15.6" customHeight="1">
      <c r="A29" s="78">
        <v>637</v>
      </c>
      <c r="B29" s="175">
        <v>1700051778208</v>
      </c>
      <c r="C29" s="78">
        <v>837</v>
      </c>
      <c r="D29" s="175">
        <v>1700051771578</v>
      </c>
      <c r="E29" s="176" t="s">
        <v>184</v>
      </c>
      <c r="F29" s="177">
        <v>1</v>
      </c>
      <c r="G29" s="190">
        <v>0</v>
      </c>
      <c r="H29" s="189">
        <v>763.06</v>
      </c>
      <c r="I29" s="189">
        <v>1.03</v>
      </c>
      <c r="J29" s="189">
        <v>1.03</v>
      </c>
      <c r="K29" s="191">
        <v>0</v>
      </c>
      <c r="L29" s="192">
        <v>0</v>
      </c>
      <c r="M29" s="192">
        <v>0</v>
      </c>
      <c r="N29" s="192">
        <v>0</v>
      </c>
    </row>
    <row r="30" spans="1:14" ht="15.6" customHeight="1">
      <c r="A30" s="78">
        <v>8328</v>
      </c>
      <c r="B30" s="175">
        <v>8328</v>
      </c>
      <c r="C30" s="78">
        <v>8328</v>
      </c>
      <c r="D30" s="175">
        <v>8328</v>
      </c>
      <c r="E30" s="176" t="s">
        <v>185</v>
      </c>
      <c r="F30" s="177">
        <v>1</v>
      </c>
      <c r="G30" s="190">
        <v>0</v>
      </c>
      <c r="H30" s="189">
        <v>809.12</v>
      </c>
      <c r="I30" s="189">
        <v>1.06</v>
      </c>
      <c r="J30" s="189">
        <v>1.06</v>
      </c>
      <c r="K30" s="191">
        <v>0</v>
      </c>
      <c r="L30" s="192">
        <v>25586.54</v>
      </c>
      <c r="M30" s="192">
        <v>0.05</v>
      </c>
      <c r="N30" s="192">
        <v>0.05</v>
      </c>
    </row>
    <row r="31" spans="1:14" ht="15.6" customHeight="1">
      <c r="A31" s="78">
        <v>722</v>
      </c>
      <c r="B31" s="175">
        <v>1700051742780</v>
      </c>
      <c r="C31" s="78">
        <v>922</v>
      </c>
      <c r="D31" s="175">
        <v>1700051732133</v>
      </c>
      <c r="E31" s="176" t="s">
        <v>186</v>
      </c>
      <c r="F31" s="177" t="s">
        <v>167</v>
      </c>
      <c r="G31" s="190">
        <v>0</v>
      </c>
      <c r="H31" s="189">
        <v>3.57</v>
      </c>
      <c r="I31" s="189">
        <v>1.7</v>
      </c>
      <c r="J31" s="189">
        <v>1.7</v>
      </c>
      <c r="K31" s="191">
        <v>0</v>
      </c>
      <c r="L31" s="192">
        <v>0</v>
      </c>
      <c r="M31" s="192">
        <v>0</v>
      </c>
      <c r="N31" s="192">
        <v>0</v>
      </c>
    </row>
    <row r="32" spans="1:14" ht="15.6" customHeight="1">
      <c r="A32" s="78">
        <v>8696</v>
      </c>
      <c r="B32" s="175">
        <v>8696</v>
      </c>
      <c r="C32" s="78">
        <v>8696</v>
      </c>
      <c r="D32" s="175">
        <v>8696</v>
      </c>
      <c r="E32" s="176" t="s">
        <v>187</v>
      </c>
      <c r="F32" s="177">
        <v>1</v>
      </c>
      <c r="G32" s="190">
        <v>0</v>
      </c>
      <c r="H32" s="189">
        <v>757.96</v>
      </c>
      <c r="I32" s="189">
        <v>1.39</v>
      </c>
      <c r="J32" s="189">
        <v>1.39</v>
      </c>
      <c r="K32" s="191">
        <v>0</v>
      </c>
      <c r="L32" s="192">
        <v>0</v>
      </c>
      <c r="M32" s="192">
        <v>0</v>
      </c>
      <c r="N32" s="192">
        <v>0</v>
      </c>
    </row>
    <row r="33" spans="1:14" ht="15.6" customHeight="1">
      <c r="A33" s="78">
        <v>723</v>
      </c>
      <c r="B33" s="175">
        <v>1700051976550</v>
      </c>
      <c r="C33" s="78">
        <v>923</v>
      </c>
      <c r="D33" s="175">
        <v>1700051976560</v>
      </c>
      <c r="E33" s="176" t="s">
        <v>188</v>
      </c>
      <c r="F33" s="177" t="s">
        <v>167</v>
      </c>
      <c r="G33" s="190">
        <v>0</v>
      </c>
      <c r="H33" s="189">
        <v>6.29</v>
      </c>
      <c r="I33" s="189">
        <v>1.05</v>
      </c>
      <c r="J33" s="189">
        <v>1.05</v>
      </c>
      <c r="K33" s="191">
        <v>0</v>
      </c>
      <c r="L33" s="192">
        <v>0</v>
      </c>
      <c r="M33" s="192">
        <v>0</v>
      </c>
      <c r="N33" s="192">
        <v>0</v>
      </c>
    </row>
    <row r="34" spans="1:14" ht="15.6" customHeight="1">
      <c r="A34" s="78">
        <v>724</v>
      </c>
      <c r="B34" s="175">
        <v>1700052029865</v>
      </c>
      <c r="C34" s="78">
        <v>924</v>
      </c>
      <c r="D34" s="175">
        <v>1700052029856</v>
      </c>
      <c r="E34" s="176" t="s">
        <v>189</v>
      </c>
      <c r="F34" s="177" t="s">
        <v>167</v>
      </c>
      <c r="G34" s="190">
        <v>0</v>
      </c>
      <c r="H34" s="189">
        <v>6.94</v>
      </c>
      <c r="I34" s="189">
        <v>1.19</v>
      </c>
      <c r="J34" s="189">
        <v>1.19</v>
      </c>
      <c r="K34" s="191">
        <v>0</v>
      </c>
      <c r="L34" s="192">
        <v>0</v>
      </c>
      <c r="M34" s="192">
        <v>0</v>
      </c>
      <c r="N34" s="192">
        <v>0</v>
      </c>
    </row>
    <row r="35" spans="1:14" ht="15.6" customHeight="1">
      <c r="A35" s="78">
        <v>725</v>
      </c>
      <c r="B35" s="175">
        <v>1700051728590</v>
      </c>
      <c r="C35" s="78">
        <v>925</v>
      </c>
      <c r="D35" s="175">
        <v>1700051780216</v>
      </c>
      <c r="E35" s="176" t="s">
        <v>190</v>
      </c>
      <c r="F35" s="177" t="s">
        <v>167</v>
      </c>
      <c r="G35" s="190">
        <v>0</v>
      </c>
      <c r="H35" s="189">
        <v>68.010000000000005</v>
      </c>
      <c r="I35" s="189">
        <v>0.73</v>
      </c>
      <c r="J35" s="189">
        <v>0.73</v>
      </c>
      <c r="K35" s="191">
        <v>0</v>
      </c>
      <c r="L35" s="192">
        <v>0</v>
      </c>
      <c r="M35" s="192">
        <v>0</v>
      </c>
      <c r="N35" s="192">
        <v>0</v>
      </c>
    </row>
    <row r="36" spans="1:14" ht="15.6" customHeight="1">
      <c r="A36" s="78">
        <v>726</v>
      </c>
      <c r="B36" s="175">
        <v>1700051703898</v>
      </c>
      <c r="C36" s="78">
        <v>926</v>
      </c>
      <c r="D36" s="175">
        <v>1700051822559</v>
      </c>
      <c r="E36" s="176" t="s">
        <v>191</v>
      </c>
      <c r="F36" s="177" t="s">
        <v>167</v>
      </c>
      <c r="G36" s="190">
        <v>0</v>
      </c>
      <c r="H36" s="189">
        <v>7.57</v>
      </c>
      <c r="I36" s="189">
        <v>0.99</v>
      </c>
      <c r="J36" s="189">
        <v>0.99</v>
      </c>
      <c r="K36" s="191">
        <v>0</v>
      </c>
      <c r="L36" s="192">
        <v>0</v>
      </c>
      <c r="M36" s="192">
        <v>0</v>
      </c>
      <c r="N36" s="192">
        <v>0</v>
      </c>
    </row>
    <row r="37" spans="1:14" ht="15.6" customHeight="1">
      <c r="A37" s="78">
        <v>8699</v>
      </c>
      <c r="B37" s="175">
        <v>8699</v>
      </c>
      <c r="C37" s="78">
        <v>8699</v>
      </c>
      <c r="D37" s="175">
        <v>8699</v>
      </c>
      <c r="E37" s="176" t="s">
        <v>192</v>
      </c>
      <c r="F37" s="177">
        <v>1</v>
      </c>
      <c r="G37" s="190">
        <v>0</v>
      </c>
      <c r="H37" s="189">
        <v>875.78</v>
      </c>
      <c r="I37" s="189">
        <v>1.51</v>
      </c>
      <c r="J37" s="189">
        <v>1.51</v>
      </c>
      <c r="K37" s="191">
        <v>0</v>
      </c>
      <c r="L37" s="192">
        <v>0</v>
      </c>
      <c r="M37" s="192">
        <v>0</v>
      </c>
      <c r="N37" s="192">
        <v>0</v>
      </c>
    </row>
    <row r="38" spans="1:14" ht="15.6" customHeight="1">
      <c r="A38" s="78">
        <v>8699</v>
      </c>
      <c r="B38" s="175">
        <v>8699</v>
      </c>
      <c r="C38" s="78">
        <v>8699</v>
      </c>
      <c r="D38" s="175">
        <v>8699</v>
      </c>
      <c r="E38" s="176" t="s">
        <v>193</v>
      </c>
      <c r="F38" s="177">
        <v>1</v>
      </c>
      <c r="G38" s="190">
        <v>0</v>
      </c>
      <c r="H38" s="189">
        <v>875.78</v>
      </c>
      <c r="I38" s="189">
        <v>1.52</v>
      </c>
      <c r="J38" s="189">
        <v>1.52</v>
      </c>
      <c r="K38" s="191">
        <v>0</v>
      </c>
      <c r="L38" s="192">
        <v>0</v>
      </c>
      <c r="M38" s="192">
        <v>0</v>
      </c>
      <c r="N38" s="192">
        <v>0</v>
      </c>
    </row>
    <row r="39" spans="1:14" ht="15.6" customHeight="1">
      <c r="A39" s="78">
        <v>727</v>
      </c>
      <c r="B39" s="175">
        <v>1700051782729</v>
      </c>
      <c r="C39" s="78">
        <v>927</v>
      </c>
      <c r="D39" s="175">
        <v>1700051782710</v>
      </c>
      <c r="E39" s="176" t="s">
        <v>194</v>
      </c>
      <c r="F39" s="177" t="s">
        <v>167</v>
      </c>
      <c r="G39" s="190">
        <v>0</v>
      </c>
      <c r="H39" s="189">
        <v>5.35</v>
      </c>
      <c r="I39" s="189">
        <v>0.97</v>
      </c>
      <c r="J39" s="189">
        <v>0.97</v>
      </c>
      <c r="K39" s="191">
        <v>0</v>
      </c>
      <c r="L39" s="192">
        <v>0</v>
      </c>
      <c r="M39" s="192">
        <v>0</v>
      </c>
      <c r="N39" s="192">
        <v>0</v>
      </c>
    </row>
    <row r="40" spans="1:14" ht="15.6" customHeight="1">
      <c r="A40" s="78">
        <v>730</v>
      </c>
      <c r="B40" s="175">
        <v>1700051741990</v>
      </c>
      <c r="C40" s="78">
        <v>930</v>
      </c>
      <c r="D40" s="175">
        <v>1700051732286</v>
      </c>
      <c r="E40" s="176" t="s">
        <v>195</v>
      </c>
      <c r="F40" s="177" t="s">
        <v>167</v>
      </c>
      <c r="G40" s="190">
        <v>0</v>
      </c>
      <c r="H40" s="189">
        <v>7.75</v>
      </c>
      <c r="I40" s="189">
        <v>1.52</v>
      </c>
      <c r="J40" s="189">
        <v>1.52</v>
      </c>
      <c r="K40" s="191">
        <v>0</v>
      </c>
      <c r="L40" s="192">
        <v>0</v>
      </c>
      <c r="M40" s="192">
        <v>0</v>
      </c>
      <c r="N40" s="192">
        <v>0</v>
      </c>
    </row>
    <row r="41" spans="1:14" ht="15.6" customHeight="1">
      <c r="A41" s="78">
        <v>731</v>
      </c>
      <c r="B41" s="175">
        <v>1700051584955</v>
      </c>
      <c r="C41" s="78">
        <v>931</v>
      </c>
      <c r="D41" s="175">
        <v>1700051732374</v>
      </c>
      <c r="E41" s="176" t="s">
        <v>196</v>
      </c>
      <c r="F41" s="177" t="s">
        <v>167</v>
      </c>
      <c r="G41" s="190">
        <v>0</v>
      </c>
      <c r="H41" s="189">
        <v>9.66</v>
      </c>
      <c r="I41" s="189">
        <v>1.1599999999999999</v>
      </c>
      <c r="J41" s="189">
        <v>1.1599999999999999</v>
      </c>
      <c r="K41" s="191">
        <v>0</v>
      </c>
      <c r="L41" s="192">
        <v>0</v>
      </c>
      <c r="M41" s="192">
        <v>0</v>
      </c>
      <c r="N41" s="192">
        <v>0</v>
      </c>
    </row>
    <row r="42" spans="1:14" ht="15.6" customHeight="1">
      <c r="A42" s="78">
        <v>732</v>
      </c>
      <c r="B42" s="175">
        <v>1700052249980</v>
      </c>
      <c r="C42" s="78">
        <v>932</v>
      </c>
      <c r="D42" s="175">
        <v>1700052249999</v>
      </c>
      <c r="E42" s="176" t="s">
        <v>197</v>
      </c>
      <c r="F42" s="177">
        <v>1</v>
      </c>
      <c r="G42" s="190">
        <v>0</v>
      </c>
      <c r="H42" s="189">
        <v>764.54</v>
      </c>
      <c r="I42" s="189">
        <v>1.51</v>
      </c>
      <c r="J42" s="189">
        <v>1.51</v>
      </c>
      <c r="K42" s="191">
        <v>0</v>
      </c>
      <c r="L42" s="192">
        <v>2649.18</v>
      </c>
      <c r="M42" s="192">
        <v>0.05</v>
      </c>
      <c r="N42" s="192">
        <v>0.05</v>
      </c>
    </row>
    <row r="43" spans="1:14" ht="15.6" customHeight="1">
      <c r="A43" s="78">
        <v>787</v>
      </c>
      <c r="B43" s="175">
        <v>1700051754020</v>
      </c>
      <c r="C43" s="78">
        <v>987</v>
      </c>
      <c r="D43" s="175">
        <v>1700051754011</v>
      </c>
      <c r="E43" s="176" t="s">
        <v>198</v>
      </c>
      <c r="F43" s="177" t="s">
        <v>167</v>
      </c>
      <c r="G43" s="190">
        <v>0</v>
      </c>
      <c r="H43" s="189">
        <v>20.25</v>
      </c>
      <c r="I43" s="189">
        <v>0.63</v>
      </c>
      <c r="J43" s="189">
        <v>0.63</v>
      </c>
      <c r="K43" s="191">
        <v>0</v>
      </c>
      <c r="L43" s="192">
        <v>0</v>
      </c>
      <c r="M43" s="192">
        <v>0</v>
      </c>
      <c r="N43" s="192">
        <v>0</v>
      </c>
    </row>
    <row r="44" spans="1:14" ht="15.6" customHeight="1">
      <c r="A44" s="78">
        <v>8688</v>
      </c>
      <c r="B44" s="175">
        <v>8688</v>
      </c>
      <c r="C44" s="78">
        <v>8688</v>
      </c>
      <c r="D44" s="175">
        <v>8688</v>
      </c>
      <c r="E44" s="176" t="s">
        <v>199</v>
      </c>
      <c r="F44" s="177" t="s">
        <v>167</v>
      </c>
      <c r="G44" s="190">
        <v>0</v>
      </c>
      <c r="H44" s="189">
        <v>1.56</v>
      </c>
      <c r="I44" s="189">
        <v>0.95</v>
      </c>
      <c r="J44" s="189">
        <v>0.95</v>
      </c>
      <c r="K44" s="191">
        <v>0</v>
      </c>
      <c r="L44" s="192">
        <v>864.67</v>
      </c>
      <c r="M44" s="192">
        <v>0.05</v>
      </c>
      <c r="N44" s="192">
        <v>0.05</v>
      </c>
    </row>
    <row r="45" spans="1:14" ht="15.6" customHeight="1">
      <c r="A45" s="78">
        <v>735</v>
      </c>
      <c r="B45" s="175">
        <v>1700051754369</v>
      </c>
      <c r="C45" s="78">
        <v>935</v>
      </c>
      <c r="D45" s="175">
        <v>1700051775660</v>
      </c>
      <c r="E45" s="176" t="s">
        <v>200</v>
      </c>
      <c r="F45" s="177" t="s">
        <v>167</v>
      </c>
      <c r="G45" s="190">
        <v>0</v>
      </c>
      <c r="H45" s="189">
        <v>5.15</v>
      </c>
      <c r="I45" s="189">
        <v>0.85</v>
      </c>
      <c r="J45" s="189">
        <v>0.85</v>
      </c>
      <c r="K45" s="191">
        <v>0</v>
      </c>
      <c r="L45" s="192">
        <v>0</v>
      </c>
      <c r="M45" s="192">
        <v>0</v>
      </c>
      <c r="N45" s="192">
        <v>0</v>
      </c>
    </row>
    <row r="46" spans="1:14" ht="15.6" customHeight="1">
      <c r="A46" s="78">
        <v>736</v>
      </c>
      <c r="B46" s="175">
        <v>1700051754401</v>
      </c>
      <c r="C46" s="78">
        <v>936</v>
      </c>
      <c r="D46" s="175">
        <v>1700051775670</v>
      </c>
      <c r="E46" s="176" t="s">
        <v>201</v>
      </c>
      <c r="F46" s="177" t="s">
        <v>167</v>
      </c>
      <c r="G46" s="190">
        <v>0</v>
      </c>
      <c r="H46" s="189">
        <v>5.15</v>
      </c>
      <c r="I46" s="189">
        <v>0.96</v>
      </c>
      <c r="J46" s="189">
        <v>0.96</v>
      </c>
      <c r="K46" s="191">
        <v>0</v>
      </c>
      <c r="L46" s="192">
        <v>0</v>
      </c>
      <c r="M46" s="192">
        <v>0</v>
      </c>
      <c r="N46" s="192">
        <v>0</v>
      </c>
    </row>
    <row r="47" spans="1:14" ht="15.6" customHeight="1">
      <c r="A47" s="78">
        <v>737</v>
      </c>
      <c r="B47" s="175">
        <v>1700051742034</v>
      </c>
      <c r="C47" s="78">
        <v>937</v>
      </c>
      <c r="D47" s="175">
        <v>1700051732310</v>
      </c>
      <c r="E47" s="176" t="s">
        <v>202</v>
      </c>
      <c r="F47" s="177" t="s">
        <v>167</v>
      </c>
      <c r="G47" s="190">
        <v>0</v>
      </c>
      <c r="H47" s="189">
        <v>7.02</v>
      </c>
      <c r="I47" s="189">
        <v>1.22</v>
      </c>
      <c r="J47" s="189">
        <v>1.22</v>
      </c>
      <c r="K47" s="191">
        <v>0</v>
      </c>
      <c r="L47" s="192">
        <v>0</v>
      </c>
      <c r="M47" s="192">
        <v>0</v>
      </c>
      <c r="N47" s="192">
        <v>0</v>
      </c>
    </row>
    <row r="48" spans="1:14" ht="15.6" customHeight="1">
      <c r="A48" s="78">
        <v>738</v>
      </c>
      <c r="B48" s="175">
        <v>1700051741077</v>
      </c>
      <c r="C48" s="78">
        <v>938</v>
      </c>
      <c r="D48" s="175">
        <v>1700051734195</v>
      </c>
      <c r="E48" s="176" t="s">
        <v>203</v>
      </c>
      <c r="F48" s="177" t="s">
        <v>167</v>
      </c>
      <c r="G48" s="190">
        <v>0</v>
      </c>
      <c r="H48" s="189">
        <v>36.14</v>
      </c>
      <c r="I48" s="189">
        <v>0.95</v>
      </c>
      <c r="J48" s="189">
        <v>0.95</v>
      </c>
      <c r="K48" s="191">
        <v>0</v>
      </c>
      <c r="L48" s="192">
        <v>1084.24</v>
      </c>
      <c r="M48" s="192">
        <v>0.05</v>
      </c>
      <c r="N48" s="192">
        <v>0.05</v>
      </c>
    </row>
    <row r="49" spans="1:14" ht="15.6" customHeight="1">
      <c r="A49" s="78">
        <v>739</v>
      </c>
      <c r="B49" s="175">
        <v>1700051741086</v>
      </c>
      <c r="C49" s="78">
        <v>939</v>
      </c>
      <c r="D49" s="175">
        <v>1700051734200</v>
      </c>
      <c r="E49" s="176" t="s">
        <v>204</v>
      </c>
      <c r="F49" s="177" t="s">
        <v>167</v>
      </c>
      <c r="G49" s="190">
        <v>0</v>
      </c>
      <c r="H49" s="189">
        <v>36.14</v>
      </c>
      <c r="I49" s="189">
        <v>0.95</v>
      </c>
      <c r="J49" s="189">
        <v>0.95</v>
      </c>
      <c r="K49" s="191">
        <v>0</v>
      </c>
      <c r="L49" s="192">
        <v>1084.24</v>
      </c>
      <c r="M49" s="192">
        <v>0.05</v>
      </c>
      <c r="N49" s="192">
        <v>0.05</v>
      </c>
    </row>
    <row r="50" spans="1:14" ht="15.6" customHeight="1">
      <c r="A50" s="78">
        <v>740</v>
      </c>
      <c r="B50" s="175">
        <v>1700051754313</v>
      </c>
      <c r="C50" s="78">
        <v>940</v>
      </c>
      <c r="D50" s="175">
        <v>1700051781520</v>
      </c>
      <c r="E50" s="176" t="s">
        <v>205</v>
      </c>
      <c r="F50" s="177">
        <v>1</v>
      </c>
      <c r="G50" s="190">
        <v>0</v>
      </c>
      <c r="H50" s="189">
        <v>810.98</v>
      </c>
      <c r="I50" s="189">
        <v>1.06</v>
      </c>
      <c r="J50" s="189">
        <v>1.06</v>
      </c>
      <c r="K50" s="191">
        <v>0</v>
      </c>
      <c r="L50" s="192">
        <v>0</v>
      </c>
      <c r="M50" s="192">
        <v>0</v>
      </c>
      <c r="N50" s="192">
        <v>0</v>
      </c>
    </row>
    <row r="51" spans="1:14" ht="15.6" customHeight="1">
      <c r="A51" s="78">
        <v>741</v>
      </c>
      <c r="B51" s="175">
        <v>1700051737600</v>
      </c>
      <c r="C51" s="78">
        <v>941</v>
      </c>
      <c r="D51" s="175">
        <v>1700051733536</v>
      </c>
      <c r="E51" s="176" t="s">
        <v>206</v>
      </c>
      <c r="F51" s="177" t="s">
        <v>167</v>
      </c>
      <c r="G51" s="190">
        <v>0</v>
      </c>
      <c r="H51" s="189">
        <v>110.15</v>
      </c>
      <c r="I51" s="189">
        <v>0.95</v>
      </c>
      <c r="J51" s="189">
        <v>0.95</v>
      </c>
      <c r="K51" s="191">
        <v>0</v>
      </c>
      <c r="L51" s="192">
        <v>1147.4000000000001</v>
      </c>
      <c r="M51" s="192">
        <v>0.05</v>
      </c>
      <c r="N51" s="192">
        <v>0.05</v>
      </c>
    </row>
    <row r="52" spans="1:14" ht="15.6" customHeight="1">
      <c r="A52" s="78">
        <v>742</v>
      </c>
      <c r="B52" s="175">
        <v>1700051737610</v>
      </c>
      <c r="C52" s="78">
        <v>942</v>
      </c>
      <c r="D52" s="175">
        <v>1700051733689</v>
      </c>
      <c r="E52" s="176" t="s">
        <v>207</v>
      </c>
      <c r="F52" s="177" t="s">
        <v>167</v>
      </c>
      <c r="G52" s="190">
        <v>0</v>
      </c>
      <c r="H52" s="189">
        <v>4.37</v>
      </c>
      <c r="I52" s="189">
        <v>0.95</v>
      </c>
      <c r="J52" s="189">
        <v>0.95</v>
      </c>
      <c r="K52" s="191">
        <v>0</v>
      </c>
      <c r="L52" s="192">
        <v>918.69</v>
      </c>
      <c r="M52" s="192">
        <v>0.05</v>
      </c>
      <c r="N52" s="192">
        <v>0.05</v>
      </c>
    </row>
    <row r="53" spans="1:14" ht="15.6" customHeight="1">
      <c r="A53" s="78">
        <v>743</v>
      </c>
      <c r="B53" s="175">
        <v>1700051746952</v>
      </c>
      <c r="C53" s="78">
        <v>943</v>
      </c>
      <c r="D53" s="175">
        <v>1700051746961</v>
      </c>
      <c r="E53" s="176" t="s">
        <v>208</v>
      </c>
      <c r="F53" s="177" t="s">
        <v>167</v>
      </c>
      <c r="G53" s="190">
        <v>0</v>
      </c>
      <c r="H53" s="189">
        <v>3.42</v>
      </c>
      <c r="I53" s="189">
        <v>0.65</v>
      </c>
      <c r="J53" s="189">
        <v>0.65</v>
      </c>
      <c r="K53" s="191">
        <v>0</v>
      </c>
      <c r="L53" s="192">
        <v>0</v>
      </c>
      <c r="M53" s="192">
        <v>0</v>
      </c>
      <c r="N53" s="192">
        <v>0</v>
      </c>
    </row>
    <row r="54" spans="1:14" ht="15.6" customHeight="1">
      <c r="A54" s="78">
        <v>744</v>
      </c>
      <c r="B54" s="175">
        <v>1700051957664</v>
      </c>
      <c r="C54" s="78">
        <v>944</v>
      </c>
      <c r="D54" s="175">
        <v>1700051957655</v>
      </c>
      <c r="E54" s="176" t="s">
        <v>209</v>
      </c>
      <c r="F54" s="177">
        <v>1</v>
      </c>
      <c r="G54" s="190">
        <v>0</v>
      </c>
      <c r="H54" s="189">
        <v>825.22</v>
      </c>
      <c r="I54" s="189">
        <v>0.96</v>
      </c>
      <c r="J54" s="189">
        <v>0.96</v>
      </c>
      <c r="K54" s="191">
        <v>0</v>
      </c>
      <c r="L54" s="192">
        <v>0</v>
      </c>
      <c r="M54" s="192">
        <v>0</v>
      </c>
      <c r="N54" s="192">
        <v>0</v>
      </c>
    </row>
    <row r="55" spans="1:14" ht="15.6" customHeight="1">
      <c r="A55" s="78">
        <v>745</v>
      </c>
      <c r="B55" s="175">
        <v>1700052002748</v>
      </c>
      <c r="C55" s="78">
        <v>945</v>
      </c>
      <c r="D55" s="175">
        <v>1700052002710</v>
      </c>
      <c r="E55" s="176" t="s">
        <v>210</v>
      </c>
      <c r="F55" s="177" t="s">
        <v>167</v>
      </c>
      <c r="G55" s="190">
        <v>0</v>
      </c>
      <c r="H55" s="189">
        <v>31.17</v>
      </c>
      <c r="I55" s="189">
        <v>1.08</v>
      </c>
      <c r="J55" s="189">
        <v>1.08</v>
      </c>
      <c r="K55" s="191">
        <v>0</v>
      </c>
      <c r="L55" s="192">
        <v>0</v>
      </c>
      <c r="M55" s="192">
        <v>0</v>
      </c>
      <c r="N55" s="192">
        <v>0</v>
      </c>
    </row>
    <row r="56" spans="1:14" ht="15.6" customHeight="1">
      <c r="A56" s="78">
        <v>746</v>
      </c>
      <c r="B56" s="175">
        <v>1700052002720</v>
      </c>
      <c r="C56" s="78">
        <v>946</v>
      </c>
      <c r="D56" s="175">
        <v>1700052002739</v>
      </c>
      <c r="E56" s="176" t="s">
        <v>211</v>
      </c>
      <c r="F56" s="177" t="s">
        <v>167</v>
      </c>
      <c r="G56" s="190">
        <v>0</v>
      </c>
      <c r="H56" s="189">
        <v>70.56</v>
      </c>
      <c r="I56" s="189">
        <v>1.1200000000000001</v>
      </c>
      <c r="J56" s="189">
        <v>1.1200000000000001</v>
      </c>
      <c r="K56" s="191">
        <v>0</v>
      </c>
      <c r="L56" s="192">
        <v>0</v>
      </c>
      <c r="M56" s="192">
        <v>0</v>
      </c>
      <c r="N56" s="192">
        <v>0</v>
      </c>
    </row>
    <row r="57" spans="1:14" ht="15.6" customHeight="1">
      <c r="A57" s="78">
        <v>748</v>
      </c>
      <c r="B57" s="175">
        <v>1700051956466</v>
      </c>
      <c r="C57" s="78">
        <v>948</v>
      </c>
      <c r="D57" s="175">
        <v>1700051956457</v>
      </c>
      <c r="E57" s="176" t="s">
        <v>212</v>
      </c>
      <c r="F57" s="177" t="s">
        <v>167</v>
      </c>
      <c r="G57" s="190">
        <v>0</v>
      </c>
      <c r="H57" s="189">
        <v>3.65</v>
      </c>
      <c r="I57" s="189">
        <v>1.52</v>
      </c>
      <c r="J57" s="189">
        <v>1.52</v>
      </c>
      <c r="K57" s="191">
        <v>0</v>
      </c>
      <c r="L57" s="192">
        <v>0</v>
      </c>
      <c r="M57" s="192">
        <v>0</v>
      </c>
      <c r="N57" s="192">
        <v>0</v>
      </c>
    </row>
    <row r="58" spans="1:14" ht="15.6" customHeight="1">
      <c r="A58" s="78">
        <v>749</v>
      </c>
      <c r="B58" s="175">
        <v>1700051622272</v>
      </c>
      <c r="C58" s="78">
        <v>949</v>
      </c>
      <c r="D58" s="175">
        <v>1700051732151</v>
      </c>
      <c r="E58" s="176" t="s">
        <v>213</v>
      </c>
      <c r="F58" s="177">
        <v>1</v>
      </c>
      <c r="G58" s="190">
        <v>0</v>
      </c>
      <c r="H58" s="189">
        <v>878.99</v>
      </c>
      <c r="I58" s="189">
        <v>1.1499999999999999</v>
      </c>
      <c r="J58" s="189">
        <v>1.1499999999999999</v>
      </c>
      <c r="K58" s="191">
        <v>0</v>
      </c>
      <c r="L58" s="192">
        <v>1260.08</v>
      </c>
      <c r="M58" s="192">
        <v>0.05</v>
      </c>
      <c r="N58" s="192">
        <v>0.05</v>
      </c>
    </row>
    <row r="59" spans="1:14" ht="15.6" customHeight="1">
      <c r="A59" s="78">
        <v>753</v>
      </c>
      <c r="B59" s="175">
        <v>1700051965043</v>
      </c>
      <c r="C59" s="78">
        <v>953</v>
      </c>
      <c r="D59" s="175">
        <v>1700051965052</v>
      </c>
      <c r="E59" s="176" t="s">
        <v>214</v>
      </c>
      <c r="F59" s="177" t="s">
        <v>167</v>
      </c>
      <c r="G59" s="190">
        <v>0</v>
      </c>
      <c r="H59" s="189">
        <v>6.61</v>
      </c>
      <c r="I59" s="189">
        <v>1.62</v>
      </c>
      <c r="J59" s="189">
        <v>1.62</v>
      </c>
      <c r="K59" s="191">
        <v>0</v>
      </c>
      <c r="L59" s="192">
        <v>1942.11</v>
      </c>
      <c r="M59" s="192">
        <v>0.05</v>
      </c>
      <c r="N59" s="192">
        <v>0.05</v>
      </c>
    </row>
    <row r="60" spans="1:14" ht="15.6" customHeight="1">
      <c r="A60" s="78">
        <v>754</v>
      </c>
      <c r="B60" s="175">
        <v>1700051740923</v>
      </c>
      <c r="C60" s="78">
        <v>954</v>
      </c>
      <c r="D60" s="175">
        <v>1700051734103</v>
      </c>
      <c r="E60" s="176" t="s">
        <v>215</v>
      </c>
      <c r="F60" s="177" t="s">
        <v>167</v>
      </c>
      <c r="G60" s="190">
        <v>0</v>
      </c>
      <c r="H60" s="189">
        <v>0.59</v>
      </c>
      <c r="I60" s="189">
        <v>0.95</v>
      </c>
      <c r="J60" s="189">
        <v>0.95</v>
      </c>
      <c r="K60" s="191">
        <v>0</v>
      </c>
      <c r="L60" s="192">
        <v>146.4</v>
      </c>
      <c r="M60" s="192">
        <v>0.05</v>
      </c>
      <c r="N60" s="192">
        <v>0.05</v>
      </c>
    </row>
    <row r="61" spans="1:14" ht="15.6" customHeight="1">
      <c r="A61" s="78">
        <v>756</v>
      </c>
      <c r="B61" s="175">
        <v>1700051770412</v>
      </c>
      <c r="C61" s="78">
        <v>956</v>
      </c>
      <c r="D61" s="175">
        <v>1700051770403</v>
      </c>
      <c r="E61" s="176" t="s">
        <v>216</v>
      </c>
      <c r="F61" s="177" t="s">
        <v>167</v>
      </c>
      <c r="G61" s="190">
        <v>0</v>
      </c>
      <c r="H61" s="189">
        <v>6.06</v>
      </c>
      <c r="I61" s="189">
        <v>0.95</v>
      </c>
      <c r="J61" s="189">
        <v>0.95</v>
      </c>
      <c r="K61" s="191">
        <v>0</v>
      </c>
      <c r="L61" s="192">
        <v>0</v>
      </c>
      <c r="M61" s="192">
        <v>0</v>
      </c>
      <c r="N61" s="192">
        <v>0</v>
      </c>
    </row>
    <row r="62" spans="1:14" ht="15.6" customHeight="1">
      <c r="A62" s="78">
        <v>758</v>
      </c>
      <c r="B62" s="175">
        <v>1700051742897</v>
      </c>
      <c r="C62" s="78">
        <v>958</v>
      </c>
      <c r="D62" s="175">
        <v>1700051732417</v>
      </c>
      <c r="E62" s="176" t="s">
        <v>217</v>
      </c>
      <c r="F62" s="177" t="s">
        <v>167</v>
      </c>
      <c r="G62" s="190">
        <v>0</v>
      </c>
      <c r="H62" s="189">
        <v>50.23</v>
      </c>
      <c r="I62" s="189">
        <v>0.95</v>
      </c>
      <c r="J62" s="189">
        <v>0.95</v>
      </c>
      <c r="K62" s="191">
        <v>0</v>
      </c>
      <c r="L62" s="192">
        <v>0</v>
      </c>
      <c r="M62" s="192">
        <v>0</v>
      </c>
      <c r="N62" s="192">
        <v>0</v>
      </c>
    </row>
    <row r="63" spans="1:14" ht="15.6" customHeight="1">
      <c r="A63" s="78">
        <v>589</v>
      </c>
      <c r="B63" s="175">
        <v>1700051737629</v>
      </c>
      <c r="C63" s="78">
        <v>529</v>
      </c>
      <c r="D63" s="175">
        <v>1700051733759</v>
      </c>
      <c r="E63" s="176" t="s">
        <v>218</v>
      </c>
      <c r="F63" s="177" t="s">
        <v>167</v>
      </c>
      <c r="G63" s="190">
        <v>0</v>
      </c>
      <c r="H63" s="189">
        <v>0.43</v>
      </c>
      <c r="I63" s="189">
        <v>0.95</v>
      </c>
      <c r="J63" s="189">
        <v>0.95</v>
      </c>
      <c r="K63" s="191">
        <v>0</v>
      </c>
      <c r="L63" s="192">
        <v>163.11000000000001</v>
      </c>
      <c r="M63" s="192">
        <v>0.05</v>
      </c>
      <c r="N63" s="192">
        <v>0.05</v>
      </c>
    </row>
    <row r="64" spans="1:14" ht="15.6" customHeight="1">
      <c r="A64" s="78">
        <v>761</v>
      </c>
      <c r="B64" s="175">
        <v>1700051751562</v>
      </c>
      <c r="C64" s="78">
        <v>961</v>
      </c>
      <c r="D64" s="175">
        <v>1700051751553</v>
      </c>
      <c r="E64" s="176" t="s">
        <v>219</v>
      </c>
      <c r="F64" s="177" t="s">
        <v>167</v>
      </c>
      <c r="G64" s="190">
        <v>0</v>
      </c>
      <c r="H64" s="189">
        <v>14.14</v>
      </c>
      <c r="I64" s="189">
        <v>0.95</v>
      </c>
      <c r="J64" s="189">
        <v>0.95</v>
      </c>
      <c r="K64" s="191">
        <v>0</v>
      </c>
      <c r="L64" s="192">
        <v>0</v>
      </c>
      <c r="M64" s="192">
        <v>0</v>
      </c>
      <c r="N64" s="192">
        <v>0</v>
      </c>
    </row>
    <row r="65" spans="1:14" ht="15.6" customHeight="1">
      <c r="A65" s="78">
        <v>8694</v>
      </c>
      <c r="B65" s="175">
        <v>8694</v>
      </c>
      <c r="C65" s="78">
        <v>8694</v>
      </c>
      <c r="D65" s="175">
        <v>8694</v>
      </c>
      <c r="E65" s="176" t="s">
        <v>220</v>
      </c>
      <c r="F65" s="177">
        <v>1</v>
      </c>
      <c r="G65" s="190">
        <v>0</v>
      </c>
      <c r="H65" s="189">
        <v>758.42</v>
      </c>
      <c r="I65" s="189">
        <v>1.73</v>
      </c>
      <c r="J65" s="189">
        <v>1.73</v>
      </c>
      <c r="K65" s="191">
        <v>0</v>
      </c>
      <c r="L65" s="192">
        <v>0</v>
      </c>
      <c r="M65" s="192">
        <v>0</v>
      </c>
      <c r="N65" s="192">
        <v>0</v>
      </c>
    </row>
    <row r="66" spans="1:14" ht="15.6" customHeight="1">
      <c r="A66" s="78">
        <v>8694</v>
      </c>
      <c r="B66" s="175">
        <v>8694</v>
      </c>
      <c r="C66" s="78">
        <v>8694</v>
      </c>
      <c r="D66" s="175">
        <v>8694</v>
      </c>
      <c r="E66" s="176" t="s">
        <v>221</v>
      </c>
      <c r="F66" s="177">
        <v>1</v>
      </c>
      <c r="G66" s="190">
        <v>0</v>
      </c>
      <c r="H66" s="189">
        <v>777.76</v>
      </c>
      <c r="I66" s="189">
        <v>1.78</v>
      </c>
      <c r="J66" s="189">
        <v>1.78</v>
      </c>
      <c r="K66" s="191">
        <v>0</v>
      </c>
      <c r="L66" s="192">
        <v>0</v>
      </c>
      <c r="M66" s="192">
        <v>0</v>
      </c>
      <c r="N66" s="192">
        <v>0</v>
      </c>
    </row>
    <row r="67" spans="1:14" ht="15.6" customHeight="1">
      <c r="A67" s="78">
        <v>762</v>
      </c>
      <c r="B67" s="175">
        <v>1700051737638</v>
      </c>
      <c r="C67" s="78">
        <v>962</v>
      </c>
      <c r="D67" s="175">
        <v>1700051733810</v>
      </c>
      <c r="E67" s="176" t="s">
        <v>222</v>
      </c>
      <c r="F67" s="177" t="s">
        <v>167</v>
      </c>
      <c r="G67" s="190">
        <v>0</v>
      </c>
      <c r="H67" s="189">
        <v>26.73</v>
      </c>
      <c r="I67" s="189">
        <v>0.72</v>
      </c>
      <c r="J67" s="189">
        <v>0.72</v>
      </c>
      <c r="K67" s="191">
        <v>0</v>
      </c>
      <c r="L67" s="192">
        <v>2779.6</v>
      </c>
      <c r="M67" s="192">
        <v>0.05</v>
      </c>
      <c r="N67" s="192">
        <v>0.05</v>
      </c>
    </row>
    <row r="68" spans="1:14" ht="15.6" customHeight="1">
      <c r="A68" s="78">
        <v>763</v>
      </c>
      <c r="B68" s="175">
        <v>1700052250169</v>
      </c>
      <c r="C68" s="78">
        <v>963</v>
      </c>
      <c r="D68" s="175">
        <v>1700052250178</v>
      </c>
      <c r="E68" s="176" t="s">
        <v>223</v>
      </c>
      <c r="F68" s="177" t="s">
        <v>167</v>
      </c>
      <c r="G68" s="190">
        <v>0</v>
      </c>
      <c r="H68" s="189">
        <v>16.91</v>
      </c>
      <c r="I68" s="189">
        <v>0.95</v>
      </c>
      <c r="J68" s="189">
        <v>0.95</v>
      </c>
      <c r="K68" s="191">
        <v>0</v>
      </c>
      <c r="L68" s="192">
        <v>1691.2</v>
      </c>
      <c r="M68" s="192">
        <v>0.05</v>
      </c>
      <c r="N68" s="192">
        <v>0.05</v>
      </c>
    </row>
    <row r="69" spans="1:14" ht="15.6" customHeight="1">
      <c r="A69" s="78">
        <v>767</v>
      </c>
      <c r="B69" s="175">
        <v>1700051737683</v>
      </c>
      <c r="C69" s="78">
        <v>967</v>
      </c>
      <c r="D69" s="175">
        <v>1700051734015</v>
      </c>
      <c r="E69" s="176" t="s">
        <v>224</v>
      </c>
      <c r="F69" s="177" t="s">
        <v>167</v>
      </c>
      <c r="G69" s="190">
        <v>0</v>
      </c>
      <c r="H69" s="189">
        <v>29.05</v>
      </c>
      <c r="I69" s="189">
        <v>0.96</v>
      </c>
      <c r="J69" s="189">
        <v>0.96</v>
      </c>
      <c r="K69" s="191">
        <v>0</v>
      </c>
      <c r="L69" s="192">
        <v>4648.21</v>
      </c>
      <c r="M69" s="192">
        <v>0.05</v>
      </c>
      <c r="N69" s="192">
        <v>0.05</v>
      </c>
    </row>
    <row r="70" spans="1:14" ht="15.6" customHeight="1">
      <c r="A70" s="78">
        <v>769</v>
      </c>
      <c r="B70" s="175">
        <v>1700051738092</v>
      </c>
      <c r="C70" s="78">
        <v>969</v>
      </c>
      <c r="D70" s="175">
        <v>1700051734033</v>
      </c>
      <c r="E70" s="176" t="s">
        <v>225</v>
      </c>
      <c r="F70" s="177" t="s">
        <v>167</v>
      </c>
      <c r="G70" s="190">
        <v>0</v>
      </c>
      <c r="H70" s="189">
        <v>0.83</v>
      </c>
      <c r="I70" s="189">
        <v>0.96</v>
      </c>
      <c r="J70" s="189">
        <v>0.96</v>
      </c>
      <c r="K70" s="191">
        <v>0</v>
      </c>
      <c r="L70" s="192">
        <v>260.22000000000003</v>
      </c>
      <c r="M70" s="192">
        <v>0.05</v>
      </c>
      <c r="N70" s="192">
        <v>0.05</v>
      </c>
    </row>
    <row r="71" spans="1:14" ht="15.6" customHeight="1">
      <c r="A71" s="78">
        <v>8687</v>
      </c>
      <c r="B71" s="175">
        <v>8687</v>
      </c>
      <c r="C71" s="78">
        <v>8687</v>
      </c>
      <c r="D71" s="175">
        <v>8687</v>
      </c>
      <c r="E71" s="176" t="s">
        <v>226</v>
      </c>
      <c r="F71" s="177">
        <v>1</v>
      </c>
      <c r="G71" s="190">
        <v>0</v>
      </c>
      <c r="H71" s="189">
        <v>754.77</v>
      </c>
      <c r="I71" s="189">
        <v>0.95</v>
      </c>
      <c r="J71" s="189">
        <v>0.95</v>
      </c>
      <c r="K71" s="191">
        <v>0</v>
      </c>
      <c r="L71" s="192">
        <v>265.66000000000003</v>
      </c>
      <c r="M71" s="192">
        <v>0.05</v>
      </c>
      <c r="N71" s="192">
        <v>0.05</v>
      </c>
    </row>
    <row r="72" spans="1:14" ht="15.6" customHeight="1">
      <c r="A72" s="78">
        <v>772</v>
      </c>
      <c r="B72" s="175">
        <v>1700051740950</v>
      </c>
      <c r="C72" s="78">
        <v>972</v>
      </c>
      <c r="D72" s="175">
        <v>1700051734896</v>
      </c>
      <c r="E72" s="176" t="s">
        <v>227</v>
      </c>
      <c r="F72" s="177" t="s">
        <v>167</v>
      </c>
      <c r="G72" s="190">
        <v>0</v>
      </c>
      <c r="H72" s="189">
        <v>10.69</v>
      </c>
      <c r="I72" s="189">
        <v>0.95</v>
      </c>
      <c r="J72" s="189">
        <v>0.95</v>
      </c>
      <c r="K72" s="191">
        <v>0</v>
      </c>
      <c r="L72" s="192">
        <v>1336.25</v>
      </c>
      <c r="M72" s="192">
        <v>0.05</v>
      </c>
      <c r="N72" s="192">
        <v>0.05</v>
      </c>
    </row>
    <row r="73" spans="1:14" ht="15.6" customHeight="1">
      <c r="A73" s="78">
        <v>773</v>
      </c>
      <c r="B73" s="175">
        <v>1700051742744</v>
      </c>
      <c r="C73" s="78">
        <v>973</v>
      </c>
      <c r="D73" s="175">
        <v>1700051731690</v>
      </c>
      <c r="E73" s="176" t="s">
        <v>228</v>
      </c>
      <c r="F73" s="177" t="s">
        <v>167</v>
      </c>
      <c r="G73" s="190">
        <v>0</v>
      </c>
      <c r="H73" s="189">
        <v>11.07</v>
      </c>
      <c r="I73" s="189">
        <v>1.08</v>
      </c>
      <c r="J73" s="189">
        <v>1.08</v>
      </c>
      <c r="K73" s="191">
        <v>0</v>
      </c>
      <c r="L73" s="192">
        <v>1334.42</v>
      </c>
      <c r="M73" s="192">
        <v>0.05</v>
      </c>
      <c r="N73" s="192">
        <v>0.05</v>
      </c>
    </row>
    <row r="74" spans="1:14" ht="15.6" customHeight="1">
      <c r="A74" s="78">
        <v>774</v>
      </c>
      <c r="B74" s="175">
        <v>1700051742708</v>
      </c>
      <c r="C74" s="78">
        <v>974</v>
      </c>
      <c r="D74" s="175">
        <v>1700051731501</v>
      </c>
      <c r="E74" s="176" t="s">
        <v>229</v>
      </c>
      <c r="F74" s="177" t="s">
        <v>167</v>
      </c>
      <c r="G74" s="190">
        <v>0</v>
      </c>
      <c r="H74" s="189">
        <v>9.98</v>
      </c>
      <c r="I74" s="189">
        <v>1.24</v>
      </c>
      <c r="J74" s="189">
        <v>1.24</v>
      </c>
      <c r="K74" s="191">
        <v>0</v>
      </c>
      <c r="L74" s="192">
        <v>1336.61</v>
      </c>
      <c r="M74" s="192">
        <v>0.05</v>
      </c>
      <c r="N74" s="192">
        <v>0.05</v>
      </c>
    </row>
    <row r="75" spans="1:14" ht="15.6" customHeight="1">
      <c r="A75" s="78">
        <v>633</v>
      </c>
      <c r="B75" s="175">
        <v>1700052410683</v>
      </c>
      <c r="C75" s="78">
        <v>833</v>
      </c>
      <c r="D75" s="175">
        <v>1700052410692</v>
      </c>
      <c r="E75" s="176" t="s">
        <v>230</v>
      </c>
      <c r="F75" s="177" t="s">
        <v>167</v>
      </c>
      <c r="G75" s="190">
        <v>0</v>
      </c>
      <c r="H75" s="189">
        <v>174.37</v>
      </c>
      <c r="I75" s="189">
        <v>0.77</v>
      </c>
      <c r="J75" s="189">
        <v>0.77</v>
      </c>
      <c r="K75" s="191">
        <v>0</v>
      </c>
      <c r="L75" s="192">
        <v>33774.81</v>
      </c>
      <c r="M75" s="192">
        <v>0.05</v>
      </c>
      <c r="N75" s="192">
        <v>0.05</v>
      </c>
    </row>
    <row r="76" spans="1:14" ht="15.6" customHeight="1">
      <c r="A76" s="78">
        <v>775</v>
      </c>
      <c r="B76" s="175">
        <v>1700051857055</v>
      </c>
      <c r="C76" s="78">
        <v>975</v>
      </c>
      <c r="D76" s="175">
        <v>1700051857046</v>
      </c>
      <c r="E76" s="176" t="s">
        <v>231</v>
      </c>
      <c r="F76" s="177" t="s">
        <v>167</v>
      </c>
      <c r="G76" s="190">
        <v>0</v>
      </c>
      <c r="H76" s="189">
        <v>516.09</v>
      </c>
      <c r="I76" s="189">
        <v>0.63</v>
      </c>
      <c r="J76" s="189">
        <v>0.63</v>
      </c>
      <c r="K76" s="191">
        <v>0</v>
      </c>
      <c r="L76" s="192">
        <v>0</v>
      </c>
      <c r="M76" s="192">
        <v>0</v>
      </c>
      <c r="N76" s="192">
        <v>0</v>
      </c>
    </row>
    <row r="77" spans="1:14" ht="15.6" customHeight="1">
      <c r="A77" s="78">
        <v>777</v>
      </c>
      <c r="B77" s="175">
        <v>1700052048593</v>
      </c>
      <c r="C77" s="78">
        <v>977</v>
      </c>
      <c r="D77" s="175">
        <v>1700052048584</v>
      </c>
      <c r="E77" s="176" t="s">
        <v>232</v>
      </c>
      <c r="F77" s="177" t="s">
        <v>167</v>
      </c>
      <c r="G77" s="190">
        <v>0</v>
      </c>
      <c r="H77" s="189">
        <v>68.39</v>
      </c>
      <c r="I77" s="189">
        <v>0.95</v>
      </c>
      <c r="J77" s="189">
        <v>0.95</v>
      </c>
      <c r="K77" s="191">
        <v>0</v>
      </c>
      <c r="L77" s="192">
        <v>2277.29</v>
      </c>
      <c r="M77" s="192">
        <v>0.05</v>
      </c>
      <c r="N77" s="192">
        <v>0.05</v>
      </c>
    </row>
    <row r="78" spans="1:14" ht="15.6" customHeight="1">
      <c r="A78" s="78">
        <v>779</v>
      </c>
      <c r="B78" s="175">
        <v>1700051740890</v>
      </c>
      <c r="C78" s="78">
        <v>979</v>
      </c>
      <c r="D78" s="175">
        <v>1700051734070</v>
      </c>
      <c r="E78" s="176" t="s">
        <v>233</v>
      </c>
      <c r="F78" s="177" t="s">
        <v>167</v>
      </c>
      <c r="G78" s="190">
        <v>0</v>
      </c>
      <c r="H78" s="189">
        <v>146.88</v>
      </c>
      <c r="I78" s="189">
        <v>0.96</v>
      </c>
      <c r="J78" s="189">
        <v>0.96</v>
      </c>
      <c r="K78" s="191">
        <v>0</v>
      </c>
      <c r="L78" s="192">
        <v>3818.76</v>
      </c>
      <c r="M78" s="192">
        <v>0.05</v>
      </c>
      <c r="N78" s="192">
        <v>0.05</v>
      </c>
    </row>
    <row r="79" spans="1:14" ht="15.6" customHeight="1">
      <c r="A79" s="78">
        <v>783</v>
      </c>
      <c r="B79" s="175">
        <v>1700051740905</v>
      </c>
      <c r="C79" s="78">
        <v>983</v>
      </c>
      <c r="D79" s="175">
        <v>1700051734089</v>
      </c>
      <c r="E79" s="176" t="s">
        <v>234</v>
      </c>
      <c r="F79" s="177" t="s">
        <v>167</v>
      </c>
      <c r="G79" s="190">
        <v>0</v>
      </c>
      <c r="H79" s="189">
        <v>2.35</v>
      </c>
      <c r="I79" s="189">
        <v>0.95</v>
      </c>
      <c r="J79" s="189">
        <v>0.95</v>
      </c>
      <c r="K79" s="191">
        <v>0</v>
      </c>
      <c r="L79" s="192">
        <v>459.18</v>
      </c>
      <c r="M79" s="192">
        <v>0.05</v>
      </c>
      <c r="N79" s="192">
        <v>0.05</v>
      </c>
    </row>
    <row r="80" spans="1:14" ht="15.6" customHeight="1">
      <c r="A80" s="78">
        <v>784</v>
      </c>
      <c r="B80" s="175">
        <v>1700051740914</v>
      </c>
      <c r="C80" s="78">
        <v>984</v>
      </c>
      <c r="D80" s="175">
        <v>1700051734098</v>
      </c>
      <c r="E80" s="176" t="s">
        <v>235</v>
      </c>
      <c r="F80" s="177" t="s">
        <v>167</v>
      </c>
      <c r="G80" s="190">
        <v>0</v>
      </c>
      <c r="H80" s="189">
        <v>2.35</v>
      </c>
      <c r="I80" s="189">
        <v>0.95</v>
      </c>
      <c r="J80" s="189">
        <v>0.95</v>
      </c>
      <c r="K80" s="191">
        <v>0</v>
      </c>
      <c r="L80" s="192">
        <v>459.18</v>
      </c>
      <c r="M80" s="192">
        <v>0.05</v>
      </c>
      <c r="N80" s="192">
        <v>0.05</v>
      </c>
    </row>
    <row r="81" spans="1:14" ht="15.6" customHeight="1">
      <c r="A81" s="78"/>
      <c r="B81" s="175"/>
      <c r="C81" s="78">
        <v>985</v>
      </c>
      <c r="D81" s="175">
        <v>1700051744928</v>
      </c>
      <c r="E81" s="176" t="s">
        <v>236</v>
      </c>
      <c r="F81" s="177" t="s">
        <v>167</v>
      </c>
      <c r="G81" s="190">
        <v>0</v>
      </c>
      <c r="H81" s="189">
        <v>0</v>
      </c>
      <c r="I81" s="189">
        <v>0</v>
      </c>
      <c r="J81" s="189">
        <v>0</v>
      </c>
      <c r="K81" s="191">
        <v>0</v>
      </c>
      <c r="L81" s="192">
        <v>3665.27</v>
      </c>
      <c r="M81" s="192">
        <v>0.05</v>
      </c>
      <c r="N81" s="192">
        <v>0.05</v>
      </c>
    </row>
    <row r="82" spans="1:14" ht="15.6" customHeight="1">
      <c r="A82" s="78">
        <v>786</v>
      </c>
      <c r="B82" s="175">
        <v>1700051742070</v>
      </c>
      <c r="C82" s="78">
        <v>986</v>
      </c>
      <c r="D82" s="175">
        <v>1700051732356</v>
      </c>
      <c r="E82" s="176" t="s">
        <v>237</v>
      </c>
      <c r="F82" s="177" t="s">
        <v>167</v>
      </c>
      <c r="G82" s="190">
        <v>0</v>
      </c>
      <c r="H82" s="189">
        <v>550.82000000000005</v>
      </c>
      <c r="I82" s="189">
        <v>1.02</v>
      </c>
      <c r="J82" s="189">
        <v>1.02</v>
      </c>
      <c r="K82" s="191">
        <v>0</v>
      </c>
      <c r="L82" s="192">
        <v>0</v>
      </c>
      <c r="M82" s="192">
        <v>0</v>
      </c>
      <c r="N82" s="192">
        <v>0</v>
      </c>
    </row>
    <row r="83" spans="1:14" ht="15.6" customHeight="1">
      <c r="A83" s="78">
        <v>8689</v>
      </c>
      <c r="B83" s="175">
        <v>8689</v>
      </c>
      <c r="C83" s="78">
        <v>8689</v>
      </c>
      <c r="D83" s="175">
        <v>8689</v>
      </c>
      <c r="E83" s="176" t="s">
        <v>238</v>
      </c>
      <c r="F83" s="177" t="s">
        <v>167</v>
      </c>
      <c r="G83" s="190">
        <v>0</v>
      </c>
      <c r="H83" s="189">
        <v>3.86</v>
      </c>
      <c r="I83" s="189">
        <v>0.95</v>
      </c>
      <c r="J83" s="189">
        <v>0.95</v>
      </c>
      <c r="K83" s="191">
        <v>0</v>
      </c>
      <c r="L83" s="192">
        <v>1544.46</v>
      </c>
      <c r="M83" s="192">
        <v>0.05</v>
      </c>
      <c r="N83" s="192">
        <v>0.05</v>
      </c>
    </row>
    <row r="84" spans="1:14" ht="15.6" customHeight="1">
      <c r="A84" s="78">
        <v>8689</v>
      </c>
      <c r="B84" s="175">
        <v>8689</v>
      </c>
      <c r="C84" s="78">
        <v>8689</v>
      </c>
      <c r="D84" s="175">
        <v>8689</v>
      </c>
      <c r="E84" s="176" t="s">
        <v>239</v>
      </c>
      <c r="F84" s="177" t="s">
        <v>167</v>
      </c>
      <c r="G84" s="190">
        <v>0</v>
      </c>
      <c r="H84" s="189">
        <v>4.4000000000000004</v>
      </c>
      <c r="I84" s="189">
        <v>0.95</v>
      </c>
      <c r="J84" s="189">
        <v>0.95</v>
      </c>
      <c r="K84" s="191">
        <v>0</v>
      </c>
      <c r="L84" s="192">
        <v>1758.43</v>
      </c>
      <c r="M84" s="192">
        <v>0.05</v>
      </c>
      <c r="N84" s="192">
        <v>0.05</v>
      </c>
    </row>
    <row r="85" spans="1:14" ht="15.6" customHeight="1">
      <c r="A85" s="78">
        <v>789</v>
      </c>
      <c r="B85" s="175">
        <v>1700052121427</v>
      </c>
      <c r="C85" s="78">
        <v>989</v>
      </c>
      <c r="D85" s="175">
        <v>1700052121436</v>
      </c>
      <c r="E85" s="176" t="s">
        <v>240</v>
      </c>
      <c r="F85" s="177" t="s">
        <v>167</v>
      </c>
      <c r="G85" s="190">
        <v>0</v>
      </c>
      <c r="H85" s="189">
        <v>3.85</v>
      </c>
      <c r="I85" s="189">
        <v>1.61</v>
      </c>
      <c r="J85" s="189">
        <v>1.61</v>
      </c>
      <c r="K85" s="191">
        <v>0</v>
      </c>
      <c r="L85" s="192">
        <v>1215.04</v>
      </c>
      <c r="M85" s="192">
        <v>0.05</v>
      </c>
      <c r="N85" s="192">
        <v>0.05</v>
      </c>
    </row>
    <row r="86" spans="1:14" ht="15.6" customHeight="1">
      <c r="A86" s="78">
        <v>791</v>
      </c>
      <c r="B86" s="175">
        <v>1700052276956</v>
      </c>
      <c r="C86" s="78">
        <v>991</v>
      </c>
      <c r="D86" s="175">
        <v>1700052276983</v>
      </c>
      <c r="E86" s="176" t="s">
        <v>241</v>
      </c>
      <c r="F86" s="177" t="s">
        <v>167</v>
      </c>
      <c r="G86" s="190">
        <v>0</v>
      </c>
      <c r="H86" s="189">
        <v>8.2899999999999991</v>
      </c>
      <c r="I86" s="189">
        <v>1.05</v>
      </c>
      <c r="J86" s="189">
        <v>1.05</v>
      </c>
      <c r="K86" s="191">
        <v>0</v>
      </c>
      <c r="L86" s="192">
        <v>802.09</v>
      </c>
      <c r="M86" s="192">
        <v>0.05</v>
      </c>
      <c r="N86" s="192">
        <v>0.05</v>
      </c>
    </row>
    <row r="87" spans="1:14" ht="15.6" customHeight="1">
      <c r="A87" s="78">
        <v>8740</v>
      </c>
      <c r="B87" s="175">
        <v>8740</v>
      </c>
      <c r="C87" s="78">
        <v>8740</v>
      </c>
      <c r="D87" s="175">
        <v>8740</v>
      </c>
      <c r="E87" s="176" t="s">
        <v>242</v>
      </c>
      <c r="F87" s="177">
        <v>1</v>
      </c>
      <c r="G87" s="190">
        <v>0</v>
      </c>
      <c r="H87" s="189">
        <v>759.97</v>
      </c>
      <c r="I87" s="189">
        <v>4.1399999999999997</v>
      </c>
      <c r="J87" s="189">
        <v>4.1399999999999997</v>
      </c>
      <c r="K87" s="191">
        <v>0</v>
      </c>
      <c r="L87" s="192">
        <v>5789.42</v>
      </c>
      <c r="M87" s="192">
        <v>0.05</v>
      </c>
      <c r="N87" s="192">
        <v>0.05</v>
      </c>
    </row>
    <row r="88" spans="1:14" ht="15.6" customHeight="1">
      <c r="A88" s="78">
        <v>607</v>
      </c>
      <c r="B88" s="175">
        <v>1700052336027</v>
      </c>
      <c r="C88" s="78">
        <v>807</v>
      </c>
      <c r="D88" s="175">
        <v>1700052336036</v>
      </c>
      <c r="E88" s="176" t="s">
        <v>243</v>
      </c>
      <c r="F88" s="177" t="s">
        <v>167</v>
      </c>
      <c r="G88" s="190">
        <v>0</v>
      </c>
      <c r="H88" s="189">
        <v>31.29</v>
      </c>
      <c r="I88" s="189">
        <v>1.1200000000000001</v>
      </c>
      <c r="J88" s="189">
        <v>1.1200000000000001</v>
      </c>
      <c r="K88" s="191">
        <v>0</v>
      </c>
      <c r="L88" s="192">
        <v>2393.7600000000002</v>
      </c>
      <c r="M88" s="192">
        <v>0.05</v>
      </c>
      <c r="N88" s="192">
        <v>0.05</v>
      </c>
    </row>
    <row r="89" spans="1:14" ht="15.6" customHeight="1">
      <c r="A89" s="78">
        <v>608</v>
      </c>
      <c r="B89" s="175">
        <v>1700052371769</v>
      </c>
      <c r="C89" s="78">
        <v>808</v>
      </c>
      <c r="D89" s="175">
        <v>1700052371750</v>
      </c>
      <c r="E89" s="176" t="s">
        <v>244</v>
      </c>
      <c r="F89" s="177" t="s">
        <v>167</v>
      </c>
      <c r="G89" s="190">
        <v>0</v>
      </c>
      <c r="H89" s="189">
        <v>709.11</v>
      </c>
      <c r="I89" s="189">
        <v>0.59</v>
      </c>
      <c r="J89" s="189">
        <v>0.59</v>
      </c>
      <c r="K89" s="191">
        <v>0</v>
      </c>
      <c r="L89" s="192">
        <v>0</v>
      </c>
      <c r="M89" s="192">
        <v>0</v>
      </c>
      <c r="N89" s="192">
        <v>0</v>
      </c>
    </row>
    <row r="90" spans="1:14" ht="15.6" customHeight="1">
      <c r="A90" s="78">
        <v>729</v>
      </c>
      <c r="B90" s="175">
        <v>1700051877993</v>
      </c>
      <c r="C90" s="78">
        <v>929</v>
      </c>
      <c r="D90" s="175">
        <v>1700051877984</v>
      </c>
      <c r="E90" s="176" t="s">
        <v>245</v>
      </c>
      <c r="F90" s="177" t="s">
        <v>167</v>
      </c>
      <c r="G90" s="190">
        <v>0</v>
      </c>
      <c r="H90" s="189">
        <v>89.93</v>
      </c>
      <c r="I90" s="189">
        <v>1.02</v>
      </c>
      <c r="J90" s="189">
        <v>1.02</v>
      </c>
      <c r="K90" s="191">
        <v>0</v>
      </c>
      <c r="L90" s="192">
        <v>0</v>
      </c>
      <c r="M90" s="192">
        <v>0</v>
      </c>
      <c r="N90" s="192">
        <v>0</v>
      </c>
    </row>
    <row r="91" spans="1:14" ht="15.6" customHeight="1">
      <c r="A91" s="78">
        <v>609</v>
      </c>
      <c r="B91" s="175">
        <v>1700052335929</v>
      </c>
      <c r="C91" s="78">
        <v>809</v>
      </c>
      <c r="D91" s="175">
        <v>1700052335938</v>
      </c>
      <c r="E91" s="176" t="s">
        <v>246</v>
      </c>
      <c r="F91" s="177" t="s">
        <v>167</v>
      </c>
      <c r="G91" s="190">
        <v>0</v>
      </c>
      <c r="H91" s="189">
        <v>31.46</v>
      </c>
      <c r="I91" s="189">
        <v>1.31</v>
      </c>
      <c r="J91" s="189">
        <v>1.31</v>
      </c>
      <c r="K91" s="191">
        <v>0</v>
      </c>
      <c r="L91" s="192">
        <v>1522.56</v>
      </c>
      <c r="M91" s="192">
        <v>0.05</v>
      </c>
      <c r="N91" s="192">
        <v>0.05</v>
      </c>
    </row>
    <row r="92" spans="1:14" ht="15.6" customHeight="1">
      <c r="A92" s="78">
        <v>610</v>
      </c>
      <c r="B92" s="175">
        <v>1700052383462</v>
      </c>
      <c r="C92" s="78">
        <v>810</v>
      </c>
      <c r="D92" s="175">
        <v>1700052383471</v>
      </c>
      <c r="E92" s="176" t="s">
        <v>247</v>
      </c>
      <c r="F92" s="177" t="s">
        <v>167</v>
      </c>
      <c r="G92" s="190">
        <v>0</v>
      </c>
      <c r="H92" s="189">
        <v>11.19</v>
      </c>
      <c r="I92" s="189">
        <v>0.95</v>
      </c>
      <c r="J92" s="189">
        <v>0.95</v>
      </c>
      <c r="K92" s="191">
        <v>0</v>
      </c>
      <c r="L92" s="192">
        <v>1180.27</v>
      </c>
      <c r="M92" s="192">
        <v>0.05</v>
      </c>
      <c r="N92" s="192">
        <v>0.05</v>
      </c>
    </row>
    <row r="93" spans="1:14" ht="15.6" customHeight="1">
      <c r="A93" s="78">
        <v>611</v>
      </c>
      <c r="B93" s="175">
        <v>1700052250016</v>
      </c>
      <c r="C93" s="78">
        <v>811</v>
      </c>
      <c r="D93" s="175">
        <v>1700052250025</v>
      </c>
      <c r="E93" s="176" t="s">
        <v>248</v>
      </c>
      <c r="F93" s="177" t="s">
        <v>167</v>
      </c>
      <c r="G93" s="190">
        <v>0</v>
      </c>
      <c r="H93" s="189">
        <v>14.08</v>
      </c>
      <c r="I93" s="189">
        <v>1.26</v>
      </c>
      <c r="J93" s="189">
        <v>1.26</v>
      </c>
      <c r="K93" s="191">
        <v>0</v>
      </c>
      <c r="L93" s="192">
        <v>1110.74</v>
      </c>
      <c r="M93" s="192">
        <v>0.05</v>
      </c>
      <c r="N93" s="192">
        <v>0.05</v>
      </c>
    </row>
    <row r="94" spans="1:14" ht="15.6" customHeight="1">
      <c r="A94" s="78">
        <v>612</v>
      </c>
      <c r="B94" s="175">
        <v>1700052333968</v>
      </c>
      <c r="C94" s="78">
        <v>812</v>
      </c>
      <c r="D94" s="175">
        <v>1700052333977</v>
      </c>
      <c r="E94" s="176" t="s">
        <v>249</v>
      </c>
      <c r="F94" s="177" t="s">
        <v>167</v>
      </c>
      <c r="G94" s="190">
        <v>0</v>
      </c>
      <c r="H94" s="189">
        <v>19.190000000000001</v>
      </c>
      <c r="I94" s="189">
        <v>1.63</v>
      </c>
      <c r="J94" s="189">
        <v>1.63</v>
      </c>
      <c r="K94" s="191">
        <v>0</v>
      </c>
      <c r="L94" s="192">
        <v>4750.72</v>
      </c>
      <c r="M94" s="192">
        <v>0.05</v>
      </c>
      <c r="N94" s="192">
        <v>0.05</v>
      </c>
    </row>
    <row r="95" spans="1:14" ht="13.2">
      <c r="A95" s="78">
        <v>613</v>
      </c>
      <c r="B95" s="175">
        <v>1700052409544</v>
      </c>
      <c r="C95" s="78">
        <v>813</v>
      </c>
      <c r="D95" s="175">
        <v>1700052409553</v>
      </c>
      <c r="E95" s="176" t="s">
        <v>250</v>
      </c>
      <c r="F95" s="177" t="s">
        <v>167</v>
      </c>
      <c r="G95" s="190">
        <v>0</v>
      </c>
      <c r="H95" s="189">
        <v>12.21</v>
      </c>
      <c r="I95" s="189">
        <v>1.06</v>
      </c>
      <c r="J95" s="189">
        <v>1.06</v>
      </c>
      <c r="K95" s="191">
        <v>0</v>
      </c>
      <c r="L95" s="192">
        <v>1157.69</v>
      </c>
      <c r="M95" s="192">
        <v>0.05</v>
      </c>
      <c r="N95" s="192">
        <v>0.05</v>
      </c>
    </row>
    <row r="96" spans="1:14" ht="15.6" customHeight="1">
      <c r="A96" s="78">
        <v>614</v>
      </c>
      <c r="B96" s="175">
        <v>1700052409562</v>
      </c>
      <c r="C96" s="78">
        <v>814</v>
      </c>
      <c r="D96" s="175">
        <v>1700052409571</v>
      </c>
      <c r="E96" s="176" t="s">
        <v>251</v>
      </c>
      <c r="F96" s="177" t="s">
        <v>167</v>
      </c>
      <c r="G96" s="190">
        <v>0</v>
      </c>
      <c r="H96" s="189">
        <v>37.22</v>
      </c>
      <c r="I96" s="189">
        <v>1.0900000000000001</v>
      </c>
      <c r="J96" s="189">
        <v>1.0900000000000001</v>
      </c>
      <c r="K96" s="191">
        <v>0</v>
      </c>
      <c r="L96" s="192">
        <v>3572.9</v>
      </c>
      <c r="M96" s="192">
        <v>0.05</v>
      </c>
      <c r="N96" s="192">
        <v>0.05</v>
      </c>
    </row>
    <row r="97" spans="1:14" ht="15.6" customHeight="1">
      <c r="A97" s="78">
        <v>615</v>
      </c>
      <c r="B97" s="175">
        <v>1700052279362</v>
      </c>
      <c r="C97" s="78">
        <v>815</v>
      </c>
      <c r="D97" s="175">
        <v>1700052279353</v>
      </c>
      <c r="E97" s="176" t="s">
        <v>252</v>
      </c>
      <c r="F97" s="177" t="s">
        <v>167</v>
      </c>
      <c r="G97" s="190">
        <v>0</v>
      </c>
      <c r="H97" s="189">
        <v>70.790000000000006</v>
      </c>
      <c r="I97" s="189">
        <v>5.52</v>
      </c>
      <c r="J97" s="189">
        <v>5.52</v>
      </c>
      <c r="K97" s="191">
        <v>0</v>
      </c>
      <c r="L97" s="192">
        <v>1189.26</v>
      </c>
      <c r="M97" s="192">
        <v>0.05</v>
      </c>
      <c r="N97" s="192">
        <v>0.05</v>
      </c>
    </row>
    <row r="98" spans="1:14" ht="15.6" customHeight="1">
      <c r="A98" s="78">
        <v>703</v>
      </c>
      <c r="B98" s="175">
        <v>1711837745288</v>
      </c>
      <c r="C98" s="78"/>
      <c r="D98" s="175"/>
      <c r="E98" s="176" t="s">
        <v>253</v>
      </c>
      <c r="F98" s="177">
        <v>1</v>
      </c>
      <c r="G98" s="190">
        <v>0</v>
      </c>
      <c r="H98" s="189">
        <v>1960.15</v>
      </c>
      <c r="I98" s="189">
        <v>3.14</v>
      </c>
      <c r="J98" s="189">
        <v>3.14</v>
      </c>
      <c r="K98" s="191">
        <v>0</v>
      </c>
      <c r="L98" s="192">
        <v>0</v>
      </c>
      <c r="M98" s="192">
        <v>0</v>
      </c>
      <c r="N98" s="192">
        <v>0</v>
      </c>
    </row>
    <row r="99" spans="1:14" ht="15.6" customHeight="1">
      <c r="A99" s="78">
        <v>704</v>
      </c>
      <c r="B99" s="175">
        <v>1712407523002</v>
      </c>
      <c r="C99" s="78"/>
      <c r="D99" s="175"/>
      <c r="E99" s="176" t="s">
        <v>254</v>
      </c>
      <c r="F99" s="177">
        <v>2</v>
      </c>
      <c r="G99" s="190">
        <v>0</v>
      </c>
      <c r="H99" s="189">
        <v>12400.74</v>
      </c>
      <c r="I99" s="189">
        <v>3.41</v>
      </c>
      <c r="J99" s="189">
        <v>3.41</v>
      </c>
      <c r="K99" s="191">
        <v>0</v>
      </c>
      <c r="L99" s="192">
        <v>0</v>
      </c>
      <c r="M99" s="192">
        <v>0</v>
      </c>
      <c r="N99" s="192">
        <v>0</v>
      </c>
    </row>
    <row r="100" spans="1:14" ht="15.6" customHeight="1">
      <c r="A100" s="78">
        <v>705</v>
      </c>
      <c r="B100" s="175">
        <v>1714107179708</v>
      </c>
      <c r="C100" s="78"/>
      <c r="D100" s="175"/>
      <c r="E100" s="176" t="s">
        <v>255</v>
      </c>
      <c r="F100" s="177">
        <v>2</v>
      </c>
      <c r="G100" s="190">
        <v>0</v>
      </c>
      <c r="H100" s="189">
        <v>13056.29</v>
      </c>
      <c r="I100" s="189">
        <v>3.54</v>
      </c>
      <c r="J100" s="189">
        <v>3.54</v>
      </c>
      <c r="K100" s="191">
        <v>0</v>
      </c>
      <c r="L100" s="192">
        <v>0</v>
      </c>
      <c r="M100" s="192">
        <v>0</v>
      </c>
      <c r="N100" s="192">
        <v>0</v>
      </c>
    </row>
    <row r="101" spans="1:14" ht="15.6" customHeight="1">
      <c r="A101" s="78">
        <v>706</v>
      </c>
      <c r="B101" s="175" t="s">
        <v>256</v>
      </c>
      <c r="C101" s="78"/>
      <c r="D101" s="175"/>
      <c r="E101" s="176" t="s">
        <v>257</v>
      </c>
      <c r="F101" s="177">
        <v>2</v>
      </c>
      <c r="G101" s="190">
        <v>0</v>
      </c>
      <c r="H101" s="189">
        <v>13064.13</v>
      </c>
      <c r="I101" s="189">
        <v>3.64</v>
      </c>
      <c r="J101" s="189">
        <v>3.64</v>
      </c>
      <c r="K101" s="191">
        <v>0</v>
      </c>
      <c r="L101" s="192">
        <v>0</v>
      </c>
      <c r="M101" s="192">
        <v>0</v>
      </c>
      <c r="N101" s="192">
        <v>0</v>
      </c>
    </row>
    <row r="102" spans="1:14" ht="13.2">
      <c r="A102" s="78">
        <v>707</v>
      </c>
      <c r="B102" s="175">
        <v>1717159001300</v>
      </c>
      <c r="C102" s="78"/>
      <c r="D102" s="175"/>
      <c r="E102" s="176" t="s">
        <v>258</v>
      </c>
      <c r="F102" s="177">
        <v>1</v>
      </c>
      <c r="G102" s="190">
        <v>0</v>
      </c>
      <c r="H102" s="189">
        <v>1759.85</v>
      </c>
      <c r="I102" s="189">
        <v>2.2000000000000002</v>
      </c>
      <c r="J102" s="189">
        <v>2.2000000000000002</v>
      </c>
      <c r="K102" s="191">
        <v>0</v>
      </c>
      <c r="L102" s="192">
        <v>0</v>
      </c>
      <c r="M102" s="192">
        <v>0</v>
      </c>
      <c r="N102" s="192">
        <v>0</v>
      </c>
    </row>
    <row r="103" spans="1:14" ht="15.6" customHeight="1">
      <c r="A103" s="78">
        <v>708</v>
      </c>
      <c r="B103" s="175">
        <v>1717249710102</v>
      </c>
      <c r="C103" s="78"/>
      <c r="D103" s="175"/>
      <c r="E103" s="176" t="s">
        <v>259</v>
      </c>
      <c r="F103" s="177">
        <v>1</v>
      </c>
      <c r="G103" s="190">
        <v>0</v>
      </c>
      <c r="H103" s="189">
        <v>2374.25</v>
      </c>
      <c r="I103" s="189">
        <v>3.45</v>
      </c>
      <c r="J103" s="189">
        <v>3.45</v>
      </c>
      <c r="K103" s="191">
        <v>0</v>
      </c>
      <c r="L103" s="192">
        <v>0</v>
      </c>
      <c r="M103" s="192">
        <v>0</v>
      </c>
      <c r="N103" s="192">
        <v>0</v>
      </c>
    </row>
    <row r="104" spans="1:14" ht="15.6" customHeight="1">
      <c r="A104" s="78">
        <v>710</v>
      </c>
      <c r="B104" s="175" t="s">
        <v>260</v>
      </c>
      <c r="C104" s="78">
        <v>855</v>
      </c>
      <c r="D104" s="175">
        <v>1700052708503</v>
      </c>
      <c r="E104" s="176" t="s">
        <v>261</v>
      </c>
      <c r="F104" s="177">
        <v>2</v>
      </c>
      <c r="G104" s="190">
        <v>0</v>
      </c>
      <c r="H104" s="189">
        <v>13180.37</v>
      </c>
      <c r="I104" s="189">
        <v>3.63</v>
      </c>
      <c r="J104" s="189">
        <v>3.63</v>
      </c>
      <c r="K104" s="191">
        <v>0</v>
      </c>
      <c r="L104" s="192">
        <v>226.72</v>
      </c>
      <c r="M104" s="192">
        <v>0.05</v>
      </c>
      <c r="N104" s="192">
        <v>0.05</v>
      </c>
    </row>
    <row r="105" spans="1:14" ht="13.2">
      <c r="A105" s="78">
        <v>711</v>
      </c>
      <c r="B105" s="175">
        <v>1712563575006</v>
      </c>
      <c r="C105" s="78"/>
      <c r="D105" s="175"/>
      <c r="E105" s="176" t="s">
        <v>262</v>
      </c>
      <c r="F105" s="177">
        <v>3</v>
      </c>
      <c r="G105" s="190">
        <v>0</v>
      </c>
      <c r="H105" s="189">
        <v>4040.6</v>
      </c>
      <c r="I105" s="189">
        <v>0.53</v>
      </c>
      <c r="J105" s="189">
        <v>0.53</v>
      </c>
      <c r="K105" s="191">
        <v>0</v>
      </c>
      <c r="L105" s="192">
        <v>0</v>
      </c>
      <c r="M105" s="192">
        <v>0</v>
      </c>
      <c r="N105" s="192">
        <v>0</v>
      </c>
    </row>
    <row r="106" spans="1:14" ht="15.6" customHeight="1">
      <c r="A106" s="78">
        <v>685</v>
      </c>
      <c r="B106" s="175">
        <v>1711953043404</v>
      </c>
      <c r="C106" s="78"/>
      <c r="D106" s="175"/>
      <c r="E106" s="176" t="s">
        <v>263</v>
      </c>
      <c r="F106" s="177">
        <v>1</v>
      </c>
      <c r="G106" s="190">
        <v>0</v>
      </c>
      <c r="H106" s="189">
        <v>3860.63</v>
      </c>
      <c r="I106" s="189">
        <v>3.9</v>
      </c>
      <c r="J106" s="189">
        <v>3.9</v>
      </c>
      <c r="K106" s="191">
        <v>0</v>
      </c>
      <c r="L106" s="192">
        <v>0</v>
      </c>
      <c r="M106" s="192">
        <v>0</v>
      </c>
      <c r="N106" s="192">
        <v>0</v>
      </c>
    </row>
    <row r="107" spans="1:14" ht="15.6" customHeight="1">
      <c r="A107" s="78">
        <v>686</v>
      </c>
      <c r="B107" s="175">
        <v>1712524882004</v>
      </c>
      <c r="C107" s="78"/>
      <c r="D107" s="175"/>
      <c r="E107" s="176" t="s">
        <v>264</v>
      </c>
      <c r="F107" s="177">
        <v>2</v>
      </c>
      <c r="G107" s="190">
        <v>0</v>
      </c>
      <c r="H107" s="189">
        <v>21044.01</v>
      </c>
      <c r="I107" s="189">
        <v>3.43</v>
      </c>
      <c r="J107" s="189">
        <v>3.43</v>
      </c>
      <c r="K107" s="191">
        <v>0</v>
      </c>
      <c r="L107" s="192">
        <v>0</v>
      </c>
      <c r="M107" s="192">
        <v>0</v>
      </c>
      <c r="N107" s="192">
        <v>0</v>
      </c>
    </row>
    <row r="108" spans="1:14" ht="15.6" customHeight="1">
      <c r="A108" s="78">
        <v>687</v>
      </c>
      <c r="B108" s="175">
        <v>1711843426252</v>
      </c>
      <c r="C108" s="78"/>
      <c r="D108" s="175"/>
      <c r="E108" s="176" t="s">
        <v>265</v>
      </c>
      <c r="F108" s="177">
        <v>1</v>
      </c>
      <c r="G108" s="190">
        <v>0</v>
      </c>
      <c r="H108" s="189">
        <v>1724.77</v>
      </c>
      <c r="I108" s="189">
        <v>1.06</v>
      </c>
      <c r="J108" s="189">
        <v>1.06</v>
      </c>
      <c r="K108" s="191">
        <v>0</v>
      </c>
      <c r="L108" s="192">
        <v>0</v>
      </c>
      <c r="M108" s="192">
        <v>0</v>
      </c>
      <c r="N108" s="192">
        <v>0</v>
      </c>
    </row>
    <row r="109" spans="1:14" ht="15.6" customHeight="1">
      <c r="A109" s="78">
        <v>688</v>
      </c>
      <c r="B109" s="175">
        <v>1711929555006</v>
      </c>
      <c r="C109" s="78"/>
      <c r="D109" s="175"/>
      <c r="E109" s="176" t="s">
        <v>266</v>
      </c>
      <c r="F109" s="177">
        <v>1</v>
      </c>
      <c r="G109" s="190">
        <v>0</v>
      </c>
      <c r="H109" s="189">
        <v>8544.75</v>
      </c>
      <c r="I109" s="189">
        <v>2.2000000000000002</v>
      </c>
      <c r="J109" s="189">
        <v>2.2000000000000002</v>
      </c>
      <c r="K109" s="191">
        <v>0</v>
      </c>
      <c r="L109" s="192">
        <v>0</v>
      </c>
      <c r="M109" s="192">
        <v>0</v>
      </c>
      <c r="N109" s="192">
        <v>0</v>
      </c>
    </row>
    <row r="110" spans="1:14" ht="15.6" customHeight="1">
      <c r="A110" s="78">
        <v>638</v>
      </c>
      <c r="B110" s="175">
        <v>1700051744440</v>
      </c>
      <c r="C110" s="78">
        <v>838</v>
      </c>
      <c r="D110" s="175">
        <v>1700051744459</v>
      </c>
      <c r="E110" s="176" t="s">
        <v>267</v>
      </c>
      <c r="F110" s="177" t="s">
        <v>167</v>
      </c>
      <c r="G110" s="190">
        <v>0</v>
      </c>
      <c r="H110" s="189">
        <v>204.15</v>
      </c>
      <c r="I110" s="189">
        <v>0.54</v>
      </c>
      <c r="J110" s="189">
        <v>0.54</v>
      </c>
      <c r="K110" s="191">
        <v>0</v>
      </c>
      <c r="L110" s="192">
        <v>309.32</v>
      </c>
      <c r="M110" s="192">
        <v>0.05</v>
      </c>
      <c r="N110" s="192">
        <v>0.05</v>
      </c>
    </row>
    <row r="111" spans="1:14" ht="15.6" customHeight="1">
      <c r="A111" s="78">
        <v>689</v>
      </c>
      <c r="B111" s="175">
        <v>1735033416884</v>
      </c>
      <c r="C111" s="78"/>
      <c r="D111" s="175"/>
      <c r="E111" s="176" t="s">
        <v>268</v>
      </c>
      <c r="F111" s="177">
        <v>2</v>
      </c>
      <c r="G111" s="190">
        <v>0</v>
      </c>
      <c r="H111" s="189">
        <v>11991.15</v>
      </c>
      <c r="I111" s="189">
        <v>3.55</v>
      </c>
      <c r="J111" s="189">
        <v>3.55</v>
      </c>
      <c r="K111" s="191">
        <v>0</v>
      </c>
      <c r="L111" s="192">
        <v>0</v>
      </c>
      <c r="M111" s="192">
        <v>0</v>
      </c>
      <c r="N111" s="192">
        <v>0</v>
      </c>
    </row>
    <row r="112" spans="1:14" ht="15.6" customHeight="1">
      <c r="A112" s="78">
        <v>689</v>
      </c>
      <c r="B112" s="175">
        <v>1745033416880</v>
      </c>
      <c r="C112" s="78"/>
      <c r="D112" s="175"/>
      <c r="E112" s="176" t="s">
        <v>269</v>
      </c>
      <c r="F112" s="177" t="s">
        <v>167</v>
      </c>
      <c r="G112" s="190">
        <v>0</v>
      </c>
      <c r="H112" s="189">
        <v>547.76</v>
      </c>
      <c r="I112" s="189">
        <v>3.6</v>
      </c>
      <c r="J112" s="189">
        <v>3.6</v>
      </c>
      <c r="K112" s="191">
        <v>0</v>
      </c>
      <c r="L112" s="192">
        <v>0</v>
      </c>
      <c r="M112" s="192">
        <v>0</v>
      </c>
      <c r="N112" s="192">
        <v>0</v>
      </c>
    </row>
    <row r="113" spans="1:14" ht="15.6" customHeight="1">
      <c r="A113" s="78">
        <v>689</v>
      </c>
      <c r="B113" s="175">
        <v>1725033416888</v>
      </c>
      <c r="C113" s="78"/>
      <c r="D113" s="175"/>
      <c r="E113" s="176" t="s">
        <v>270</v>
      </c>
      <c r="F113" s="177" t="s">
        <v>167</v>
      </c>
      <c r="G113" s="190">
        <v>0</v>
      </c>
      <c r="H113" s="189">
        <v>547.76</v>
      </c>
      <c r="I113" s="189">
        <v>2.2200000000000002</v>
      </c>
      <c r="J113" s="189">
        <v>2.2200000000000002</v>
      </c>
      <c r="K113" s="191">
        <v>0</v>
      </c>
      <c r="L113" s="192">
        <v>0</v>
      </c>
      <c r="M113" s="192">
        <v>0</v>
      </c>
      <c r="N113" s="192">
        <v>0</v>
      </c>
    </row>
    <row r="114" spans="1:14" ht="15.6" customHeight="1">
      <c r="A114" s="78">
        <v>689</v>
      </c>
      <c r="B114" s="175">
        <v>1715033416881</v>
      </c>
      <c r="C114" s="78"/>
      <c r="D114" s="175"/>
      <c r="E114" s="176" t="s">
        <v>271</v>
      </c>
      <c r="F114" s="177" t="s">
        <v>167</v>
      </c>
      <c r="G114" s="190">
        <v>0</v>
      </c>
      <c r="H114" s="189">
        <v>547.76</v>
      </c>
      <c r="I114" s="189">
        <v>2.21</v>
      </c>
      <c r="J114" s="189">
        <v>2.21</v>
      </c>
      <c r="K114" s="191">
        <v>0</v>
      </c>
      <c r="L114" s="192">
        <v>0</v>
      </c>
      <c r="M114" s="192">
        <v>0</v>
      </c>
      <c r="N114" s="192">
        <v>0</v>
      </c>
    </row>
    <row r="115" spans="1:14" ht="15.6" customHeight="1">
      <c r="A115" s="78">
        <v>690</v>
      </c>
      <c r="B115" s="175">
        <v>1715033416924</v>
      </c>
      <c r="C115" s="78"/>
      <c r="D115" s="175"/>
      <c r="E115" s="176" t="s">
        <v>272</v>
      </c>
      <c r="F115" s="177" t="s">
        <v>167</v>
      </c>
      <c r="G115" s="190">
        <v>0</v>
      </c>
      <c r="H115" s="189">
        <v>39354.76</v>
      </c>
      <c r="I115" s="189">
        <v>3.77</v>
      </c>
      <c r="J115" s="189">
        <v>3.77</v>
      </c>
      <c r="K115" s="191">
        <v>0</v>
      </c>
      <c r="L115" s="192">
        <v>0</v>
      </c>
      <c r="M115" s="192">
        <v>0</v>
      </c>
      <c r="N115" s="192">
        <v>0</v>
      </c>
    </row>
    <row r="116" spans="1:14" ht="15.6" customHeight="1">
      <c r="A116" s="78">
        <v>690</v>
      </c>
      <c r="B116" s="175">
        <v>1725033416920</v>
      </c>
      <c r="C116" s="78"/>
      <c r="D116" s="175"/>
      <c r="E116" s="176" t="s">
        <v>273</v>
      </c>
      <c r="F116" s="177">
        <v>2</v>
      </c>
      <c r="G116" s="190">
        <v>0</v>
      </c>
      <c r="H116" s="189">
        <v>16825.95</v>
      </c>
      <c r="I116" s="189">
        <v>1.48</v>
      </c>
      <c r="J116" s="189">
        <v>1.48</v>
      </c>
      <c r="K116" s="191">
        <v>0</v>
      </c>
      <c r="L116" s="192">
        <v>0</v>
      </c>
      <c r="M116" s="192">
        <v>0</v>
      </c>
      <c r="N116" s="192">
        <v>0</v>
      </c>
    </row>
    <row r="117" spans="1:14" ht="15.6" customHeight="1">
      <c r="A117" s="78">
        <v>616</v>
      </c>
      <c r="B117" s="175">
        <v>1700052338353</v>
      </c>
      <c r="C117" s="78">
        <v>816</v>
      </c>
      <c r="D117" s="175">
        <v>1700052338362</v>
      </c>
      <c r="E117" s="176" t="s">
        <v>274</v>
      </c>
      <c r="F117" s="177" t="s">
        <v>167</v>
      </c>
      <c r="G117" s="190">
        <v>0</v>
      </c>
      <c r="H117" s="189">
        <v>27.55</v>
      </c>
      <c r="I117" s="189">
        <v>1.76</v>
      </c>
      <c r="J117" s="189">
        <v>1.76</v>
      </c>
      <c r="K117" s="191">
        <v>0</v>
      </c>
      <c r="L117" s="192">
        <v>5768.34</v>
      </c>
      <c r="M117" s="192">
        <v>0.05</v>
      </c>
      <c r="N117" s="192">
        <v>0.05</v>
      </c>
    </row>
    <row r="118" spans="1:14" ht="15.6" customHeight="1">
      <c r="A118" s="78">
        <v>617</v>
      </c>
      <c r="B118" s="175">
        <v>1700052478830</v>
      </c>
      <c r="C118" s="78">
        <v>817</v>
      </c>
      <c r="D118" s="175">
        <v>1700052478840</v>
      </c>
      <c r="E118" s="176" t="s">
        <v>275</v>
      </c>
      <c r="F118" s="177" t="s">
        <v>167</v>
      </c>
      <c r="G118" s="190">
        <v>0</v>
      </c>
      <c r="H118" s="189">
        <v>37.64</v>
      </c>
      <c r="I118" s="189">
        <v>1</v>
      </c>
      <c r="J118" s="189">
        <v>1</v>
      </c>
      <c r="K118" s="191">
        <v>0</v>
      </c>
      <c r="L118" s="192">
        <v>1518.33</v>
      </c>
      <c r="M118" s="192">
        <v>0.05</v>
      </c>
      <c r="N118" s="192">
        <v>0.05</v>
      </c>
    </row>
    <row r="119" spans="1:14" ht="15.6" customHeight="1">
      <c r="A119" s="78">
        <v>618</v>
      </c>
      <c r="B119" s="175">
        <v>1700052478868</v>
      </c>
      <c r="C119" s="78">
        <v>818</v>
      </c>
      <c r="D119" s="175">
        <v>1700052478877</v>
      </c>
      <c r="E119" s="176" t="s">
        <v>276</v>
      </c>
      <c r="F119" s="177" t="s">
        <v>167</v>
      </c>
      <c r="G119" s="190">
        <v>0</v>
      </c>
      <c r="H119" s="189">
        <v>97.48</v>
      </c>
      <c r="I119" s="189">
        <v>0.97</v>
      </c>
      <c r="J119" s="189">
        <v>0.97</v>
      </c>
      <c r="K119" s="191">
        <v>0</v>
      </c>
      <c r="L119" s="192">
        <v>2358.9299999999998</v>
      </c>
      <c r="M119" s="192">
        <v>0.05</v>
      </c>
      <c r="N119" s="192">
        <v>0.05</v>
      </c>
    </row>
    <row r="120" spans="1:14" ht="15.6" customHeight="1">
      <c r="A120" s="78">
        <v>619</v>
      </c>
      <c r="B120" s="175">
        <v>1700052478812</v>
      </c>
      <c r="C120" s="78">
        <v>819</v>
      </c>
      <c r="D120" s="175">
        <v>1700052478821</v>
      </c>
      <c r="E120" s="176" t="s">
        <v>277</v>
      </c>
      <c r="F120" s="177" t="s">
        <v>167</v>
      </c>
      <c r="G120" s="190">
        <v>0</v>
      </c>
      <c r="H120" s="189">
        <v>43.29</v>
      </c>
      <c r="I120" s="189">
        <v>1.02</v>
      </c>
      <c r="J120" s="189">
        <v>1.02</v>
      </c>
      <c r="K120" s="191">
        <v>0</v>
      </c>
      <c r="L120" s="192">
        <v>1745.91</v>
      </c>
      <c r="M120" s="192">
        <v>0.05</v>
      </c>
      <c r="N120" s="192">
        <v>0.05</v>
      </c>
    </row>
    <row r="121" spans="1:14" ht="15.6" customHeight="1">
      <c r="A121" s="78">
        <v>620</v>
      </c>
      <c r="B121" s="175">
        <v>1700052464740</v>
      </c>
      <c r="C121" s="78">
        <v>820</v>
      </c>
      <c r="D121" s="175">
        <v>1700052464759</v>
      </c>
      <c r="E121" s="176" t="s">
        <v>278</v>
      </c>
      <c r="F121" s="177">
        <v>1</v>
      </c>
      <c r="G121" s="190">
        <v>0</v>
      </c>
      <c r="H121" s="189">
        <v>1299.3499999999999</v>
      </c>
      <c r="I121" s="189">
        <v>2.88</v>
      </c>
      <c r="J121" s="189">
        <v>2.88</v>
      </c>
      <c r="K121" s="191">
        <v>0</v>
      </c>
      <c r="L121" s="192">
        <v>1394.96</v>
      </c>
      <c r="M121" s="192">
        <v>0.05</v>
      </c>
      <c r="N121" s="192">
        <v>0.05</v>
      </c>
    </row>
    <row r="122" spans="1:14" ht="15.6" customHeight="1">
      <c r="A122" s="78">
        <v>621</v>
      </c>
      <c r="B122" s="175">
        <v>1700052372178</v>
      </c>
      <c r="C122" s="78">
        <v>821</v>
      </c>
      <c r="D122" s="175">
        <v>1700052372187</v>
      </c>
      <c r="E122" s="176" t="s">
        <v>279</v>
      </c>
      <c r="F122" s="177" t="s">
        <v>167</v>
      </c>
      <c r="G122" s="190">
        <v>0</v>
      </c>
      <c r="H122" s="189">
        <v>89.52</v>
      </c>
      <c r="I122" s="189">
        <v>1</v>
      </c>
      <c r="J122" s="189">
        <v>1</v>
      </c>
      <c r="K122" s="191">
        <v>0</v>
      </c>
      <c r="L122" s="192">
        <v>3580.68</v>
      </c>
      <c r="M122" s="192">
        <v>0.05</v>
      </c>
      <c r="N122" s="192">
        <v>0.05</v>
      </c>
    </row>
    <row r="123" spans="1:14" ht="15.6" customHeight="1">
      <c r="A123" s="78">
        <v>622</v>
      </c>
      <c r="B123" s="175">
        <v>1700052288701</v>
      </c>
      <c r="C123" s="78">
        <v>822</v>
      </c>
      <c r="D123" s="175">
        <v>1700052288696</v>
      </c>
      <c r="E123" s="176" t="s">
        <v>280</v>
      </c>
      <c r="F123" s="177" t="s">
        <v>167</v>
      </c>
      <c r="G123" s="190">
        <v>0</v>
      </c>
      <c r="H123" s="189">
        <v>107.01</v>
      </c>
      <c r="I123" s="189">
        <v>0.61</v>
      </c>
      <c r="J123" s="189">
        <v>0.61</v>
      </c>
      <c r="K123" s="191">
        <v>0</v>
      </c>
      <c r="L123" s="192">
        <v>0</v>
      </c>
      <c r="M123" s="192">
        <v>0</v>
      </c>
      <c r="N123" s="192">
        <v>0</v>
      </c>
    </row>
    <row r="124" spans="1:14" ht="15.6" customHeight="1">
      <c r="A124" s="78">
        <v>623</v>
      </c>
      <c r="B124" s="175">
        <v>1700052434197</v>
      </c>
      <c r="C124" s="78">
        <v>823</v>
      </c>
      <c r="D124" s="175">
        <v>1700052434211</v>
      </c>
      <c r="E124" s="176" t="s">
        <v>281</v>
      </c>
      <c r="F124" s="177">
        <v>1</v>
      </c>
      <c r="G124" s="190">
        <v>0</v>
      </c>
      <c r="H124" s="189">
        <v>762.28</v>
      </c>
      <c r="I124" s="189">
        <v>1.1299999999999999</v>
      </c>
      <c r="J124" s="189">
        <v>1.1299999999999999</v>
      </c>
      <c r="K124" s="191">
        <v>0</v>
      </c>
      <c r="L124" s="192">
        <v>1316.73</v>
      </c>
      <c r="M124" s="192">
        <v>0.05</v>
      </c>
      <c r="N124" s="192">
        <v>0.05</v>
      </c>
    </row>
    <row r="125" spans="1:14" ht="15.6" customHeight="1">
      <c r="A125" s="78">
        <v>625</v>
      </c>
      <c r="B125" s="175">
        <v>1700052427320</v>
      </c>
      <c r="C125" s="78">
        <v>825</v>
      </c>
      <c r="D125" s="175">
        <v>1700052427330</v>
      </c>
      <c r="E125" s="176" t="s">
        <v>282</v>
      </c>
      <c r="F125" s="177" t="s">
        <v>167</v>
      </c>
      <c r="G125" s="190">
        <v>0</v>
      </c>
      <c r="H125" s="189">
        <v>94.34</v>
      </c>
      <c r="I125" s="189">
        <v>0.96</v>
      </c>
      <c r="J125" s="189">
        <v>0.96</v>
      </c>
      <c r="K125" s="191">
        <v>0</v>
      </c>
      <c r="L125" s="192">
        <v>1886.81</v>
      </c>
      <c r="M125" s="192">
        <v>0.05</v>
      </c>
      <c r="N125" s="192">
        <v>0.05</v>
      </c>
    </row>
    <row r="126" spans="1:14" ht="15.6" customHeight="1">
      <c r="A126" s="78">
        <v>626</v>
      </c>
      <c r="B126" s="175">
        <v>1700052468489</v>
      </c>
      <c r="C126" s="78">
        <v>826</v>
      </c>
      <c r="D126" s="175">
        <v>1700052468498</v>
      </c>
      <c r="E126" s="176" t="s">
        <v>283</v>
      </c>
      <c r="F126" s="177" t="s">
        <v>167</v>
      </c>
      <c r="G126" s="190">
        <v>0</v>
      </c>
      <c r="H126" s="189">
        <v>11.04</v>
      </c>
      <c r="I126" s="189">
        <v>1.24</v>
      </c>
      <c r="J126" s="189">
        <v>1.24</v>
      </c>
      <c r="K126" s="191">
        <v>0</v>
      </c>
      <c r="L126" s="192">
        <v>0</v>
      </c>
      <c r="M126" s="192">
        <v>0</v>
      </c>
      <c r="N126" s="192">
        <v>0</v>
      </c>
    </row>
    <row r="127" spans="1:14" ht="15.6" customHeight="1">
      <c r="A127" s="78">
        <v>766</v>
      </c>
      <c r="B127" s="175">
        <v>1700051744430</v>
      </c>
      <c r="C127" s="78">
        <v>966</v>
      </c>
      <c r="D127" s="175">
        <v>1700051744421</v>
      </c>
      <c r="E127" s="176" t="s">
        <v>284</v>
      </c>
      <c r="F127" s="177" t="s">
        <v>167</v>
      </c>
      <c r="G127" s="190">
        <v>0</v>
      </c>
      <c r="H127" s="189">
        <v>236.05</v>
      </c>
      <c r="I127" s="189">
        <v>0.53</v>
      </c>
      <c r="J127" s="189">
        <v>0.53</v>
      </c>
      <c r="K127" s="191">
        <v>0</v>
      </c>
      <c r="L127" s="192">
        <v>4366.96</v>
      </c>
      <c r="M127" s="192">
        <v>0.05</v>
      </c>
      <c r="N127" s="192">
        <v>0.05</v>
      </c>
    </row>
    <row r="128" spans="1:14" ht="15.6" customHeight="1">
      <c r="A128" s="78">
        <v>793</v>
      </c>
      <c r="B128" s="175">
        <v>1700052446280</v>
      </c>
      <c r="C128" s="78">
        <v>8710</v>
      </c>
      <c r="D128" s="175">
        <v>8710</v>
      </c>
      <c r="E128" s="176" t="s">
        <v>285</v>
      </c>
      <c r="F128" s="177" t="s">
        <v>167</v>
      </c>
      <c r="G128" s="190">
        <v>0</v>
      </c>
      <c r="H128" s="189">
        <v>19.940000000000001</v>
      </c>
      <c r="I128" s="189">
        <v>12.61</v>
      </c>
      <c r="J128" s="189">
        <v>12.61</v>
      </c>
      <c r="K128" s="191">
        <v>0</v>
      </c>
      <c r="L128" s="192">
        <v>20278.03</v>
      </c>
      <c r="M128" s="192">
        <v>0.05</v>
      </c>
      <c r="N128" s="192">
        <v>0.05</v>
      </c>
    </row>
    <row r="129" spans="1:14" ht="15.6" customHeight="1">
      <c r="A129" s="78">
        <v>630</v>
      </c>
      <c r="B129" s="175">
        <v>1700052708187</v>
      </c>
      <c r="C129" s="78">
        <v>830</v>
      </c>
      <c r="D129" s="175">
        <v>1700052708196</v>
      </c>
      <c r="E129" s="176" t="s">
        <v>286</v>
      </c>
      <c r="F129" s="177">
        <v>1</v>
      </c>
      <c r="G129" s="190">
        <v>0</v>
      </c>
      <c r="H129" s="189">
        <v>1113.29</v>
      </c>
      <c r="I129" s="189">
        <v>1.63</v>
      </c>
      <c r="J129" s="189">
        <v>1.63</v>
      </c>
      <c r="K129" s="191">
        <v>0</v>
      </c>
      <c r="L129" s="192">
        <v>1241.27</v>
      </c>
      <c r="M129" s="192">
        <v>0.05</v>
      </c>
      <c r="N129" s="192">
        <v>0.05</v>
      </c>
    </row>
    <row r="130" spans="1:14" ht="15.6" customHeight="1">
      <c r="A130" s="78">
        <v>634</v>
      </c>
      <c r="B130" s="175">
        <v>1700052479268</v>
      </c>
      <c r="C130" s="78">
        <v>834</v>
      </c>
      <c r="D130" s="175">
        <v>1700052479277</v>
      </c>
      <c r="E130" s="176" t="s">
        <v>287</v>
      </c>
      <c r="F130" s="177" t="s">
        <v>167</v>
      </c>
      <c r="G130" s="190">
        <v>0</v>
      </c>
      <c r="H130" s="189">
        <v>5.05</v>
      </c>
      <c r="I130" s="189">
        <v>1.58</v>
      </c>
      <c r="J130" s="189">
        <v>1.58</v>
      </c>
      <c r="K130" s="191">
        <v>0</v>
      </c>
      <c r="L130" s="192">
        <v>1160.93</v>
      </c>
      <c r="M130" s="192">
        <v>0.05</v>
      </c>
      <c r="N130" s="192">
        <v>0.05</v>
      </c>
    </row>
    <row r="131" spans="1:14" ht="15.6" customHeight="1">
      <c r="A131" s="78">
        <v>635</v>
      </c>
      <c r="B131" s="175">
        <v>1700052632341</v>
      </c>
      <c r="C131" s="78">
        <v>835</v>
      </c>
      <c r="D131" s="175">
        <v>1700052632350</v>
      </c>
      <c r="E131" s="176" t="s">
        <v>288</v>
      </c>
      <c r="F131" s="177" t="s">
        <v>167</v>
      </c>
      <c r="G131" s="190">
        <v>0</v>
      </c>
      <c r="H131" s="189">
        <v>54.59</v>
      </c>
      <c r="I131" s="189">
        <v>1.23</v>
      </c>
      <c r="J131" s="189">
        <v>1.23</v>
      </c>
      <c r="K131" s="191">
        <v>0</v>
      </c>
      <c r="L131" s="192">
        <v>6696.16</v>
      </c>
      <c r="M131" s="192">
        <v>0.05</v>
      </c>
      <c r="N131" s="192">
        <v>0.05</v>
      </c>
    </row>
    <row r="132" spans="1:14" ht="15.6" customHeight="1">
      <c r="A132" s="78">
        <v>790</v>
      </c>
      <c r="B132" s="175">
        <v>1700052250248</v>
      </c>
      <c r="C132" s="78">
        <v>990</v>
      </c>
      <c r="D132" s="175">
        <v>1700052250284</v>
      </c>
      <c r="E132" s="176" t="s">
        <v>289</v>
      </c>
      <c r="F132" s="177" t="s">
        <v>167</v>
      </c>
      <c r="G132" s="190">
        <v>0</v>
      </c>
      <c r="H132" s="189">
        <v>27.39</v>
      </c>
      <c r="I132" s="189">
        <v>1.02</v>
      </c>
      <c r="J132" s="189">
        <v>1.02</v>
      </c>
      <c r="K132" s="191">
        <v>0</v>
      </c>
      <c r="L132" s="192">
        <v>1988.36</v>
      </c>
      <c r="M132" s="192">
        <v>0.05</v>
      </c>
      <c r="N132" s="192">
        <v>0.05</v>
      </c>
    </row>
    <row r="133" spans="1:14" ht="15.6" customHeight="1">
      <c r="A133" s="78">
        <v>644</v>
      </c>
      <c r="B133" s="175">
        <v>1700051778192</v>
      </c>
      <c r="C133" s="78">
        <v>844</v>
      </c>
      <c r="D133" s="175">
        <v>1700051778183</v>
      </c>
      <c r="E133" s="176" t="s">
        <v>290</v>
      </c>
      <c r="F133" s="177">
        <v>1</v>
      </c>
      <c r="G133" s="190">
        <v>0</v>
      </c>
      <c r="H133" s="189">
        <v>807.56</v>
      </c>
      <c r="I133" s="189">
        <v>0.6</v>
      </c>
      <c r="J133" s="189">
        <v>0.6</v>
      </c>
      <c r="K133" s="191">
        <v>0</v>
      </c>
      <c r="L133" s="192">
        <v>0</v>
      </c>
      <c r="M133" s="192">
        <v>0</v>
      </c>
      <c r="N133" s="192">
        <v>0</v>
      </c>
    </row>
    <row r="134" spans="1:14" ht="15.6" customHeight="1">
      <c r="A134" s="78">
        <v>646</v>
      </c>
      <c r="B134" s="175">
        <v>1700052537803</v>
      </c>
      <c r="C134" s="78">
        <v>846</v>
      </c>
      <c r="D134" s="175">
        <v>1700052537812</v>
      </c>
      <c r="E134" s="176" t="s">
        <v>291</v>
      </c>
      <c r="F134" s="177" t="s">
        <v>167</v>
      </c>
      <c r="G134" s="190">
        <v>0</v>
      </c>
      <c r="H134" s="189">
        <v>3.33</v>
      </c>
      <c r="I134" s="189">
        <v>5.6</v>
      </c>
      <c r="J134" s="189">
        <v>5.6</v>
      </c>
      <c r="K134" s="191">
        <v>0</v>
      </c>
      <c r="L134" s="192">
        <v>807.04</v>
      </c>
      <c r="M134" s="192">
        <v>0.05</v>
      </c>
      <c r="N134" s="192">
        <v>0.05</v>
      </c>
    </row>
    <row r="135" spans="1:14" ht="15.6" customHeight="1">
      <c r="A135" s="78">
        <v>648</v>
      </c>
      <c r="B135" s="175">
        <v>1700052909174</v>
      </c>
      <c r="C135" s="78">
        <v>848</v>
      </c>
      <c r="D135" s="175">
        <v>1700052909183</v>
      </c>
      <c r="E135" s="176" t="s">
        <v>292</v>
      </c>
      <c r="F135" s="177" t="s">
        <v>167</v>
      </c>
      <c r="G135" s="190">
        <v>0</v>
      </c>
      <c r="H135" s="189">
        <v>7.52</v>
      </c>
      <c r="I135" s="189">
        <v>1.84</v>
      </c>
      <c r="J135" s="189">
        <v>1.84</v>
      </c>
      <c r="K135" s="191">
        <v>0</v>
      </c>
      <c r="L135" s="192">
        <v>827.35</v>
      </c>
      <c r="M135" s="192">
        <v>0.05</v>
      </c>
      <c r="N135" s="192">
        <v>0.05</v>
      </c>
    </row>
    <row r="136" spans="1:14" ht="15.6" customHeight="1">
      <c r="A136" s="78">
        <v>8715</v>
      </c>
      <c r="B136" s="175">
        <v>8715</v>
      </c>
      <c r="C136" s="78">
        <v>8715</v>
      </c>
      <c r="D136" s="175">
        <v>8715</v>
      </c>
      <c r="E136" s="176" t="s">
        <v>293</v>
      </c>
      <c r="F136" s="177">
        <v>1</v>
      </c>
      <c r="G136" s="190">
        <v>0</v>
      </c>
      <c r="H136" s="189">
        <v>777.29</v>
      </c>
      <c r="I136" s="189">
        <v>5.24</v>
      </c>
      <c r="J136" s="189">
        <v>5.24</v>
      </c>
      <c r="K136" s="191">
        <v>0</v>
      </c>
      <c r="L136" s="192">
        <v>12537.03</v>
      </c>
      <c r="M136" s="192">
        <v>0.05</v>
      </c>
      <c r="N136" s="192">
        <v>0.05</v>
      </c>
    </row>
    <row r="137" spans="1:14" ht="15.6" customHeight="1">
      <c r="A137" s="78">
        <v>652</v>
      </c>
      <c r="B137" s="175">
        <v>1700052674875</v>
      </c>
      <c r="C137" s="78">
        <v>852</v>
      </c>
      <c r="D137" s="175">
        <v>1700052674884</v>
      </c>
      <c r="E137" s="176" t="s">
        <v>294</v>
      </c>
      <c r="F137" s="177" t="s">
        <v>167</v>
      </c>
      <c r="G137" s="190">
        <v>0</v>
      </c>
      <c r="H137" s="189">
        <v>99.42</v>
      </c>
      <c r="I137" s="189">
        <v>0.95</v>
      </c>
      <c r="J137" s="189">
        <v>0.95</v>
      </c>
      <c r="K137" s="191">
        <v>0</v>
      </c>
      <c r="L137" s="192">
        <v>9941.9599999999991</v>
      </c>
      <c r="M137" s="192">
        <v>0.05</v>
      </c>
      <c r="N137" s="192">
        <v>0.05</v>
      </c>
    </row>
    <row r="138" spans="1:14" ht="15.6" customHeight="1">
      <c r="A138" s="78">
        <v>653</v>
      </c>
      <c r="B138" s="175">
        <v>1700052577772</v>
      </c>
      <c r="C138" s="78">
        <v>853</v>
      </c>
      <c r="D138" s="175">
        <v>1700052577781</v>
      </c>
      <c r="E138" s="176" t="s">
        <v>295</v>
      </c>
      <c r="F138" s="177" t="s">
        <v>167</v>
      </c>
      <c r="G138" s="190">
        <v>0</v>
      </c>
      <c r="H138" s="189">
        <v>20.22</v>
      </c>
      <c r="I138" s="189">
        <v>1.07</v>
      </c>
      <c r="J138" s="189">
        <v>1.07</v>
      </c>
      <c r="K138" s="191">
        <v>0</v>
      </c>
      <c r="L138" s="192">
        <v>2790.66</v>
      </c>
      <c r="M138" s="192">
        <v>0.05</v>
      </c>
      <c r="N138" s="192">
        <v>0.05</v>
      </c>
    </row>
    <row r="139" spans="1:14" ht="15.6" customHeight="1">
      <c r="A139" s="78">
        <v>654</v>
      </c>
      <c r="B139" s="175">
        <v>1700052635991</v>
      </c>
      <c r="C139" s="78">
        <v>854</v>
      </c>
      <c r="D139" s="175">
        <v>1700052636008</v>
      </c>
      <c r="E139" s="176" t="s">
        <v>296</v>
      </c>
      <c r="F139" s="177" t="s">
        <v>167</v>
      </c>
      <c r="G139" s="190">
        <v>0</v>
      </c>
      <c r="H139" s="189">
        <v>12.1</v>
      </c>
      <c r="I139" s="189">
        <v>1.18</v>
      </c>
      <c r="J139" s="189">
        <v>1.18</v>
      </c>
      <c r="K139" s="191">
        <v>0</v>
      </c>
      <c r="L139" s="192">
        <v>798.28</v>
      </c>
      <c r="M139" s="192">
        <v>0.05</v>
      </c>
      <c r="N139" s="192">
        <v>0.05</v>
      </c>
    </row>
    <row r="140" spans="1:14" ht="15.6" customHeight="1">
      <c r="A140" s="78">
        <v>795</v>
      </c>
      <c r="B140" s="175">
        <v>1700052588250</v>
      </c>
      <c r="C140" s="78">
        <v>859</v>
      </c>
      <c r="D140" s="175">
        <v>1700052588296</v>
      </c>
      <c r="E140" s="176" t="s">
        <v>297</v>
      </c>
      <c r="F140" s="177" t="s">
        <v>167</v>
      </c>
      <c r="G140" s="190">
        <v>0</v>
      </c>
      <c r="H140" s="189">
        <v>174.79</v>
      </c>
      <c r="I140" s="189">
        <v>0.96</v>
      </c>
      <c r="J140" s="189">
        <v>0.96</v>
      </c>
      <c r="K140" s="191">
        <v>0</v>
      </c>
      <c r="L140" s="192">
        <v>635.59</v>
      </c>
      <c r="M140" s="192">
        <v>0.05</v>
      </c>
      <c r="N140" s="192">
        <v>0.05</v>
      </c>
    </row>
    <row r="141" spans="1:14" ht="15.6" customHeight="1">
      <c r="A141" s="78">
        <v>796</v>
      </c>
      <c r="B141" s="175">
        <v>1700052844312</v>
      </c>
      <c r="C141" s="78">
        <v>860</v>
      </c>
      <c r="D141" s="175">
        <v>1700052844321</v>
      </c>
      <c r="E141" s="176" t="s">
        <v>298</v>
      </c>
      <c r="F141" s="177" t="s">
        <v>167</v>
      </c>
      <c r="G141" s="190">
        <v>0</v>
      </c>
      <c r="H141" s="189">
        <v>13.71</v>
      </c>
      <c r="I141" s="189">
        <v>1.49</v>
      </c>
      <c r="J141" s="189">
        <v>1.49</v>
      </c>
      <c r="K141" s="191">
        <v>0</v>
      </c>
      <c r="L141" s="192">
        <v>3154.09</v>
      </c>
      <c r="M141" s="192">
        <v>0.05</v>
      </c>
      <c r="N141" s="192">
        <v>0.05</v>
      </c>
    </row>
    <row r="142" spans="1:14" ht="15.6" customHeight="1">
      <c r="A142" s="78">
        <v>797</v>
      </c>
      <c r="B142" s="175">
        <v>1700052585286</v>
      </c>
      <c r="C142" s="78">
        <v>8717</v>
      </c>
      <c r="D142" s="175">
        <v>8717</v>
      </c>
      <c r="E142" s="176" t="s">
        <v>299</v>
      </c>
      <c r="F142" s="177" t="s">
        <v>167</v>
      </c>
      <c r="G142" s="190">
        <v>0</v>
      </c>
      <c r="H142" s="189">
        <v>83.25</v>
      </c>
      <c r="I142" s="189">
        <v>1.39</v>
      </c>
      <c r="J142" s="189">
        <v>1.39</v>
      </c>
      <c r="K142" s="191">
        <v>0</v>
      </c>
      <c r="L142" s="192">
        <v>10405.950000000001</v>
      </c>
      <c r="M142" s="192">
        <v>0.05</v>
      </c>
      <c r="N142" s="192">
        <v>0.05</v>
      </c>
    </row>
    <row r="143" spans="1:14" ht="15.6" customHeight="1">
      <c r="A143" s="78">
        <v>658</v>
      </c>
      <c r="B143" s="175">
        <v>1700052525366</v>
      </c>
      <c r="C143" s="78">
        <v>863</v>
      </c>
      <c r="D143" s="175">
        <v>1700052525375</v>
      </c>
      <c r="E143" s="176" t="s">
        <v>300</v>
      </c>
      <c r="F143" s="177" t="s">
        <v>167</v>
      </c>
      <c r="G143" s="190">
        <v>0</v>
      </c>
      <c r="H143" s="189">
        <v>105.12</v>
      </c>
      <c r="I143" s="189">
        <v>1.86</v>
      </c>
      <c r="J143" s="189">
        <v>1.86</v>
      </c>
      <c r="K143" s="191">
        <v>0</v>
      </c>
      <c r="L143" s="192">
        <v>26279.360000000001</v>
      </c>
      <c r="M143" s="192">
        <v>0.05</v>
      </c>
      <c r="N143" s="192">
        <v>0.05</v>
      </c>
    </row>
    <row r="144" spans="1:14" ht="15.6" customHeight="1">
      <c r="A144" s="78">
        <v>655</v>
      </c>
      <c r="B144" s="175">
        <v>1700052524098</v>
      </c>
      <c r="C144" s="78">
        <v>864</v>
      </c>
      <c r="D144" s="175">
        <v>1700052524103</v>
      </c>
      <c r="E144" s="176" t="s">
        <v>301</v>
      </c>
      <c r="F144" s="177" t="s">
        <v>167</v>
      </c>
      <c r="G144" s="190">
        <v>0</v>
      </c>
      <c r="H144" s="189">
        <v>6.04</v>
      </c>
      <c r="I144" s="189">
        <v>1.0900000000000001</v>
      </c>
      <c r="J144" s="189">
        <v>1.0900000000000001</v>
      </c>
      <c r="K144" s="191">
        <v>0</v>
      </c>
      <c r="L144" s="192">
        <v>1201.08</v>
      </c>
      <c r="M144" s="192">
        <v>0.05</v>
      </c>
      <c r="N144" s="192">
        <v>0.05</v>
      </c>
    </row>
    <row r="145" spans="1:14" ht="15.6" customHeight="1">
      <c r="A145" s="78">
        <v>659</v>
      </c>
      <c r="B145" s="175">
        <v>1700052500724</v>
      </c>
      <c r="C145" s="78">
        <v>865</v>
      </c>
      <c r="D145" s="175">
        <v>1700052500733</v>
      </c>
      <c r="E145" s="176" t="s">
        <v>302</v>
      </c>
      <c r="F145" s="177" t="s">
        <v>167</v>
      </c>
      <c r="G145" s="190">
        <v>0</v>
      </c>
      <c r="H145" s="189">
        <v>71.319999999999993</v>
      </c>
      <c r="I145" s="189">
        <v>1.74</v>
      </c>
      <c r="J145" s="189">
        <v>1.74</v>
      </c>
      <c r="K145" s="191">
        <v>0</v>
      </c>
      <c r="L145" s="192">
        <v>17616.55</v>
      </c>
      <c r="M145" s="192">
        <v>0.05</v>
      </c>
      <c r="N145" s="192">
        <v>0.05</v>
      </c>
    </row>
    <row r="146" spans="1:14" ht="15.6" customHeight="1">
      <c r="A146" s="78">
        <v>661</v>
      </c>
      <c r="B146" s="175">
        <v>1700052601770</v>
      </c>
      <c r="C146" s="78">
        <v>867</v>
      </c>
      <c r="D146" s="175">
        <v>1700052601812</v>
      </c>
      <c r="E146" s="176" t="s">
        <v>303</v>
      </c>
      <c r="F146" s="177" t="s">
        <v>167</v>
      </c>
      <c r="G146" s="190">
        <v>0</v>
      </c>
      <c r="H146" s="189">
        <v>29.35</v>
      </c>
      <c r="I146" s="189">
        <v>1.03</v>
      </c>
      <c r="J146" s="189">
        <v>1.03</v>
      </c>
      <c r="K146" s="191">
        <v>0</v>
      </c>
      <c r="L146" s="192">
        <v>3144.34</v>
      </c>
      <c r="M146" s="192">
        <v>0.05</v>
      </c>
      <c r="N146" s="192">
        <v>0.05</v>
      </c>
    </row>
    <row r="147" spans="1:14" ht="15.6" customHeight="1">
      <c r="A147" s="78">
        <v>624</v>
      </c>
      <c r="B147" s="175">
        <v>1700052765487</v>
      </c>
      <c r="C147" s="78">
        <v>824</v>
      </c>
      <c r="D147" s="175">
        <v>1700052765496</v>
      </c>
      <c r="E147" s="176" t="s">
        <v>304</v>
      </c>
      <c r="F147" s="177" t="s">
        <v>167</v>
      </c>
      <c r="G147" s="190">
        <v>0</v>
      </c>
      <c r="H147" s="189">
        <v>30.14</v>
      </c>
      <c r="I147" s="189">
        <v>0.96</v>
      </c>
      <c r="J147" s="189">
        <v>0.96</v>
      </c>
      <c r="K147" s="191">
        <v>0</v>
      </c>
      <c r="L147" s="192">
        <v>1386.3</v>
      </c>
      <c r="M147" s="192">
        <v>0.05</v>
      </c>
      <c r="N147" s="192">
        <v>0.05</v>
      </c>
    </row>
    <row r="148" spans="1:14" ht="15.6" customHeight="1">
      <c r="A148" s="78">
        <v>664</v>
      </c>
      <c r="B148" s="175">
        <v>1700052793182</v>
      </c>
      <c r="C148" s="78">
        <v>870</v>
      </c>
      <c r="D148" s="175">
        <v>1700052793207</v>
      </c>
      <c r="E148" s="176" t="s">
        <v>305</v>
      </c>
      <c r="F148" s="177" t="s">
        <v>167</v>
      </c>
      <c r="G148" s="190">
        <v>0</v>
      </c>
      <c r="H148" s="189">
        <v>205.41</v>
      </c>
      <c r="I148" s="189">
        <v>0.96</v>
      </c>
      <c r="J148" s="189">
        <v>0.96</v>
      </c>
      <c r="K148" s="191">
        <v>0</v>
      </c>
      <c r="L148" s="192">
        <v>3555.23</v>
      </c>
      <c r="M148" s="192">
        <v>0.05</v>
      </c>
      <c r="N148" s="192">
        <v>0.05</v>
      </c>
    </row>
    <row r="149" spans="1:14" ht="15.6" customHeight="1">
      <c r="A149" s="78">
        <v>665</v>
      </c>
      <c r="B149" s="175">
        <v>1700052556300</v>
      </c>
      <c r="C149" s="78">
        <v>871</v>
      </c>
      <c r="D149" s="175">
        <v>1700052556319</v>
      </c>
      <c r="E149" s="176" t="s">
        <v>306</v>
      </c>
      <c r="F149" s="177" t="s">
        <v>167</v>
      </c>
      <c r="G149" s="190">
        <v>0</v>
      </c>
      <c r="H149" s="189">
        <v>27.44</v>
      </c>
      <c r="I149" s="189">
        <v>0.97</v>
      </c>
      <c r="J149" s="189">
        <v>0.97</v>
      </c>
      <c r="K149" s="191">
        <v>0</v>
      </c>
      <c r="L149" s="192">
        <v>1262.01</v>
      </c>
      <c r="M149" s="192">
        <v>0.05</v>
      </c>
      <c r="N149" s="192">
        <v>0.05</v>
      </c>
    </row>
    <row r="150" spans="1:14" ht="15.6" customHeight="1">
      <c r="A150" s="78">
        <v>778</v>
      </c>
      <c r="B150" s="175">
        <v>1700051768167</v>
      </c>
      <c r="C150" s="78">
        <v>978</v>
      </c>
      <c r="D150" s="175">
        <v>1700051768158</v>
      </c>
      <c r="E150" s="176" t="s">
        <v>307</v>
      </c>
      <c r="F150" s="177" t="s">
        <v>167</v>
      </c>
      <c r="G150" s="190">
        <v>0</v>
      </c>
      <c r="H150" s="189">
        <v>42.16</v>
      </c>
      <c r="I150" s="189">
        <v>1.06</v>
      </c>
      <c r="J150" s="189">
        <v>1.06</v>
      </c>
      <c r="K150" s="191">
        <v>0</v>
      </c>
      <c r="L150" s="192">
        <v>2201.42</v>
      </c>
      <c r="M150" s="192">
        <v>0.05</v>
      </c>
      <c r="N150" s="192">
        <v>0.05</v>
      </c>
    </row>
    <row r="151" spans="1:14" ht="15.6" customHeight="1">
      <c r="A151" s="78">
        <v>667</v>
      </c>
      <c r="B151" s="175">
        <v>1700052479212</v>
      </c>
      <c r="C151" s="78">
        <v>873</v>
      </c>
      <c r="D151" s="175">
        <v>1700052479221</v>
      </c>
      <c r="E151" s="176" t="s">
        <v>308</v>
      </c>
      <c r="F151" s="177" t="s">
        <v>167</v>
      </c>
      <c r="G151" s="190">
        <v>0</v>
      </c>
      <c r="H151" s="189">
        <v>94.6</v>
      </c>
      <c r="I151" s="189">
        <v>1.03</v>
      </c>
      <c r="J151" s="189">
        <v>1.03</v>
      </c>
      <c r="K151" s="191">
        <v>0</v>
      </c>
      <c r="L151" s="192">
        <v>4508.8500000000004</v>
      </c>
      <c r="M151" s="192">
        <v>0.05</v>
      </c>
      <c r="N151" s="192">
        <v>0.05</v>
      </c>
    </row>
    <row r="152" spans="1:14" ht="15.6" customHeight="1">
      <c r="A152" s="78">
        <v>691</v>
      </c>
      <c r="B152" s="175">
        <v>1700051747715</v>
      </c>
      <c r="C152" s="78"/>
      <c r="D152" s="175"/>
      <c r="E152" s="176" t="s">
        <v>309</v>
      </c>
      <c r="F152" s="177" t="s">
        <v>167</v>
      </c>
      <c r="G152" s="190">
        <v>0</v>
      </c>
      <c r="H152" s="189">
        <v>1085.19</v>
      </c>
      <c r="I152" s="189">
        <v>2.41</v>
      </c>
      <c r="J152" s="189">
        <v>2.41</v>
      </c>
      <c r="K152" s="191">
        <v>0</v>
      </c>
      <c r="L152" s="192">
        <v>0</v>
      </c>
      <c r="M152" s="192">
        <v>0</v>
      </c>
      <c r="N152" s="192">
        <v>0</v>
      </c>
    </row>
    <row r="153" spans="1:14" ht="15.6" customHeight="1">
      <c r="A153" s="78">
        <v>691</v>
      </c>
      <c r="B153" s="175">
        <v>1700051747733</v>
      </c>
      <c r="C153" s="78"/>
      <c r="D153" s="175"/>
      <c r="E153" s="176" t="s">
        <v>310</v>
      </c>
      <c r="F153" s="177" t="s">
        <v>167</v>
      </c>
      <c r="G153" s="190">
        <v>0</v>
      </c>
      <c r="H153" s="189">
        <v>1085.19</v>
      </c>
      <c r="I153" s="189">
        <v>1.75</v>
      </c>
      <c r="J153" s="189">
        <v>1.75</v>
      </c>
      <c r="K153" s="191">
        <v>0</v>
      </c>
      <c r="L153" s="192">
        <v>0</v>
      </c>
      <c r="M153" s="192">
        <v>0</v>
      </c>
      <c r="N153" s="192">
        <v>0</v>
      </c>
    </row>
    <row r="154" spans="1:14" ht="15.6" customHeight="1">
      <c r="A154" s="78"/>
      <c r="B154" s="175"/>
      <c r="C154" s="78">
        <v>528</v>
      </c>
      <c r="D154" s="175">
        <v>1700051731194</v>
      </c>
      <c r="E154" s="176" t="s">
        <v>311</v>
      </c>
      <c r="F154" s="177" t="s">
        <v>167</v>
      </c>
      <c r="G154" s="190">
        <v>0</v>
      </c>
      <c r="H154" s="189">
        <v>0</v>
      </c>
      <c r="I154" s="189">
        <v>0</v>
      </c>
      <c r="J154" s="189">
        <v>0</v>
      </c>
      <c r="K154" s="191">
        <v>0</v>
      </c>
      <c r="L154" s="192">
        <v>513.47</v>
      </c>
      <c r="M154" s="192">
        <v>0.05</v>
      </c>
      <c r="N154" s="192">
        <v>0.05</v>
      </c>
    </row>
    <row r="155" spans="1:14" ht="15.6" customHeight="1">
      <c r="A155" s="78"/>
      <c r="B155" s="175"/>
      <c r="C155" s="78">
        <v>528</v>
      </c>
      <c r="D155" s="175">
        <v>1700051731185</v>
      </c>
      <c r="E155" s="176" t="s">
        <v>312</v>
      </c>
      <c r="F155" s="177" t="s">
        <v>167</v>
      </c>
      <c r="G155" s="190">
        <v>0</v>
      </c>
      <c r="H155" s="189">
        <v>0</v>
      </c>
      <c r="I155" s="189">
        <v>0</v>
      </c>
      <c r="J155" s="189">
        <v>0</v>
      </c>
      <c r="K155" s="191">
        <v>0</v>
      </c>
      <c r="L155" s="192">
        <v>513.47</v>
      </c>
      <c r="M155" s="192">
        <v>0.05</v>
      </c>
      <c r="N155" s="192">
        <v>0.05</v>
      </c>
    </row>
    <row r="156" spans="1:14" ht="15.6" customHeight="1">
      <c r="A156" s="78"/>
      <c r="B156" s="175"/>
      <c r="C156" s="78">
        <v>528</v>
      </c>
      <c r="D156" s="175">
        <v>1700051731176</v>
      </c>
      <c r="E156" s="176" t="s">
        <v>313</v>
      </c>
      <c r="F156" s="177" t="s">
        <v>167</v>
      </c>
      <c r="G156" s="190">
        <v>0</v>
      </c>
      <c r="H156" s="189">
        <v>0</v>
      </c>
      <c r="I156" s="189">
        <v>0</v>
      </c>
      <c r="J156" s="189">
        <v>0</v>
      </c>
      <c r="K156" s="191">
        <v>0</v>
      </c>
      <c r="L156" s="192">
        <v>513.47</v>
      </c>
      <c r="M156" s="192">
        <v>0.05</v>
      </c>
      <c r="N156" s="192">
        <v>0.05</v>
      </c>
    </row>
    <row r="157" spans="1:14" ht="15.6" customHeight="1">
      <c r="A157" s="78"/>
      <c r="B157" s="175"/>
      <c r="C157" s="78">
        <v>528</v>
      </c>
      <c r="D157" s="175">
        <v>1700051731120</v>
      </c>
      <c r="E157" s="176" t="s">
        <v>314</v>
      </c>
      <c r="F157" s="177" t="s">
        <v>167</v>
      </c>
      <c r="G157" s="190">
        <v>0</v>
      </c>
      <c r="H157" s="189">
        <v>0</v>
      </c>
      <c r="I157" s="189">
        <v>0</v>
      </c>
      <c r="J157" s="189">
        <v>0</v>
      </c>
      <c r="K157" s="191">
        <v>0</v>
      </c>
      <c r="L157" s="192">
        <v>513.47</v>
      </c>
      <c r="M157" s="192">
        <v>0.05</v>
      </c>
      <c r="N157" s="192">
        <v>0.05</v>
      </c>
    </row>
    <row r="158" spans="1:14" ht="15.6" customHeight="1">
      <c r="A158" s="78"/>
      <c r="B158" s="175"/>
      <c r="C158" s="78">
        <v>528</v>
      </c>
      <c r="D158" s="175">
        <v>1700051731088</v>
      </c>
      <c r="E158" s="176" t="s">
        <v>315</v>
      </c>
      <c r="F158" s="177" t="s">
        <v>167</v>
      </c>
      <c r="G158" s="190">
        <v>0</v>
      </c>
      <c r="H158" s="189">
        <v>0</v>
      </c>
      <c r="I158" s="189">
        <v>0</v>
      </c>
      <c r="J158" s="189">
        <v>0</v>
      </c>
      <c r="K158" s="191">
        <v>0</v>
      </c>
      <c r="L158" s="192">
        <v>513.47</v>
      </c>
      <c r="M158" s="192">
        <v>0.05</v>
      </c>
      <c r="N158" s="192">
        <v>0.05</v>
      </c>
    </row>
    <row r="159" spans="1:14" ht="15.6" customHeight="1">
      <c r="A159" s="78"/>
      <c r="B159" s="175"/>
      <c r="C159" s="78">
        <v>528</v>
      </c>
      <c r="D159" s="175">
        <v>1700051731200</v>
      </c>
      <c r="E159" s="176" t="s">
        <v>316</v>
      </c>
      <c r="F159" s="177" t="s">
        <v>167</v>
      </c>
      <c r="G159" s="190">
        <v>0</v>
      </c>
      <c r="H159" s="189">
        <v>0</v>
      </c>
      <c r="I159" s="189">
        <v>0</v>
      </c>
      <c r="J159" s="189">
        <v>0</v>
      </c>
      <c r="K159" s="191">
        <v>0</v>
      </c>
      <c r="L159" s="192">
        <v>513.47</v>
      </c>
      <c r="M159" s="192">
        <v>0.05</v>
      </c>
      <c r="N159" s="192">
        <v>0.05</v>
      </c>
    </row>
    <row r="160" spans="1:14" ht="15.6" customHeight="1">
      <c r="A160" s="78"/>
      <c r="B160" s="175"/>
      <c r="C160" s="78">
        <v>528</v>
      </c>
      <c r="D160" s="175">
        <v>1700051730846</v>
      </c>
      <c r="E160" s="176" t="s">
        <v>317</v>
      </c>
      <c r="F160" s="177" t="s">
        <v>167</v>
      </c>
      <c r="G160" s="190">
        <v>0</v>
      </c>
      <c r="H160" s="189">
        <v>0</v>
      </c>
      <c r="I160" s="189">
        <v>0</v>
      </c>
      <c r="J160" s="189">
        <v>0</v>
      </c>
      <c r="K160" s="191">
        <v>0</v>
      </c>
      <c r="L160" s="192">
        <v>513.47</v>
      </c>
      <c r="M160" s="192">
        <v>0.05</v>
      </c>
      <c r="N160" s="192">
        <v>0.05</v>
      </c>
    </row>
    <row r="161" spans="1:14" ht="15.6" customHeight="1">
      <c r="A161" s="78"/>
      <c r="B161" s="175"/>
      <c r="C161" s="78">
        <v>528</v>
      </c>
      <c r="D161" s="175">
        <v>1700051730873</v>
      </c>
      <c r="E161" s="176" t="s">
        <v>318</v>
      </c>
      <c r="F161" s="177" t="s">
        <v>167</v>
      </c>
      <c r="G161" s="190">
        <v>0</v>
      </c>
      <c r="H161" s="189">
        <v>0</v>
      </c>
      <c r="I161" s="189">
        <v>0</v>
      </c>
      <c r="J161" s="189">
        <v>0</v>
      </c>
      <c r="K161" s="191">
        <v>0</v>
      </c>
      <c r="L161" s="192">
        <v>513.47</v>
      </c>
      <c r="M161" s="192">
        <v>0.05</v>
      </c>
      <c r="N161" s="192">
        <v>0.05</v>
      </c>
    </row>
    <row r="162" spans="1:14" ht="15.6" customHeight="1">
      <c r="A162" s="78"/>
      <c r="B162" s="175"/>
      <c r="C162" s="78">
        <v>528</v>
      </c>
      <c r="D162" s="175">
        <v>1700051730882</v>
      </c>
      <c r="E162" s="176" t="s">
        <v>319</v>
      </c>
      <c r="F162" s="177" t="s">
        <v>167</v>
      </c>
      <c r="G162" s="190">
        <v>0</v>
      </c>
      <c r="H162" s="189">
        <v>0</v>
      </c>
      <c r="I162" s="189">
        <v>0</v>
      </c>
      <c r="J162" s="189">
        <v>0</v>
      </c>
      <c r="K162" s="191">
        <v>0</v>
      </c>
      <c r="L162" s="192">
        <v>513.47</v>
      </c>
      <c r="M162" s="192">
        <v>0.05</v>
      </c>
      <c r="N162" s="192">
        <v>0.05</v>
      </c>
    </row>
    <row r="163" spans="1:14" ht="15.6" customHeight="1">
      <c r="A163" s="78"/>
      <c r="B163" s="175"/>
      <c r="C163" s="78">
        <v>843</v>
      </c>
      <c r="D163" s="175">
        <v>1700051730891</v>
      </c>
      <c r="E163" s="176" t="s">
        <v>320</v>
      </c>
      <c r="F163" s="177" t="s">
        <v>167</v>
      </c>
      <c r="G163" s="190">
        <v>0</v>
      </c>
      <c r="H163" s="189">
        <v>0</v>
      </c>
      <c r="I163" s="189">
        <v>0</v>
      </c>
      <c r="J163" s="189">
        <v>0</v>
      </c>
      <c r="K163" s="191">
        <v>0</v>
      </c>
      <c r="L163" s="192">
        <v>1085.19</v>
      </c>
      <c r="M163" s="192">
        <v>0.05</v>
      </c>
      <c r="N163" s="192">
        <v>0.05</v>
      </c>
    </row>
    <row r="164" spans="1:14" ht="15.6" customHeight="1">
      <c r="A164" s="78"/>
      <c r="B164" s="175"/>
      <c r="C164" s="78">
        <v>843</v>
      </c>
      <c r="D164" s="175">
        <v>1700051730943</v>
      </c>
      <c r="E164" s="176" t="s">
        <v>321</v>
      </c>
      <c r="F164" s="177" t="s">
        <v>167</v>
      </c>
      <c r="G164" s="190">
        <v>0</v>
      </c>
      <c r="H164" s="189">
        <v>0</v>
      </c>
      <c r="I164" s="189">
        <v>0</v>
      </c>
      <c r="J164" s="189">
        <v>0</v>
      </c>
      <c r="K164" s="191">
        <v>0</v>
      </c>
      <c r="L164" s="192">
        <v>1085.19</v>
      </c>
      <c r="M164" s="192">
        <v>0.05</v>
      </c>
      <c r="N164" s="192">
        <v>0.05</v>
      </c>
    </row>
    <row r="165" spans="1:14" ht="15.6" customHeight="1">
      <c r="A165" s="78"/>
      <c r="B165" s="175"/>
      <c r="C165" s="78">
        <v>843</v>
      </c>
      <c r="D165" s="175">
        <v>1700051730916</v>
      </c>
      <c r="E165" s="176" t="s">
        <v>322</v>
      </c>
      <c r="F165" s="177" t="s">
        <v>167</v>
      </c>
      <c r="G165" s="190">
        <v>0</v>
      </c>
      <c r="H165" s="189">
        <v>0</v>
      </c>
      <c r="I165" s="189">
        <v>0</v>
      </c>
      <c r="J165" s="189">
        <v>0</v>
      </c>
      <c r="K165" s="191">
        <v>0</v>
      </c>
      <c r="L165" s="192">
        <v>1085.19</v>
      </c>
      <c r="M165" s="192">
        <v>0.05</v>
      </c>
      <c r="N165" s="192">
        <v>0.05</v>
      </c>
    </row>
    <row r="166" spans="1:14" ht="15.6" customHeight="1">
      <c r="A166" s="78">
        <v>668</v>
      </c>
      <c r="B166" s="175">
        <v>1700052336009</v>
      </c>
      <c r="C166" s="78">
        <v>874</v>
      </c>
      <c r="D166" s="175">
        <v>1700052336018</v>
      </c>
      <c r="E166" s="176" t="s">
        <v>323</v>
      </c>
      <c r="F166" s="177" t="s">
        <v>167</v>
      </c>
      <c r="G166" s="190">
        <v>0</v>
      </c>
      <c r="H166" s="189">
        <v>46.87</v>
      </c>
      <c r="I166" s="189">
        <v>5.56</v>
      </c>
      <c r="J166" s="189">
        <v>5.56</v>
      </c>
      <c r="K166" s="191">
        <v>0</v>
      </c>
      <c r="L166" s="192">
        <v>2371.42</v>
      </c>
      <c r="M166" s="192">
        <v>0.05</v>
      </c>
      <c r="N166" s="192">
        <v>0.05</v>
      </c>
    </row>
    <row r="167" spans="1:14" ht="15.6" customHeight="1">
      <c r="A167" s="78">
        <v>669</v>
      </c>
      <c r="B167" s="175">
        <v>1700052611323</v>
      </c>
      <c r="C167" s="78">
        <v>875</v>
      </c>
      <c r="D167" s="175">
        <v>1700052611332</v>
      </c>
      <c r="E167" s="176" t="s">
        <v>324</v>
      </c>
      <c r="F167" s="177">
        <v>1</v>
      </c>
      <c r="G167" s="190">
        <v>0</v>
      </c>
      <c r="H167" s="189">
        <v>856.63</v>
      </c>
      <c r="I167" s="189">
        <v>1.74</v>
      </c>
      <c r="J167" s="189">
        <v>1.74</v>
      </c>
      <c r="K167" s="191">
        <v>0</v>
      </c>
      <c r="L167" s="192">
        <v>12375.65</v>
      </c>
      <c r="M167" s="192">
        <v>0.05</v>
      </c>
      <c r="N167" s="192">
        <v>0.05</v>
      </c>
    </row>
    <row r="168" spans="1:14" ht="15.6" customHeight="1">
      <c r="A168" s="78">
        <v>780</v>
      </c>
      <c r="B168" s="175">
        <v>1700052910658</v>
      </c>
      <c r="C168" s="78">
        <v>980</v>
      </c>
      <c r="D168" s="175">
        <v>1700052910667</v>
      </c>
      <c r="E168" s="176" t="s">
        <v>325</v>
      </c>
      <c r="F168" s="177" t="s">
        <v>167</v>
      </c>
      <c r="G168" s="190">
        <v>0</v>
      </c>
      <c r="H168" s="189">
        <v>371.58</v>
      </c>
      <c r="I168" s="189">
        <v>5.61</v>
      </c>
      <c r="J168" s="189">
        <v>5.61</v>
      </c>
      <c r="K168" s="191">
        <v>0</v>
      </c>
      <c r="L168" s="192">
        <v>18560.330000000002</v>
      </c>
      <c r="M168" s="192">
        <v>0.05</v>
      </c>
      <c r="N168" s="192">
        <v>0.05</v>
      </c>
    </row>
    <row r="169" spans="1:14" ht="15.6" customHeight="1">
      <c r="A169" s="78">
        <v>673</v>
      </c>
      <c r="B169" s="175">
        <v>1700052767128</v>
      </c>
      <c r="C169" s="78">
        <v>879</v>
      </c>
      <c r="D169" s="175">
        <v>1700052767137</v>
      </c>
      <c r="E169" s="176" t="s">
        <v>326</v>
      </c>
      <c r="F169" s="177" t="s">
        <v>167</v>
      </c>
      <c r="G169" s="190">
        <v>0</v>
      </c>
      <c r="H169" s="189">
        <v>15.88</v>
      </c>
      <c r="I169" s="189">
        <v>0.95</v>
      </c>
      <c r="J169" s="189">
        <v>0.95</v>
      </c>
      <c r="K169" s="191">
        <v>0</v>
      </c>
      <c r="L169" s="192">
        <v>1336.23</v>
      </c>
      <c r="M169" s="192">
        <v>0.05</v>
      </c>
      <c r="N169" s="192">
        <v>0.05</v>
      </c>
    </row>
    <row r="170" spans="1:14" ht="15.6" customHeight="1">
      <c r="A170" s="78">
        <v>647</v>
      </c>
      <c r="B170" s="175">
        <v>1700052610348</v>
      </c>
      <c r="C170" s="78">
        <v>847</v>
      </c>
      <c r="D170" s="175">
        <v>1700052610357</v>
      </c>
      <c r="E170" s="176" t="s">
        <v>327</v>
      </c>
      <c r="F170" s="177" t="s">
        <v>167</v>
      </c>
      <c r="G170" s="190">
        <v>0</v>
      </c>
      <c r="H170" s="189">
        <v>8.1300000000000008</v>
      </c>
      <c r="I170" s="189">
        <v>1.1000000000000001</v>
      </c>
      <c r="J170" s="189">
        <v>1.1000000000000001</v>
      </c>
      <c r="K170" s="191">
        <v>0</v>
      </c>
      <c r="L170" s="192">
        <v>935.31</v>
      </c>
      <c r="M170" s="192">
        <v>0.05</v>
      </c>
      <c r="N170" s="192">
        <v>0.05</v>
      </c>
    </row>
    <row r="171" spans="1:14" ht="15.6" customHeight="1">
      <c r="A171" s="78">
        <v>583</v>
      </c>
      <c r="B171" s="175">
        <v>1712392333485</v>
      </c>
      <c r="C171" s="78"/>
      <c r="D171" s="175"/>
      <c r="E171" s="176" t="s">
        <v>328</v>
      </c>
      <c r="F171" s="177">
        <v>1</v>
      </c>
      <c r="G171" s="190">
        <v>0</v>
      </c>
      <c r="H171" s="189">
        <v>1827.96</v>
      </c>
      <c r="I171" s="189">
        <v>8.5500000000000007</v>
      </c>
      <c r="J171" s="189">
        <v>8.5500000000000007</v>
      </c>
      <c r="K171" s="191">
        <v>0</v>
      </c>
      <c r="L171" s="192">
        <v>0</v>
      </c>
      <c r="M171" s="192">
        <v>0</v>
      </c>
      <c r="N171" s="192">
        <v>0</v>
      </c>
    </row>
    <row r="172" spans="1:14" ht="15.6" customHeight="1">
      <c r="A172" s="78">
        <v>675</v>
      </c>
      <c r="B172" s="175">
        <v>1700052707945</v>
      </c>
      <c r="C172" s="78">
        <v>881</v>
      </c>
      <c r="D172" s="175">
        <v>1700052707963</v>
      </c>
      <c r="E172" s="176" t="s">
        <v>329</v>
      </c>
      <c r="F172" s="177">
        <v>1</v>
      </c>
      <c r="G172" s="190">
        <v>0</v>
      </c>
      <c r="H172" s="189">
        <v>1536.03</v>
      </c>
      <c r="I172" s="189">
        <v>1.82</v>
      </c>
      <c r="J172" s="189">
        <v>1.82</v>
      </c>
      <c r="K172" s="191">
        <v>0</v>
      </c>
      <c r="L172" s="192">
        <v>2399.77</v>
      </c>
      <c r="M172" s="192">
        <v>0.05</v>
      </c>
      <c r="N172" s="192">
        <v>0.05</v>
      </c>
    </row>
    <row r="173" spans="1:14" ht="15.6" customHeight="1">
      <c r="A173" s="78">
        <v>676</v>
      </c>
      <c r="B173" s="175">
        <v>1700052445729</v>
      </c>
      <c r="C173" s="78">
        <v>882</v>
      </c>
      <c r="D173" s="175">
        <v>1700052445738</v>
      </c>
      <c r="E173" s="176" t="s">
        <v>330</v>
      </c>
      <c r="F173" s="177" t="s">
        <v>167</v>
      </c>
      <c r="G173" s="190">
        <v>0</v>
      </c>
      <c r="H173" s="189">
        <v>7.66</v>
      </c>
      <c r="I173" s="189">
        <v>1.31</v>
      </c>
      <c r="J173" s="189">
        <v>1.31</v>
      </c>
      <c r="K173" s="191">
        <v>0</v>
      </c>
      <c r="L173" s="192">
        <v>1225.73</v>
      </c>
      <c r="M173" s="192">
        <v>0.05</v>
      </c>
      <c r="N173" s="192">
        <v>0.05</v>
      </c>
    </row>
    <row r="174" spans="1:14" ht="15.6" customHeight="1">
      <c r="A174" s="78">
        <v>677</v>
      </c>
      <c r="B174" s="175">
        <v>1700052638539</v>
      </c>
      <c r="C174" s="78">
        <v>883</v>
      </c>
      <c r="D174" s="175">
        <v>1700052638548</v>
      </c>
      <c r="E174" s="176" t="s">
        <v>331</v>
      </c>
      <c r="F174" s="177" t="s">
        <v>167</v>
      </c>
      <c r="G174" s="190">
        <v>0</v>
      </c>
      <c r="H174" s="189">
        <v>55.66</v>
      </c>
      <c r="I174" s="189">
        <v>1.54</v>
      </c>
      <c r="J174" s="189">
        <v>1.54</v>
      </c>
      <c r="K174" s="191">
        <v>0</v>
      </c>
      <c r="L174" s="192">
        <v>11019.87</v>
      </c>
      <c r="M174" s="192">
        <v>0.05</v>
      </c>
      <c r="N174" s="192">
        <v>0.05</v>
      </c>
    </row>
    <row r="175" spans="1:14" ht="15.6" customHeight="1">
      <c r="A175" s="78">
        <v>679</v>
      </c>
      <c r="B175" s="175">
        <v>1700052643929</v>
      </c>
      <c r="C175" s="78">
        <v>885</v>
      </c>
      <c r="D175" s="175">
        <v>1700052643938</v>
      </c>
      <c r="E175" s="176" t="s">
        <v>332</v>
      </c>
      <c r="F175" s="177" t="s">
        <v>167</v>
      </c>
      <c r="G175" s="190">
        <v>0</v>
      </c>
      <c r="H175" s="189">
        <v>9.1300000000000008</v>
      </c>
      <c r="I175" s="189">
        <v>1.1200000000000001</v>
      </c>
      <c r="J175" s="189">
        <v>1.1200000000000001</v>
      </c>
      <c r="K175" s="191">
        <v>0</v>
      </c>
      <c r="L175" s="192">
        <v>2099.5100000000002</v>
      </c>
      <c r="M175" s="192">
        <v>0.05</v>
      </c>
      <c r="N175" s="192">
        <v>0.05</v>
      </c>
    </row>
    <row r="176" spans="1:14" ht="15.6" customHeight="1">
      <c r="A176" s="78">
        <v>680</v>
      </c>
      <c r="B176" s="175">
        <v>1700052636150</v>
      </c>
      <c r="C176" s="78">
        <v>886</v>
      </c>
      <c r="D176" s="175">
        <v>1700052636160</v>
      </c>
      <c r="E176" s="176" t="s">
        <v>333</v>
      </c>
      <c r="F176" s="177" t="s">
        <v>167</v>
      </c>
      <c r="G176" s="190">
        <v>0</v>
      </c>
      <c r="H176" s="189">
        <v>10.61</v>
      </c>
      <c r="I176" s="189">
        <v>0.96</v>
      </c>
      <c r="J176" s="189">
        <v>0.96</v>
      </c>
      <c r="K176" s="191">
        <v>0</v>
      </c>
      <c r="L176" s="192">
        <v>848.76</v>
      </c>
      <c r="M176" s="192">
        <v>0.05</v>
      </c>
      <c r="N176" s="192">
        <v>0.05</v>
      </c>
    </row>
    <row r="177" spans="1:14" ht="15.6" customHeight="1">
      <c r="A177" s="78">
        <v>681</v>
      </c>
      <c r="B177" s="175">
        <v>1700052601413</v>
      </c>
      <c r="C177" s="78">
        <v>887</v>
      </c>
      <c r="D177" s="175">
        <v>1700052601469</v>
      </c>
      <c r="E177" s="176" t="s">
        <v>334</v>
      </c>
      <c r="F177" s="177" t="s">
        <v>167</v>
      </c>
      <c r="G177" s="190">
        <v>0</v>
      </c>
      <c r="H177" s="189">
        <v>5.48</v>
      </c>
      <c r="I177" s="189">
        <v>0.76</v>
      </c>
      <c r="J177" s="189">
        <v>0.76</v>
      </c>
      <c r="K177" s="191">
        <v>0</v>
      </c>
      <c r="L177" s="192">
        <v>0</v>
      </c>
      <c r="M177" s="192">
        <v>0</v>
      </c>
      <c r="N177" s="192">
        <v>0</v>
      </c>
    </row>
    <row r="178" spans="1:14" ht="15.6" customHeight="1">
      <c r="A178" s="78">
        <v>682</v>
      </c>
      <c r="B178" s="175">
        <v>1700052604567</v>
      </c>
      <c r="C178" s="78">
        <v>888</v>
      </c>
      <c r="D178" s="175">
        <v>1700052604576</v>
      </c>
      <c r="E178" s="176" t="s">
        <v>335</v>
      </c>
      <c r="F178" s="177" t="s">
        <v>167</v>
      </c>
      <c r="G178" s="190">
        <v>0</v>
      </c>
      <c r="H178" s="189">
        <v>16.93</v>
      </c>
      <c r="I178" s="189">
        <v>1.29</v>
      </c>
      <c r="J178" s="189">
        <v>1.29</v>
      </c>
      <c r="K178" s="191">
        <v>0</v>
      </c>
      <c r="L178" s="192">
        <v>2133.7399999999998</v>
      </c>
      <c r="M178" s="192">
        <v>0.05</v>
      </c>
      <c r="N178" s="192">
        <v>0.05</v>
      </c>
    </row>
    <row r="179" spans="1:14" ht="15.6" customHeight="1">
      <c r="A179" s="78">
        <v>692</v>
      </c>
      <c r="B179" s="175">
        <v>1700052619439</v>
      </c>
      <c r="C179" s="78">
        <v>891</v>
      </c>
      <c r="D179" s="175">
        <v>1700052619448</v>
      </c>
      <c r="E179" s="176" t="s">
        <v>336</v>
      </c>
      <c r="F179" s="177" t="s">
        <v>167</v>
      </c>
      <c r="G179" s="190">
        <v>0</v>
      </c>
      <c r="H179" s="189">
        <v>319.02</v>
      </c>
      <c r="I179" s="189">
        <v>0.99</v>
      </c>
      <c r="J179" s="189">
        <v>0.99</v>
      </c>
      <c r="K179" s="191">
        <v>0</v>
      </c>
      <c r="L179" s="192">
        <v>10208.780000000001</v>
      </c>
      <c r="M179" s="192">
        <v>0.05</v>
      </c>
      <c r="N179" s="192">
        <v>0.05</v>
      </c>
    </row>
    <row r="180" spans="1:14" ht="15.6" customHeight="1">
      <c r="A180" s="78">
        <v>694</v>
      </c>
      <c r="B180" s="175">
        <v>1700052643593</v>
      </c>
      <c r="C180" s="78">
        <v>893</v>
      </c>
      <c r="D180" s="175">
        <v>1700052643609</v>
      </c>
      <c r="E180" s="176" t="s">
        <v>337</v>
      </c>
      <c r="F180" s="177" t="s">
        <v>167</v>
      </c>
      <c r="G180" s="190">
        <v>0</v>
      </c>
      <c r="H180" s="189">
        <v>443.66</v>
      </c>
      <c r="I180" s="189">
        <v>1.05</v>
      </c>
      <c r="J180" s="189">
        <v>1.05</v>
      </c>
      <c r="K180" s="191">
        <v>0</v>
      </c>
      <c r="L180" s="192">
        <v>6304.68</v>
      </c>
      <c r="M180" s="192">
        <v>0.05</v>
      </c>
      <c r="N180" s="192">
        <v>0.05</v>
      </c>
    </row>
    <row r="181" spans="1:14" ht="15.6" customHeight="1">
      <c r="A181" s="78">
        <v>8720</v>
      </c>
      <c r="B181" s="175">
        <v>8720</v>
      </c>
      <c r="C181" s="78">
        <v>8720</v>
      </c>
      <c r="D181" s="175">
        <v>8720</v>
      </c>
      <c r="E181" s="176" t="s">
        <v>338</v>
      </c>
      <c r="F181" s="177" t="s">
        <v>167</v>
      </c>
      <c r="G181" s="190">
        <v>0</v>
      </c>
      <c r="H181" s="189">
        <v>98.05</v>
      </c>
      <c r="I181" s="189">
        <v>0.56000000000000005</v>
      </c>
      <c r="J181" s="189">
        <v>0.56000000000000005</v>
      </c>
      <c r="K181" s="191">
        <v>0</v>
      </c>
      <c r="L181" s="192">
        <v>10107.02</v>
      </c>
      <c r="M181" s="192">
        <v>0.05</v>
      </c>
      <c r="N181" s="192">
        <v>0.05</v>
      </c>
    </row>
    <row r="182" spans="1:14" ht="15.6" customHeight="1">
      <c r="A182" s="78">
        <v>696</v>
      </c>
      <c r="B182" s="175">
        <v>1700052667450</v>
      </c>
      <c r="C182" s="78">
        <v>895</v>
      </c>
      <c r="D182" s="175">
        <v>1700052667460</v>
      </c>
      <c r="E182" s="176" t="s">
        <v>339</v>
      </c>
      <c r="F182" s="177" t="s">
        <v>167</v>
      </c>
      <c r="G182" s="190">
        <v>0</v>
      </c>
      <c r="H182" s="189">
        <v>27.6</v>
      </c>
      <c r="I182" s="189">
        <v>0.95</v>
      </c>
      <c r="J182" s="189">
        <v>0.95</v>
      </c>
      <c r="K182" s="191">
        <v>0</v>
      </c>
      <c r="L182" s="192">
        <v>1269.68</v>
      </c>
      <c r="M182" s="192">
        <v>0.05</v>
      </c>
      <c r="N182" s="192">
        <v>0.05</v>
      </c>
    </row>
    <row r="183" spans="1:14" ht="15.6" customHeight="1">
      <c r="A183" s="78">
        <v>697</v>
      </c>
      <c r="B183" s="175">
        <v>1700052667423</v>
      </c>
      <c r="C183" s="78">
        <v>896</v>
      </c>
      <c r="D183" s="175">
        <v>1700052667432</v>
      </c>
      <c r="E183" s="176" t="s">
        <v>340</v>
      </c>
      <c r="F183" s="177" t="s">
        <v>167</v>
      </c>
      <c r="G183" s="190">
        <v>0</v>
      </c>
      <c r="H183" s="189">
        <v>26.48</v>
      </c>
      <c r="I183" s="189">
        <v>1.0900000000000001</v>
      </c>
      <c r="J183" s="189">
        <v>1.0900000000000001</v>
      </c>
      <c r="K183" s="191">
        <v>0</v>
      </c>
      <c r="L183" s="192">
        <v>1270.81</v>
      </c>
      <c r="M183" s="192">
        <v>0.05</v>
      </c>
      <c r="N183" s="192">
        <v>0.05</v>
      </c>
    </row>
    <row r="184" spans="1:14" ht="15.6" customHeight="1">
      <c r="A184" s="78">
        <v>656</v>
      </c>
      <c r="B184" s="175">
        <v>1700052613757</v>
      </c>
      <c r="C184" s="78">
        <v>856</v>
      </c>
      <c r="D184" s="175">
        <v>1700052613766</v>
      </c>
      <c r="E184" s="176" t="s">
        <v>341</v>
      </c>
      <c r="F184" s="177" t="s">
        <v>167</v>
      </c>
      <c r="G184" s="190">
        <v>0</v>
      </c>
      <c r="H184" s="189">
        <v>26.96</v>
      </c>
      <c r="I184" s="189">
        <v>1.0900000000000001</v>
      </c>
      <c r="J184" s="189">
        <v>1.0900000000000001</v>
      </c>
      <c r="K184" s="191">
        <v>0</v>
      </c>
      <c r="L184" s="192">
        <v>7278.56</v>
      </c>
      <c r="M184" s="192">
        <v>0.05</v>
      </c>
      <c r="N184" s="192">
        <v>0.05</v>
      </c>
    </row>
    <row r="185" spans="1:14" ht="15.6" customHeight="1">
      <c r="A185" s="78">
        <v>577</v>
      </c>
      <c r="B185" s="175" t="s">
        <v>342</v>
      </c>
      <c r="C185" s="78"/>
      <c r="D185" s="175"/>
      <c r="E185" s="176" t="s">
        <v>343</v>
      </c>
      <c r="F185" s="177">
        <v>4</v>
      </c>
      <c r="G185" s="190">
        <v>0</v>
      </c>
      <c r="H185" s="189">
        <v>67612.350000000006</v>
      </c>
      <c r="I185" s="189">
        <v>1.24</v>
      </c>
      <c r="J185" s="189">
        <v>1.24</v>
      </c>
      <c r="K185" s="191">
        <v>0</v>
      </c>
      <c r="L185" s="192">
        <v>0</v>
      </c>
      <c r="M185" s="192">
        <v>0</v>
      </c>
      <c r="N185" s="192">
        <v>0</v>
      </c>
    </row>
    <row r="186" spans="1:14" ht="15.6" customHeight="1">
      <c r="A186" s="78">
        <v>8719</v>
      </c>
      <c r="B186" s="175">
        <v>8719</v>
      </c>
      <c r="C186" s="78">
        <v>8719</v>
      </c>
      <c r="D186" s="175">
        <v>8719</v>
      </c>
      <c r="E186" s="176" t="s">
        <v>344</v>
      </c>
      <c r="F186" s="177">
        <v>1</v>
      </c>
      <c r="G186" s="190">
        <v>0</v>
      </c>
      <c r="H186" s="189">
        <v>1099.5999999999999</v>
      </c>
      <c r="I186" s="189">
        <v>0.67</v>
      </c>
      <c r="J186" s="189">
        <v>0.67</v>
      </c>
      <c r="K186" s="191">
        <v>0</v>
      </c>
      <c r="L186" s="192">
        <v>20121.78</v>
      </c>
      <c r="M186" s="192">
        <v>0.05</v>
      </c>
      <c r="N186" s="192">
        <v>0.05</v>
      </c>
    </row>
    <row r="187" spans="1:14" ht="15.6" customHeight="1">
      <c r="A187" s="78">
        <v>581</v>
      </c>
      <c r="B187" s="175">
        <v>1700052632379</v>
      </c>
      <c r="C187" s="78">
        <v>908</v>
      </c>
      <c r="D187" s="175">
        <v>1700052632388</v>
      </c>
      <c r="E187" s="176" t="s">
        <v>345</v>
      </c>
      <c r="F187" s="177" t="s">
        <v>167</v>
      </c>
      <c r="G187" s="190">
        <v>0</v>
      </c>
      <c r="H187" s="189">
        <v>51.98</v>
      </c>
      <c r="I187" s="189">
        <v>1.1299999999999999</v>
      </c>
      <c r="J187" s="189">
        <v>1.1299999999999999</v>
      </c>
      <c r="K187" s="191">
        <v>0</v>
      </c>
      <c r="L187" s="192">
        <v>3430.48</v>
      </c>
      <c r="M187" s="192">
        <v>0.05</v>
      </c>
      <c r="N187" s="192">
        <v>0.05</v>
      </c>
    </row>
    <row r="188" spans="1:14" ht="15.6" customHeight="1">
      <c r="A188" s="78">
        <v>631</v>
      </c>
      <c r="B188" s="175">
        <v>1700052750685</v>
      </c>
      <c r="C188" s="78">
        <v>831</v>
      </c>
      <c r="D188" s="175">
        <v>1700052750694</v>
      </c>
      <c r="E188" s="176" t="s">
        <v>346</v>
      </c>
      <c r="F188" s="177">
        <v>1</v>
      </c>
      <c r="G188" s="190">
        <v>0</v>
      </c>
      <c r="H188" s="189">
        <v>837.46</v>
      </c>
      <c r="I188" s="189">
        <v>1.01</v>
      </c>
      <c r="J188" s="189">
        <v>1.01</v>
      </c>
      <c r="K188" s="191">
        <v>0</v>
      </c>
      <c r="L188" s="192">
        <v>1007.54</v>
      </c>
      <c r="M188" s="192">
        <v>0.05</v>
      </c>
      <c r="N188" s="192">
        <v>0.05</v>
      </c>
    </row>
    <row r="189" spans="1:14" ht="15.6" customHeight="1">
      <c r="A189" s="78">
        <v>636</v>
      </c>
      <c r="B189" s="175">
        <v>1700052757705</v>
      </c>
      <c r="C189" s="78">
        <v>836</v>
      </c>
      <c r="D189" s="175">
        <v>1700052757714</v>
      </c>
      <c r="E189" s="176" t="s">
        <v>347</v>
      </c>
      <c r="F189" s="177" t="s">
        <v>167</v>
      </c>
      <c r="G189" s="190">
        <v>0</v>
      </c>
      <c r="H189" s="189">
        <v>5.43</v>
      </c>
      <c r="I189" s="189">
        <v>2.57</v>
      </c>
      <c r="J189" s="189">
        <v>2.57</v>
      </c>
      <c r="K189" s="191">
        <v>0</v>
      </c>
      <c r="L189" s="192">
        <v>1086.08</v>
      </c>
      <c r="M189" s="192">
        <v>0.05</v>
      </c>
      <c r="N189" s="192">
        <v>0.05</v>
      </c>
    </row>
    <row r="190" spans="1:14" ht="15.6" customHeight="1">
      <c r="A190" s="78">
        <v>771</v>
      </c>
      <c r="B190" s="175">
        <v>1700052979793</v>
      </c>
      <c r="C190" s="78">
        <v>971</v>
      </c>
      <c r="D190" s="175">
        <v>1700052979809</v>
      </c>
      <c r="E190" s="176" t="s">
        <v>348</v>
      </c>
      <c r="F190" s="177" t="s">
        <v>167</v>
      </c>
      <c r="G190" s="190">
        <v>0</v>
      </c>
      <c r="H190" s="189">
        <v>89.49</v>
      </c>
      <c r="I190" s="189">
        <v>1.41</v>
      </c>
      <c r="J190" s="189">
        <v>1.41</v>
      </c>
      <c r="K190" s="191">
        <v>0</v>
      </c>
      <c r="L190" s="192">
        <v>4295.3500000000004</v>
      </c>
      <c r="M190" s="192">
        <v>0.05</v>
      </c>
      <c r="N190" s="192">
        <v>0.05</v>
      </c>
    </row>
    <row r="191" spans="1:14" ht="15.6" customHeight="1">
      <c r="A191" s="78">
        <v>8707</v>
      </c>
      <c r="B191" s="175">
        <v>8707</v>
      </c>
      <c r="C191" s="78">
        <v>8707</v>
      </c>
      <c r="D191" s="175">
        <v>8707</v>
      </c>
      <c r="E191" s="176" t="s">
        <v>349</v>
      </c>
      <c r="F191" s="177">
        <v>1</v>
      </c>
      <c r="G191" s="190">
        <v>0</v>
      </c>
      <c r="H191" s="189">
        <v>757.67</v>
      </c>
      <c r="I191" s="189">
        <v>0.67</v>
      </c>
      <c r="J191" s="189">
        <v>0.67</v>
      </c>
      <c r="K191" s="191">
        <v>0</v>
      </c>
      <c r="L191" s="192">
        <v>0</v>
      </c>
      <c r="M191" s="192">
        <v>0</v>
      </c>
      <c r="N191" s="192">
        <v>0</v>
      </c>
    </row>
    <row r="192" spans="1:14" ht="15.6" customHeight="1">
      <c r="A192" s="78">
        <v>750</v>
      </c>
      <c r="B192" s="175">
        <v>1700052546774</v>
      </c>
      <c r="C192" s="78"/>
      <c r="D192" s="175"/>
      <c r="E192" s="176" t="s">
        <v>350</v>
      </c>
      <c r="F192" s="177">
        <v>1</v>
      </c>
      <c r="G192" s="190">
        <v>0</v>
      </c>
      <c r="H192" s="189">
        <v>3898.22</v>
      </c>
      <c r="I192" s="189">
        <v>0.96</v>
      </c>
      <c r="J192" s="189">
        <v>0.96</v>
      </c>
      <c r="K192" s="191">
        <v>0</v>
      </c>
      <c r="L192" s="192">
        <v>0</v>
      </c>
      <c r="M192" s="192">
        <v>0</v>
      </c>
      <c r="N192" s="192">
        <v>0</v>
      </c>
    </row>
    <row r="193" spans="1:14" ht="15.6" customHeight="1">
      <c r="A193" s="78">
        <v>628</v>
      </c>
      <c r="B193" s="175">
        <v>1700052708201</v>
      </c>
      <c r="C193" s="78">
        <v>828</v>
      </c>
      <c r="D193" s="175">
        <v>1700052708210</v>
      </c>
      <c r="E193" s="176" t="s">
        <v>351</v>
      </c>
      <c r="F193" s="177" t="s">
        <v>167</v>
      </c>
      <c r="G193" s="190">
        <v>0</v>
      </c>
      <c r="H193" s="189">
        <v>119.5</v>
      </c>
      <c r="I193" s="189">
        <v>0.65</v>
      </c>
      <c r="J193" s="189">
        <v>0.65</v>
      </c>
      <c r="K193" s="191">
        <v>0</v>
      </c>
      <c r="L193" s="192">
        <v>0</v>
      </c>
      <c r="M193" s="192">
        <v>0</v>
      </c>
      <c r="N193" s="192">
        <v>0</v>
      </c>
    </row>
    <row r="194" spans="1:14" ht="15.6" customHeight="1">
      <c r="A194" s="78">
        <v>781</v>
      </c>
      <c r="B194" s="175">
        <v>1700052765469</v>
      </c>
      <c r="C194" s="78">
        <v>981</v>
      </c>
      <c r="D194" s="175">
        <v>1700052765478</v>
      </c>
      <c r="E194" s="176" t="s">
        <v>352</v>
      </c>
      <c r="F194" s="177" t="s">
        <v>167</v>
      </c>
      <c r="G194" s="190">
        <v>0</v>
      </c>
      <c r="H194" s="189">
        <v>1952.36</v>
      </c>
      <c r="I194" s="189">
        <v>1</v>
      </c>
      <c r="J194" s="189">
        <v>1</v>
      </c>
      <c r="K194" s="191">
        <v>0</v>
      </c>
      <c r="L194" s="192">
        <v>11714.15</v>
      </c>
      <c r="M194" s="192">
        <v>0.05</v>
      </c>
      <c r="N194" s="192">
        <v>0.05</v>
      </c>
    </row>
    <row r="195" spans="1:14" ht="15.6" customHeight="1">
      <c r="A195" s="78">
        <v>639</v>
      </c>
      <c r="B195" s="175">
        <v>1700052751331</v>
      </c>
      <c r="C195" s="78">
        <v>839</v>
      </c>
      <c r="D195" s="175">
        <v>1700052751340</v>
      </c>
      <c r="E195" s="176" t="s">
        <v>353</v>
      </c>
      <c r="F195" s="177">
        <v>1</v>
      </c>
      <c r="G195" s="190">
        <v>0</v>
      </c>
      <c r="H195" s="189">
        <v>979.59</v>
      </c>
      <c r="I195" s="189">
        <v>0.95</v>
      </c>
      <c r="J195" s="189">
        <v>0.95</v>
      </c>
      <c r="K195" s="191">
        <v>0</v>
      </c>
      <c r="L195" s="192">
        <v>3900.06</v>
      </c>
      <c r="M195" s="192">
        <v>0.05</v>
      </c>
      <c r="N195" s="192">
        <v>0.05</v>
      </c>
    </row>
    <row r="196" spans="1:14" ht="15.6" customHeight="1">
      <c r="A196" s="78">
        <v>8722</v>
      </c>
      <c r="B196" s="175">
        <v>8722</v>
      </c>
      <c r="C196" s="78">
        <v>8722</v>
      </c>
      <c r="D196" s="175">
        <v>8722</v>
      </c>
      <c r="E196" s="176" t="s">
        <v>354</v>
      </c>
      <c r="F196" s="177">
        <v>1</v>
      </c>
      <c r="G196" s="190">
        <v>0</v>
      </c>
      <c r="H196" s="189">
        <v>2001.73</v>
      </c>
      <c r="I196" s="189">
        <v>0.59</v>
      </c>
      <c r="J196" s="189">
        <v>0.59</v>
      </c>
      <c r="K196" s="191">
        <v>0</v>
      </c>
      <c r="L196" s="192">
        <v>46184.32</v>
      </c>
      <c r="M196" s="192">
        <v>0.05</v>
      </c>
      <c r="N196" s="192">
        <v>0.05</v>
      </c>
    </row>
    <row r="197" spans="1:14" ht="15.6" customHeight="1">
      <c r="A197" s="78">
        <v>570</v>
      </c>
      <c r="B197" s="175">
        <v>1700052616916</v>
      </c>
      <c r="C197" s="78">
        <v>970</v>
      </c>
      <c r="D197" s="175">
        <v>1700052616925</v>
      </c>
      <c r="E197" s="176" t="s">
        <v>355</v>
      </c>
      <c r="F197" s="177" t="s">
        <v>167</v>
      </c>
      <c r="G197" s="190">
        <v>0</v>
      </c>
      <c r="H197" s="189">
        <v>493.51</v>
      </c>
      <c r="I197" s="189">
        <v>0.77</v>
      </c>
      <c r="J197" s="189">
        <v>0.77</v>
      </c>
      <c r="K197" s="191">
        <v>0</v>
      </c>
      <c r="L197" s="192">
        <v>49350.52</v>
      </c>
      <c r="M197" s="192">
        <v>0.05</v>
      </c>
      <c r="N197" s="192">
        <v>0.05</v>
      </c>
    </row>
    <row r="198" spans="1:14" ht="15.6" customHeight="1">
      <c r="A198" s="78">
        <v>576</v>
      </c>
      <c r="B198" s="175">
        <v>1700052791343</v>
      </c>
      <c r="C198" s="78">
        <v>876</v>
      </c>
      <c r="D198" s="175">
        <v>1700052791361</v>
      </c>
      <c r="E198" s="176" t="s">
        <v>356</v>
      </c>
      <c r="F198" s="177" t="s">
        <v>167</v>
      </c>
      <c r="G198" s="190">
        <v>0</v>
      </c>
      <c r="H198" s="189">
        <v>126.58</v>
      </c>
      <c r="I198" s="189">
        <v>0.96</v>
      </c>
      <c r="J198" s="189">
        <v>0.96</v>
      </c>
      <c r="K198" s="191">
        <v>0</v>
      </c>
      <c r="L198" s="192">
        <v>2151.87</v>
      </c>
      <c r="M198" s="192">
        <v>0.05</v>
      </c>
      <c r="N198" s="192">
        <v>0.05</v>
      </c>
    </row>
    <row r="199" spans="1:14" ht="15.6" customHeight="1">
      <c r="A199" s="78">
        <v>580</v>
      </c>
      <c r="B199" s="175">
        <v>1700052906944</v>
      </c>
      <c r="C199" s="78">
        <v>880</v>
      </c>
      <c r="D199" s="175">
        <v>1700052906953</v>
      </c>
      <c r="E199" s="176" t="s">
        <v>357</v>
      </c>
      <c r="F199" s="177" t="s">
        <v>167</v>
      </c>
      <c r="G199" s="190">
        <v>0</v>
      </c>
      <c r="H199" s="189">
        <v>11.77</v>
      </c>
      <c r="I199" s="189">
        <v>0.95</v>
      </c>
      <c r="J199" s="189">
        <v>0.95</v>
      </c>
      <c r="K199" s="191">
        <v>0</v>
      </c>
      <c r="L199" s="192">
        <v>1766.15</v>
      </c>
      <c r="M199" s="192">
        <v>0.05</v>
      </c>
      <c r="N199" s="192">
        <v>0.05</v>
      </c>
    </row>
    <row r="200" spans="1:14" ht="15.6" customHeight="1">
      <c r="A200" s="78">
        <v>640</v>
      </c>
      <c r="B200" s="175">
        <v>1700052750408</v>
      </c>
      <c r="C200" s="78">
        <v>840</v>
      </c>
      <c r="D200" s="175">
        <v>1700052750417</v>
      </c>
      <c r="E200" s="176" t="s">
        <v>358</v>
      </c>
      <c r="F200" s="177">
        <v>1</v>
      </c>
      <c r="G200" s="190">
        <v>0</v>
      </c>
      <c r="H200" s="189">
        <v>781.06</v>
      </c>
      <c r="I200" s="189">
        <v>5.52</v>
      </c>
      <c r="J200" s="189">
        <v>5.52</v>
      </c>
      <c r="K200" s="191">
        <v>0</v>
      </c>
      <c r="L200" s="192">
        <v>1267.76</v>
      </c>
      <c r="M200" s="192">
        <v>0.05</v>
      </c>
      <c r="N200" s="192">
        <v>0.05</v>
      </c>
    </row>
    <row r="201" spans="1:14" ht="15.6" customHeight="1">
      <c r="A201" s="78">
        <v>629</v>
      </c>
      <c r="B201" s="175">
        <v>1700052730856</v>
      </c>
      <c r="C201" s="78">
        <v>829</v>
      </c>
      <c r="D201" s="175">
        <v>1700052730865</v>
      </c>
      <c r="E201" s="176" t="s">
        <v>359</v>
      </c>
      <c r="F201" s="177" t="s">
        <v>167</v>
      </c>
      <c r="G201" s="190">
        <v>0</v>
      </c>
      <c r="H201" s="189">
        <v>6.94</v>
      </c>
      <c r="I201" s="189">
        <v>0.95</v>
      </c>
      <c r="J201" s="189">
        <v>0.95</v>
      </c>
      <c r="K201" s="191">
        <v>0</v>
      </c>
      <c r="L201" s="192">
        <v>1168.8399999999999</v>
      </c>
      <c r="M201" s="192">
        <v>0.05</v>
      </c>
      <c r="N201" s="192">
        <v>0.05</v>
      </c>
    </row>
    <row r="202" spans="1:14" ht="15.6" customHeight="1">
      <c r="A202" s="78">
        <v>8741</v>
      </c>
      <c r="B202" s="175">
        <v>8741</v>
      </c>
      <c r="C202" s="78">
        <v>8741</v>
      </c>
      <c r="D202" s="175">
        <v>8741</v>
      </c>
      <c r="E202" s="176" t="s">
        <v>360</v>
      </c>
      <c r="F202" s="177">
        <v>1</v>
      </c>
      <c r="G202" s="190">
        <v>0</v>
      </c>
      <c r="H202" s="189">
        <v>981.39</v>
      </c>
      <c r="I202" s="189">
        <v>1.03</v>
      </c>
      <c r="J202" s="189">
        <v>1.03</v>
      </c>
      <c r="K202" s="191">
        <v>0</v>
      </c>
      <c r="L202" s="192">
        <v>51275.77</v>
      </c>
      <c r="M202" s="192">
        <v>0.05</v>
      </c>
      <c r="N202" s="192">
        <v>0.05</v>
      </c>
    </row>
    <row r="203" spans="1:14" ht="15.6" customHeight="1">
      <c r="A203" s="78">
        <v>641</v>
      </c>
      <c r="B203" s="175">
        <v>1700052708586</v>
      </c>
      <c r="C203" s="78">
        <v>841</v>
      </c>
      <c r="D203" s="175">
        <v>1700052708595</v>
      </c>
      <c r="E203" s="176" t="s">
        <v>361</v>
      </c>
      <c r="F203" s="177" t="s">
        <v>167</v>
      </c>
      <c r="G203" s="190">
        <v>0</v>
      </c>
      <c r="H203" s="189">
        <v>42.32</v>
      </c>
      <c r="I203" s="189">
        <v>0.95</v>
      </c>
      <c r="J203" s="189">
        <v>0.95</v>
      </c>
      <c r="K203" s="191">
        <v>0</v>
      </c>
      <c r="L203" s="192">
        <v>1904.24</v>
      </c>
      <c r="M203" s="192">
        <v>0.05</v>
      </c>
      <c r="N203" s="192">
        <v>0.05</v>
      </c>
    </row>
    <row r="204" spans="1:14" ht="15.6" customHeight="1">
      <c r="A204" s="78">
        <v>782</v>
      </c>
      <c r="B204" s="175">
        <v>1700052966039</v>
      </c>
      <c r="C204" s="78">
        <v>982</v>
      </c>
      <c r="D204" s="175">
        <v>1700052966048</v>
      </c>
      <c r="E204" s="176" t="s">
        <v>362</v>
      </c>
      <c r="F204" s="177" t="s">
        <v>167</v>
      </c>
      <c r="G204" s="190">
        <v>0</v>
      </c>
      <c r="H204" s="189">
        <v>85.08</v>
      </c>
      <c r="I204" s="189">
        <v>0.59</v>
      </c>
      <c r="J204" s="189">
        <v>0.59</v>
      </c>
      <c r="K204" s="191">
        <v>0</v>
      </c>
      <c r="L204" s="192">
        <v>7997.88</v>
      </c>
      <c r="M204" s="192">
        <v>0.05</v>
      </c>
      <c r="N204" s="192">
        <v>0.05</v>
      </c>
    </row>
    <row r="205" spans="1:14" ht="15.6" customHeight="1">
      <c r="A205" s="78">
        <v>590</v>
      </c>
      <c r="B205" s="175">
        <v>1700053150075</v>
      </c>
      <c r="C205" s="78">
        <v>531</v>
      </c>
      <c r="D205" s="175">
        <v>1700053150084</v>
      </c>
      <c r="E205" s="176" t="s">
        <v>363</v>
      </c>
      <c r="F205" s="177" t="s">
        <v>167</v>
      </c>
      <c r="G205" s="190">
        <v>0</v>
      </c>
      <c r="H205" s="189">
        <v>43.47</v>
      </c>
      <c r="I205" s="189">
        <v>0.98</v>
      </c>
      <c r="J205" s="189">
        <v>0.98</v>
      </c>
      <c r="K205" s="191">
        <v>0</v>
      </c>
      <c r="L205" s="192">
        <v>9998.2099999999991</v>
      </c>
      <c r="M205" s="192">
        <v>0.05</v>
      </c>
      <c r="N205" s="192">
        <v>0.05</v>
      </c>
    </row>
    <row r="206" spans="1:14" ht="15.6" customHeight="1">
      <c r="A206" s="78">
        <v>645</v>
      </c>
      <c r="B206" s="175">
        <v>1700052867514</v>
      </c>
      <c r="C206" s="78">
        <v>845</v>
      </c>
      <c r="D206" s="175">
        <v>1700052867523</v>
      </c>
      <c r="E206" s="176" t="s">
        <v>364</v>
      </c>
      <c r="F206" s="177" t="s">
        <v>167</v>
      </c>
      <c r="G206" s="190">
        <v>0</v>
      </c>
      <c r="H206" s="189">
        <v>4.59</v>
      </c>
      <c r="I206" s="189">
        <v>0.95</v>
      </c>
      <c r="J206" s="189">
        <v>0.95</v>
      </c>
      <c r="K206" s="191">
        <v>0</v>
      </c>
      <c r="L206" s="192">
        <v>1378.24</v>
      </c>
      <c r="M206" s="192">
        <v>0.05</v>
      </c>
      <c r="N206" s="192">
        <v>0.05</v>
      </c>
    </row>
    <row r="207" spans="1:14" ht="15.6" customHeight="1">
      <c r="A207" s="78">
        <v>649</v>
      </c>
      <c r="B207" s="175">
        <v>1700052944504</v>
      </c>
      <c r="C207" s="78">
        <v>849</v>
      </c>
      <c r="D207" s="175">
        <v>1700052944513</v>
      </c>
      <c r="E207" s="176" t="s">
        <v>365</v>
      </c>
      <c r="F207" s="177" t="s">
        <v>167</v>
      </c>
      <c r="G207" s="190">
        <v>0</v>
      </c>
      <c r="H207" s="189">
        <v>3.84</v>
      </c>
      <c r="I207" s="189">
        <v>4.13</v>
      </c>
      <c r="J207" s="189">
        <v>4.13</v>
      </c>
      <c r="K207" s="191">
        <v>0</v>
      </c>
      <c r="L207" s="192">
        <v>1266.4000000000001</v>
      </c>
      <c r="M207" s="192">
        <v>0.05</v>
      </c>
      <c r="N207" s="192">
        <v>0.05</v>
      </c>
    </row>
    <row r="208" spans="1:14" ht="15.6" customHeight="1">
      <c r="A208" s="78">
        <v>792</v>
      </c>
      <c r="B208" s="175">
        <v>1700053043267</v>
      </c>
      <c r="C208" s="78">
        <v>992</v>
      </c>
      <c r="D208" s="175">
        <v>1700053043276</v>
      </c>
      <c r="E208" s="176" t="s">
        <v>366</v>
      </c>
      <c r="F208" s="177" t="s">
        <v>167</v>
      </c>
      <c r="G208" s="190">
        <v>0</v>
      </c>
      <c r="H208" s="189">
        <v>10</v>
      </c>
      <c r="I208" s="189">
        <v>0.54</v>
      </c>
      <c r="J208" s="189">
        <v>0.54</v>
      </c>
      <c r="K208" s="191">
        <v>0</v>
      </c>
      <c r="L208" s="192">
        <v>800.37</v>
      </c>
      <c r="M208" s="192">
        <v>0.05</v>
      </c>
      <c r="N208" s="192">
        <v>0.05</v>
      </c>
    </row>
    <row r="209" spans="1:14" ht="15.6" customHeight="1">
      <c r="A209" s="78">
        <v>734</v>
      </c>
      <c r="B209" s="175">
        <v>1700052967219</v>
      </c>
      <c r="C209" s="78">
        <v>934</v>
      </c>
      <c r="D209" s="175">
        <v>1700052967246</v>
      </c>
      <c r="E209" s="176" t="s">
        <v>367</v>
      </c>
      <c r="F209" s="177" t="s">
        <v>167</v>
      </c>
      <c r="G209" s="190">
        <v>0</v>
      </c>
      <c r="H209" s="189">
        <v>31.65</v>
      </c>
      <c r="I209" s="189">
        <v>1.05</v>
      </c>
      <c r="J209" s="189">
        <v>1.05</v>
      </c>
      <c r="K209" s="191">
        <v>0</v>
      </c>
      <c r="L209" s="192">
        <v>2589.38</v>
      </c>
      <c r="M209" s="192">
        <v>0.05</v>
      </c>
      <c r="N209" s="192">
        <v>0.05</v>
      </c>
    </row>
    <row r="210" spans="1:14" ht="15.6" customHeight="1">
      <c r="A210" s="78">
        <v>693</v>
      </c>
      <c r="B210" s="175">
        <v>1700052810094</v>
      </c>
      <c r="C210" s="78">
        <v>933</v>
      </c>
      <c r="D210" s="175">
        <v>1700052810100</v>
      </c>
      <c r="E210" s="176" t="s">
        <v>368</v>
      </c>
      <c r="F210" s="177">
        <v>1</v>
      </c>
      <c r="G210" s="190">
        <v>0</v>
      </c>
      <c r="H210" s="189">
        <v>1037.01</v>
      </c>
      <c r="I210" s="189">
        <v>1.1299999999999999</v>
      </c>
      <c r="J210" s="189">
        <v>1.1299999999999999</v>
      </c>
      <c r="K210" s="191">
        <v>0</v>
      </c>
      <c r="L210" s="192">
        <v>1871.18</v>
      </c>
      <c r="M210" s="192">
        <v>0.05</v>
      </c>
      <c r="N210" s="192">
        <v>0.05</v>
      </c>
    </row>
    <row r="211" spans="1:14" ht="15.6" customHeight="1">
      <c r="A211" s="78">
        <v>561</v>
      </c>
      <c r="B211" s="175">
        <v>1700053292294</v>
      </c>
      <c r="C211" s="78">
        <v>521</v>
      </c>
      <c r="D211" s="175">
        <v>1700053292285</v>
      </c>
      <c r="E211" s="176" t="s">
        <v>369</v>
      </c>
      <c r="F211" s="177" t="s">
        <v>167</v>
      </c>
      <c r="G211" s="190">
        <v>0</v>
      </c>
      <c r="H211" s="189">
        <v>18.45</v>
      </c>
      <c r="I211" s="189">
        <v>1.21</v>
      </c>
      <c r="J211" s="189">
        <v>1.21</v>
      </c>
      <c r="K211" s="191">
        <v>0</v>
      </c>
      <c r="L211" s="192">
        <v>1229.8399999999999</v>
      </c>
      <c r="M211" s="192">
        <v>0.05</v>
      </c>
      <c r="N211" s="192">
        <v>0.05</v>
      </c>
    </row>
    <row r="212" spans="1:14" ht="15.6" customHeight="1">
      <c r="A212" s="78">
        <v>695</v>
      </c>
      <c r="B212" s="175">
        <v>1700052348254</v>
      </c>
      <c r="C212" s="78">
        <v>995</v>
      </c>
      <c r="D212" s="175">
        <v>1700052348263</v>
      </c>
      <c r="E212" s="176" t="s">
        <v>370</v>
      </c>
      <c r="F212" s="177" t="s">
        <v>167</v>
      </c>
      <c r="G212" s="190">
        <v>0</v>
      </c>
      <c r="H212" s="189">
        <v>1050.81</v>
      </c>
      <c r="I212" s="189">
        <v>0.97</v>
      </c>
      <c r="J212" s="189">
        <v>0.97</v>
      </c>
      <c r="K212" s="191">
        <v>0</v>
      </c>
      <c r="L212" s="192">
        <v>23643.18</v>
      </c>
      <c r="M212" s="192">
        <v>0.05</v>
      </c>
      <c r="N212" s="192">
        <v>0.05</v>
      </c>
    </row>
    <row r="213" spans="1:14" ht="15.6" customHeight="1">
      <c r="A213" s="78">
        <v>764</v>
      </c>
      <c r="B213" s="175">
        <v>1700053001080</v>
      </c>
      <c r="C213" s="78">
        <v>964</v>
      </c>
      <c r="D213" s="175">
        <v>1700053001090</v>
      </c>
      <c r="E213" s="176" t="s">
        <v>371</v>
      </c>
      <c r="F213" s="177" t="s">
        <v>167</v>
      </c>
      <c r="G213" s="190">
        <v>0</v>
      </c>
      <c r="H213" s="189">
        <v>376.39</v>
      </c>
      <c r="I213" s="189">
        <v>1.01</v>
      </c>
      <c r="J213" s="189">
        <v>1.01</v>
      </c>
      <c r="K213" s="191">
        <v>0</v>
      </c>
      <c r="L213" s="192">
        <v>27337.81</v>
      </c>
      <c r="M213" s="192">
        <v>0.05</v>
      </c>
      <c r="N213" s="192">
        <v>0.05</v>
      </c>
    </row>
    <row r="214" spans="1:14" ht="15.6" customHeight="1">
      <c r="A214" s="78">
        <v>627</v>
      </c>
      <c r="B214" s="175">
        <v>1700052434620</v>
      </c>
      <c r="C214" s="78">
        <v>827</v>
      </c>
      <c r="D214" s="175">
        <v>1700052434639</v>
      </c>
      <c r="E214" s="176" t="s">
        <v>372</v>
      </c>
      <c r="F214" s="177" t="s">
        <v>167</v>
      </c>
      <c r="G214" s="190">
        <v>0</v>
      </c>
      <c r="H214" s="189">
        <v>115.44</v>
      </c>
      <c r="I214" s="189">
        <v>1.1100000000000001</v>
      </c>
      <c r="J214" s="189">
        <v>1.1100000000000001</v>
      </c>
      <c r="K214" s="191">
        <v>0</v>
      </c>
      <c r="L214" s="192">
        <v>4298.79</v>
      </c>
      <c r="M214" s="192">
        <v>0.05</v>
      </c>
      <c r="N214" s="192">
        <v>0.05</v>
      </c>
    </row>
    <row r="215" spans="1:14" ht="15.6" customHeight="1">
      <c r="A215" s="78">
        <v>698</v>
      </c>
      <c r="B215" s="175">
        <v>1700052878000</v>
      </c>
      <c r="C215" s="78">
        <v>898</v>
      </c>
      <c r="D215" s="175">
        <v>1700052878010</v>
      </c>
      <c r="E215" s="176" t="s">
        <v>373</v>
      </c>
      <c r="F215" s="177" t="s">
        <v>167</v>
      </c>
      <c r="G215" s="190">
        <v>0</v>
      </c>
      <c r="H215" s="189">
        <v>36.83</v>
      </c>
      <c r="I215" s="189">
        <v>0.95</v>
      </c>
      <c r="J215" s="189">
        <v>0.95</v>
      </c>
      <c r="K215" s="191">
        <v>0</v>
      </c>
      <c r="L215" s="192">
        <v>1278.0999999999999</v>
      </c>
      <c r="M215" s="192">
        <v>0.05</v>
      </c>
      <c r="N215" s="192">
        <v>0.05</v>
      </c>
    </row>
    <row r="216" spans="1:14" ht="15.6" customHeight="1">
      <c r="A216" s="78">
        <v>666</v>
      </c>
      <c r="B216" s="175">
        <v>1700053065048</v>
      </c>
      <c r="C216" s="78">
        <v>996</v>
      </c>
      <c r="D216" s="175">
        <v>1700053065057</v>
      </c>
      <c r="E216" s="176" t="s">
        <v>374</v>
      </c>
      <c r="F216" s="177" t="s">
        <v>167</v>
      </c>
      <c r="G216" s="190">
        <v>0</v>
      </c>
      <c r="H216" s="189">
        <v>6.97</v>
      </c>
      <c r="I216" s="189">
        <v>0.95</v>
      </c>
      <c r="J216" s="189">
        <v>0.95</v>
      </c>
      <c r="K216" s="191">
        <v>0</v>
      </c>
      <c r="L216" s="192">
        <v>1468.36</v>
      </c>
      <c r="M216" s="192">
        <v>0.05</v>
      </c>
      <c r="N216" s="192">
        <v>0.05</v>
      </c>
    </row>
    <row r="217" spans="1:14" ht="15.6" customHeight="1">
      <c r="A217" s="78">
        <v>642</v>
      </c>
      <c r="B217" s="175">
        <v>1700052768380</v>
      </c>
      <c r="C217" s="78">
        <v>842</v>
      </c>
      <c r="D217" s="175">
        <v>1700052768390</v>
      </c>
      <c r="E217" s="176" t="s">
        <v>375</v>
      </c>
      <c r="F217" s="177" t="s">
        <v>167</v>
      </c>
      <c r="G217" s="190">
        <v>0</v>
      </c>
      <c r="H217" s="189">
        <v>7.62</v>
      </c>
      <c r="I217" s="189">
        <v>2.67</v>
      </c>
      <c r="J217" s="189">
        <v>2.67</v>
      </c>
      <c r="K217" s="191">
        <v>0</v>
      </c>
      <c r="L217" s="192">
        <v>1143.3699999999999</v>
      </c>
      <c r="M217" s="192">
        <v>0.05</v>
      </c>
      <c r="N217" s="192">
        <v>0.05</v>
      </c>
    </row>
    <row r="218" spans="1:14" ht="15.6" customHeight="1">
      <c r="A218" s="78">
        <v>699</v>
      </c>
      <c r="B218" s="175">
        <v>1700052826698</v>
      </c>
      <c r="C218" s="78">
        <v>899</v>
      </c>
      <c r="D218" s="175">
        <v>1700052826917</v>
      </c>
      <c r="E218" s="176" t="s">
        <v>376</v>
      </c>
      <c r="F218" s="177" t="s">
        <v>167</v>
      </c>
      <c r="G218" s="190">
        <v>0</v>
      </c>
      <c r="H218" s="189">
        <v>8.0399999999999991</v>
      </c>
      <c r="I218" s="189">
        <v>1.23</v>
      </c>
      <c r="J218" s="189">
        <v>1.23</v>
      </c>
      <c r="K218" s="191">
        <v>0</v>
      </c>
      <c r="L218" s="192">
        <v>3697.44</v>
      </c>
      <c r="M218" s="192">
        <v>0.05</v>
      </c>
      <c r="N218" s="192">
        <v>0.05</v>
      </c>
    </row>
    <row r="219" spans="1:14" ht="15.6" customHeight="1">
      <c r="A219" s="78">
        <v>8727</v>
      </c>
      <c r="B219" s="175">
        <v>8727</v>
      </c>
      <c r="C219" s="78">
        <v>8727</v>
      </c>
      <c r="D219" s="175">
        <v>8727</v>
      </c>
      <c r="E219" s="176" t="s">
        <v>377</v>
      </c>
      <c r="F219" s="177">
        <v>1</v>
      </c>
      <c r="G219" s="190">
        <v>0</v>
      </c>
      <c r="H219" s="189">
        <v>1095.51</v>
      </c>
      <c r="I219" s="189">
        <v>1.1200000000000001</v>
      </c>
      <c r="J219" s="189">
        <v>1.1200000000000001</v>
      </c>
      <c r="K219" s="191">
        <v>0</v>
      </c>
      <c r="L219" s="192">
        <v>58629.43</v>
      </c>
      <c r="M219" s="192">
        <v>0.05</v>
      </c>
      <c r="N219" s="192">
        <v>0.05</v>
      </c>
    </row>
    <row r="220" spans="1:14" ht="15.6" customHeight="1">
      <c r="A220" s="78">
        <v>702</v>
      </c>
      <c r="B220" s="175">
        <v>1700052857534</v>
      </c>
      <c r="C220" s="78">
        <v>902</v>
      </c>
      <c r="D220" s="175">
        <v>1700052857543</v>
      </c>
      <c r="E220" s="176" t="s">
        <v>378</v>
      </c>
      <c r="F220" s="177" t="s">
        <v>167</v>
      </c>
      <c r="G220" s="190">
        <v>0</v>
      </c>
      <c r="H220" s="189">
        <v>8.61</v>
      </c>
      <c r="I220" s="189">
        <v>0.95</v>
      </c>
      <c r="J220" s="189">
        <v>0.95</v>
      </c>
      <c r="K220" s="191">
        <v>0</v>
      </c>
      <c r="L220" s="192">
        <v>1057.42</v>
      </c>
      <c r="M220" s="192">
        <v>0.05</v>
      </c>
      <c r="N220" s="192">
        <v>0.05</v>
      </c>
    </row>
    <row r="221" spans="1:14" ht="15.6" customHeight="1">
      <c r="A221" s="78">
        <v>712</v>
      </c>
      <c r="B221" s="175">
        <v>1700052859903</v>
      </c>
      <c r="C221" s="78">
        <v>912</v>
      </c>
      <c r="D221" s="175">
        <v>1700052859912</v>
      </c>
      <c r="E221" s="176" t="s">
        <v>379</v>
      </c>
      <c r="F221" s="177" t="s">
        <v>167</v>
      </c>
      <c r="G221" s="190">
        <v>0</v>
      </c>
      <c r="H221" s="189">
        <v>5.01</v>
      </c>
      <c r="I221" s="189">
        <v>1.1399999999999999</v>
      </c>
      <c r="J221" s="189">
        <v>1.1399999999999999</v>
      </c>
      <c r="K221" s="191">
        <v>0</v>
      </c>
      <c r="L221" s="192">
        <v>2002.51</v>
      </c>
      <c r="M221" s="192">
        <v>0.05</v>
      </c>
      <c r="N221" s="192">
        <v>0.05</v>
      </c>
    </row>
    <row r="222" spans="1:14" ht="15.6" customHeight="1">
      <c r="A222" s="78">
        <v>794</v>
      </c>
      <c r="B222" s="175">
        <v>1700052887690</v>
      </c>
      <c r="C222" s="78">
        <v>994</v>
      </c>
      <c r="D222" s="175">
        <v>1700052887706</v>
      </c>
      <c r="E222" s="176" t="s">
        <v>380</v>
      </c>
      <c r="F222" s="177" t="s">
        <v>167</v>
      </c>
      <c r="G222" s="190">
        <v>0</v>
      </c>
      <c r="H222" s="189">
        <v>16.63</v>
      </c>
      <c r="I222" s="189">
        <v>1.61</v>
      </c>
      <c r="J222" s="189">
        <v>1.61</v>
      </c>
      <c r="K222" s="191">
        <v>0</v>
      </c>
      <c r="L222" s="192">
        <v>1108.4100000000001</v>
      </c>
      <c r="M222" s="192">
        <v>0.05</v>
      </c>
      <c r="N222" s="192">
        <v>0.05</v>
      </c>
    </row>
    <row r="223" spans="1:14" ht="15.6" customHeight="1">
      <c r="A223" s="78">
        <v>716</v>
      </c>
      <c r="B223" s="175">
        <v>1700052889721</v>
      </c>
      <c r="C223" s="78">
        <v>916</v>
      </c>
      <c r="D223" s="175">
        <v>1700052889730</v>
      </c>
      <c r="E223" s="176" t="s">
        <v>381</v>
      </c>
      <c r="F223" s="177" t="s">
        <v>167</v>
      </c>
      <c r="G223" s="190">
        <v>0</v>
      </c>
      <c r="H223" s="189">
        <v>1.54</v>
      </c>
      <c r="I223" s="189">
        <v>1.29</v>
      </c>
      <c r="J223" s="189">
        <v>1.29</v>
      </c>
      <c r="K223" s="191">
        <v>0</v>
      </c>
      <c r="L223" s="192">
        <v>808.84</v>
      </c>
      <c r="M223" s="192">
        <v>0.05</v>
      </c>
      <c r="N223" s="192">
        <v>0.05</v>
      </c>
    </row>
    <row r="224" spans="1:14" ht="15.6" customHeight="1">
      <c r="A224" s="78">
        <v>719</v>
      </c>
      <c r="B224" s="175">
        <v>1700052866733</v>
      </c>
      <c r="C224" s="78">
        <v>919</v>
      </c>
      <c r="D224" s="175">
        <v>1700052866742</v>
      </c>
      <c r="E224" s="176" t="s">
        <v>382</v>
      </c>
      <c r="F224" s="177" t="s">
        <v>167</v>
      </c>
      <c r="G224" s="190">
        <v>0</v>
      </c>
      <c r="H224" s="189">
        <v>2.31</v>
      </c>
      <c r="I224" s="189">
        <v>2.5499999999999998</v>
      </c>
      <c r="J224" s="189">
        <v>2.5499999999999998</v>
      </c>
      <c r="K224" s="191">
        <v>0</v>
      </c>
      <c r="L224" s="192">
        <v>547.55999999999995</v>
      </c>
      <c r="M224" s="192">
        <v>0.05</v>
      </c>
      <c r="N224" s="192">
        <v>0.05</v>
      </c>
    </row>
    <row r="225" spans="1:14" ht="15.6" customHeight="1">
      <c r="A225" s="78">
        <v>765</v>
      </c>
      <c r="B225" s="175">
        <v>1700052930014</v>
      </c>
      <c r="C225" s="78">
        <v>965</v>
      </c>
      <c r="D225" s="175">
        <v>1700052930023</v>
      </c>
      <c r="E225" s="176" t="s">
        <v>383</v>
      </c>
      <c r="F225" s="177" t="s">
        <v>167</v>
      </c>
      <c r="G225" s="190">
        <v>0</v>
      </c>
      <c r="H225" s="189">
        <v>16.04</v>
      </c>
      <c r="I225" s="189">
        <v>2.1800000000000002</v>
      </c>
      <c r="J225" s="189">
        <v>2.1800000000000002</v>
      </c>
      <c r="K225" s="191">
        <v>0</v>
      </c>
      <c r="L225" s="192">
        <v>2251.34</v>
      </c>
      <c r="M225" s="192">
        <v>0.05</v>
      </c>
      <c r="N225" s="192">
        <v>0.05</v>
      </c>
    </row>
    <row r="226" spans="1:14" ht="15.6" customHeight="1">
      <c r="A226" s="78">
        <v>585</v>
      </c>
      <c r="B226" s="175">
        <v>1700053106800</v>
      </c>
      <c r="C226" s="78">
        <v>8755</v>
      </c>
      <c r="D226" s="175">
        <v>8755</v>
      </c>
      <c r="E226" s="176" t="s">
        <v>384</v>
      </c>
      <c r="F226" s="177">
        <v>1</v>
      </c>
      <c r="G226" s="190">
        <v>0</v>
      </c>
      <c r="H226" s="189">
        <v>760.39</v>
      </c>
      <c r="I226" s="189">
        <v>1.35</v>
      </c>
      <c r="J226" s="189">
        <v>1.35</v>
      </c>
      <c r="K226" s="191">
        <v>0</v>
      </c>
      <c r="L226" s="192">
        <v>803.49</v>
      </c>
      <c r="M226" s="192">
        <v>0.05</v>
      </c>
      <c r="N226" s="192">
        <v>0.05</v>
      </c>
    </row>
    <row r="227" spans="1:14" ht="15.6" customHeight="1">
      <c r="A227" s="78">
        <v>578</v>
      </c>
      <c r="B227" s="175">
        <v>1700052918959</v>
      </c>
      <c r="C227" s="78">
        <v>535</v>
      </c>
      <c r="D227" s="175">
        <v>1700052918968</v>
      </c>
      <c r="E227" s="176" t="s">
        <v>385</v>
      </c>
      <c r="F227" s="177">
        <v>1</v>
      </c>
      <c r="G227" s="190">
        <v>0</v>
      </c>
      <c r="H227" s="189">
        <v>921.51</v>
      </c>
      <c r="I227" s="189">
        <v>1.75</v>
      </c>
      <c r="J227" s="189">
        <v>1.75</v>
      </c>
      <c r="K227" s="191">
        <v>0</v>
      </c>
      <c r="L227" s="192">
        <v>1881.73</v>
      </c>
      <c r="M227" s="192">
        <v>0.05</v>
      </c>
      <c r="N227" s="192">
        <v>0.05</v>
      </c>
    </row>
    <row r="228" spans="1:14" ht="15.6" customHeight="1">
      <c r="A228" s="78">
        <v>776</v>
      </c>
      <c r="B228" s="175">
        <v>1700052976686</v>
      </c>
      <c r="C228" s="78">
        <v>976</v>
      </c>
      <c r="D228" s="175">
        <v>1700052976700</v>
      </c>
      <c r="E228" s="176" t="s">
        <v>386</v>
      </c>
      <c r="F228" s="177" t="s">
        <v>167</v>
      </c>
      <c r="G228" s="190">
        <v>0</v>
      </c>
      <c r="H228" s="189">
        <v>149.46</v>
      </c>
      <c r="I228" s="189">
        <v>1.1599999999999999</v>
      </c>
      <c r="J228" s="189">
        <v>1.1599999999999999</v>
      </c>
      <c r="K228" s="191">
        <v>0</v>
      </c>
      <c r="L228" s="192">
        <v>5058.5</v>
      </c>
      <c r="M228" s="192">
        <v>0.05</v>
      </c>
      <c r="N228" s="192">
        <v>0.05</v>
      </c>
    </row>
    <row r="229" spans="1:14" ht="15.6" customHeight="1">
      <c r="A229" s="78">
        <v>657</v>
      </c>
      <c r="B229" s="175">
        <v>1700052983390</v>
      </c>
      <c r="C229" s="78">
        <v>857</v>
      </c>
      <c r="D229" s="175">
        <v>1700052983406</v>
      </c>
      <c r="E229" s="176" t="s">
        <v>387</v>
      </c>
      <c r="F229" s="177" t="s">
        <v>167</v>
      </c>
      <c r="G229" s="190">
        <v>0</v>
      </c>
      <c r="H229" s="189">
        <v>11.98</v>
      </c>
      <c r="I229" s="189">
        <v>0.95</v>
      </c>
      <c r="J229" s="189">
        <v>0.95</v>
      </c>
      <c r="K229" s="191">
        <v>0</v>
      </c>
      <c r="L229" s="192">
        <v>1260.81</v>
      </c>
      <c r="M229" s="192">
        <v>0.05</v>
      </c>
      <c r="N229" s="192">
        <v>0.05</v>
      </c>
    </row>
    <row r="230" spans="1:14" ht="15.6" customHeight="1">
      <c r="A230" s="78">
        <v>594</v>
      </c>
      <c r="B230" s="175">
        <v>1700053110676</v>
      </c>
      <c r="C230" s="78">
        <v>533</v>
      </c>
      <c r="D230" s="175">
        <v>1700053110685</v>
      </c>
      <c r="E230" s="176" t="s">
        <v>388</v>
      </c>
      <c r="F230" s="177" t="s">
        <v>167</v>
      </c>
      <c r="G230" s="190">
        <v>0</v>
      </c>
      <c r="H230" s="189">
        <v>441.5</v>
      </c>
      <c r="I230" s="189">
        <v>0.55000000000000004</v>
      </c>
      <c r="J230" s="189">
        <v>0.55000000000000004</v>
      </c>
      <c r="K230" s="191">
        <v>0</v>
      </c>
      <c r="L230" s="192">
        <v>4523.54</v>
      </c>
      <c r="M230" s="192">
        <v>0.05</v>
      </c>
      <c r="N230" s="192">
        <v>0.05</v>
      </c>
    </row>
    <row r="231" spans="1:14" ht="15.6" customHeight="1">
      <c r="A231" s="78">
        <v>747</v>
      </c>
      <c r="B231" s="175">
        <v>1700052947453</v>
      </c>
      <c r="C231" s="78">
        <v>947</v>
      </c>
      <c r="D231" s="175">
        <v>1700052947620</v>
      </c>
      <c r="E231" s="176" t="s">
        <v>389</v>
      </c>
      <c r="F231" s="177" t="s">
        <v>167</v>
      </c>
      <c r="G231" s="190">
        <v>0</v>
      </c>
      <c r="H231" s="189">
        <v>19.82</v>
      </c>
      <c r="I231" s="189">
        <v>0.95</v>
      </c>
      <c r="J231" s="189">
        <v>0.95</v>
      </c>
      <c r="K231" s="191">
        <v>0</v>
      </c>
      <c r="L231" s="192">
        <v>1706.66</v>
      </c>
      <c r="M231" s="192">
        <v>0.05</v>
      </c>
      <c r="N231" s="192">
        <v>0.05</v>
      </c>
    </row>
    <row r="232" spans="1:14" ht="15.6" customHeight="1">
      <c r="A232" s="78">
        <v>757</v>
      </c>
      <c r="B232" s="175">
        <v>1700052947791</v>
      </c>
      <c r="C232" s="78">
        <v>957</v>
      </c>
      <c r="D232" s="175">
        <v>1700052947807</v>
      </c>
      <c r="E232" s="176" t="s">
        <v>390</v>
      </c>
      <c r="F232" s="177" t="s">
        <v>167</v>
      </c>
      <c r="G232" s="190">
        <v>0</v>
      </c>
      <c r="H232" s="189">
        <v>33.69</v>
      </c>
      <c r="I232" s="189">
        <v>0.95</v>
      </c>
      <c r="J232" s="189">
        <v>0.95</v>
      </c>
      <c r="K232" s="191">
        <v>0</v>
      </c>
      <c r="L232" s="192">
        <v>1241.25</v>
      </c>
      <c r="M232" s="192">
        <v>0.05</v>
      </c>
      <c r="N232" s="192">
        <v>0.05</v>
      </c>
    </row>
    <row r="233" spans="1:14" ht="15.6" customHeight="1">
      <c r="A233" s="78">
        <v>799</v>
      </c>
      <c r="B233" s="175">
        <v>1700060110875</v>
      </c>
      <c r="C233" s="78">
        <v>960</v>
      </c>
      <c r="D233" s="175">
        <v>1700060110884</v>
      </c>
      <c r="E233" s="176" t="s">
        <v>391</v>
      </c>
      <c r="F233" s="177" t="s">
        <v>167</v>
      </c>
      <c r="G233" s="190">
        <v>0</v>
      </c>
      <c r="H233" s="189">
        <v>91.56</v>
      </c>
      <c r="I233" s="189">
        <v>0.94</v>
      </c>
      <c r="J233" s="189">
        <v>0.94</v>
      </c>
      <c r="K233" s="191">
        <v>0</v>
      </c>
      <c r="L233" s="192">
        <v>6658.79</v>
      </c>
      <c r="M233" s="192">
        <v>0.05</v>
      </c>
      <c r="N233" s="192">
        <v>0.05</v>
      </c>
    </row>
    <row r="234" spans="1:14" ht="15.6" customHeight="1">
      <c r="A234" s="78">
        <v>672</v>
      </c>
      <c r="B234" s="175">
        <v>1700052944531</v>
      </c>
      <c r="C234" s="78">
        <v>872</v>
      </c>
      <c r="D234" s="175">
        <v>1700052944540</v>
      </c>
      <c r="E234" s="176" t="s">
        <v>392</v>
      </c>
      <c r="F234" s="177" t="s">
        <v>167</v>
      </c>
      <c r="G234" s="190">
        <v>0</v>
      </c>
      <c r="H234" s="189">
        <v>4.2</v>
      </c>
      <c r="I234" s="189">
        <v>0.95</v>
      </c>
      <c r="J234" s="189">
        <v>0.95</v>
      </c>
      <c r="K234" s="191">
        <v>0</v>
      </c>
      <c r="L234" s="192">
        <v>1399.09</v>
      </c>
      <c r="M234" s="192">
        <v>0.05</v>
      </c>
      <c r="N234" s="192">
        <v>0.05</v>
      </c>
    </row>
    <row r="235" spans="1:14" ht="15.6" customHeight="1">
      <c r="A235" s="78">
        <v>768</v>
      </c>
      <c r="B235" s="175">
        <v>1700052959218</v>
      </c>
      <c r="C235" s="78">
        <v>968</v>
      </c>
      <c r="D235" s="175">
        <v>1700052959227</v>
      </c>
      <c r="E235" s="176" t="s">
        <v>393</v>
      </c>
      <c r="F235" s="177" t="s">
        <v>167</v>
      </c>
      <c r="G235" s="190">
        <v>0</v>
      </c>
      <c r="H235" s="189">
        <v>21.11</v>
      </c>
      <c r="I235" s="189">
        <v>1.59</v>
      </c>
      <c r="J235" s="189">
        <v>1.59</v>
      </c>
      <c r="K235" s="191">
        <v>0</v>
      </c>
      <c r="L235" s="192">
        <v>1110.58</v>
      </c>
      <c r="M235" s="192">
        <v>0.05</v>
      </c>
      <c r="N235" s="192">
        <v>0.05</v>
      </c>
    </row>
    <row r="236" spans="1:14" ht="15.6" customHeight="1">
      <c r="A236" s="78">
        <v>674</v>
      </c>
      <c r="B236" s="175">
        <v>1700053106829</v>
      </c>
      <c r="C236" s="78">
        <v>894</v>
      </c>
      <c r="D236" s="175">
        <v>1700053106838</v>
      </c>
      <c r="E236" s="176" t="s">
        <v>394</v>
      </c>
      <c r="F236" s="177" t="s">
        <v>167</v>
      </c>
      <c r="G236" s="190">
        <v>0</v>
      </c>
      <c r="H236" s="189">
        <v>5.25</v>
      </c>
      <c r="I236" s="189">
        <v>1.08</v>
      </c>
      <c r="J236" s="189">
        <v>1.08</v>
      </c>
      <c r="K236" s="191">
        <v>0</v>
      </c>
      <c r="L236" s="192">
        <v>805.12</v>
      </c>
      <c r="M236" s="192">
        <v>0.05</v>
      </c>
      <c r="N236" s="192">
        <v>0.05</v>
      </c>
    </row>
    <row r="237" spans="1:14" ht="15.6" customHeight="1">
      <c r="A237" s="78">
        <v>728</v>
      </c>
      <c r="B237" s="175">
        <v>1700052988877</v>
      </c>
      <c r="C237" s="78">
        <v>878</v>
      </c>
      <c r="D237" s="175">
        <v>1700052988886</v>
      </c>
      <c r="E237" s="176" t="s">
        <v>395</v>
      </c>
      <c r="F237" s="177" t="s">
        <v>167</v>
      </c>
      <c r="G237" s="190">
        <v>0</v>
      </c>
      <c r="H237" s="189">
        <v>21.33</v>
      </c>
      <c r="I237" s="189">
        <v>0.96</v>
      </c>
      <c r="J237" s="189">
        <v>0.96</v>
      </c>
      <c r="K237" s="191">
        <v>0</v>
      </c>
      <c r="L237" s="192">
        <v>789.05</v>
      </c>
      <c r="M237" s="192">
        <v>0.05</v>
      </c>
      <c r="N237" s="192">
        <v>0.05</v>
      </c>
    </row>
    <row r="238" spans="1:14" ht="15.6" customHeight="1">
      <c r="A238" s="78">
        <v>751</v>
      </c>
      <c r="B238" s="175">
        <v>1700052988840</v>
      </c>
      <c r="C238" s="78">
        <v>911</v>
      </c>
      <c r="D238" s="175">
        <v>1700052988859</v>
      </c>
      <c r="E238" s="176" t="s">
        <v>396</v>
      </c>
      <c r="F238" s="177" t="s">
        <v>167</v>
      </c>
      <c r="G238" s="190">
        <v>0</v>
      </c>
      <c r="H238" s="189">
        <v>24.1</v>
      </c>
      <c r="I238" s="189">
        <v>0.95</v>
      </c>
      <c r="J238" s="189">
        <v>0.95</v>
      </c>
      <c r="K238" s="191">
        <v>0</v>
      </c>
      <c r="L238" s="192">
        <v>1522.08</v>
      </c>
      <c r="M238" s="192">
        <v>0.05</v>
      </c>
      <c r="N238" s="192">
        <v>0.05</v>
      </c>
    </row>
    <row r="239" spans="1:14" ht="15.6" customHeight="1">
      <c r="A239" s="78">
        <v>720</v>
      </c>
      <c r="B239" s="175">
        <v>1700052866760</v>
      </c>
      <c r="C239" s="78">
        <v>920</v>
      </c>
      <c r="D239" s="175">
        <v>1700052866770</v>
      </c>
      <c r="E239" s="176" t="s">
        <v>397</v>
      </c>
      <c r="F239" s="177" t="s">
        <v>167</v>
      </c>
      <c r="G239" s="190">
        <v>0</v>
      </c>
      <c r="H239" s="189">
        <v>8.48</v>
      </c>
      <c r="I239" s="189">
        <v>2.71</v>
      </c>
      <c r="J239" s="189">
        <v>2.71</v>
      </c>
      <c r="K239" s="191">
        <v>0</v>
      </c>
      <c r="L239" s="192">
        <v>1404.43</v>
      </c>
      <c r="M239" s="192">
        <v>0.05</v>
      </c>
      <c r="N239" s="192">
        <v>0.05</v>
      </c>
    </row>
    <row r="240" spans="1:14" ht="15.6" customHeight="1">
      <c r="A240" s="78">
        <v>8752</v>
      </c>
      <c r="B240" s="175">
        <v>8752</v>
      </c>
      <c r="C240" s="78">
        <v>8756</v>
      </c>
      <c r="D240" s="175">
        <v>8756</v>
      </c>
      <c r="E240" s="176" t="s">
        <v>398</v>
      </c>
      <c r="F240" s="177">
        <v>1</v>
      </c>
      <c r="G240" s="190">
        <v>0</v>
      </c>
      <c r="H240" s="189">
        <v>773.5</v>
      </c>
      <c r="I240" s="189">
        <v>0.85</v>
      </c>
      <c r="J240" s="189">
        <v>0.85</v>
      </c>
      <c r="K240" s="191">
        <v>0</v>
      </c>
      <c r="L240" s="192">
        <v>1984.35</v>
      </c>
      <c r="M240" s="192">
        <v>0.05</v>
      </c>
      <c r="N240" s="192">
        <v>0.05</v>
      </c>
    </row>
    <row r="241" spans="1:14" ht="15.6" customHeight="1">
      <c r="A241" s="78">
        <v>788</v>
      </c>
      <c r="B241" s="175">
        <v>1700053037510</v>
      </c>
      <c r="C241" s="78">
        <v>988</v>
      </c>
      <c r="D241" s="175">
        <v>1700053037529</v>
      </c>
      <c r="E241" s="176" t="s">
        <v>399</v>
      </c>
      <c r="F241" s="177" t="s">
        <v>167</v>
      </c>
      <c r="G241" s="190">
        <v>0</v>
      </c>
      <c r="H241" s="189">
        <v>6.74</v>
      </c>
      <c r="I241" s="189">
        <v>2.0699999999999998</v>
      </c>
      <c r="J241" s="189">
        <v>2.0699999999999998</v>
      </c>
      <c r="K241" s="191">
        <v>0</v>
      </c>
      <c r="L241" s="192">
        <v>1182.75</v>
      </c>
      <c r="M241" s="192">
        <v>0.05</v>
      </c>
      <c r="N241" s="192">
        <v>0.05</v>
      </c>
    </row>
    <row r="242" spans="1:14" ht="15.6" customHeight="1">
      <c r="A242" s="78">
        <v>799</v>
      </c>
      <c r="B242" s="175">
        <v>1700060123633</v>
      </c>
      <c r="C242" s="78">
        <v>960</v>
      </c>
      <c r="D242" s="175">
        <v>1700060123642</v>
      </c>
      <c r="E242" s="176" t="s">
        <v>400</v>
      </c>
      <c r="F242" s="177" t="s">
        <v>167</v>
      </c>
      <c r="G242" s="190">
        <v>0</v>
      </c>
      <c r="H242" s="189">
        <v>143.57</v>
      </c>
      <c r="I242" s="189">
        <v>0.96</v>
      </c>
      <c r="J242" s="189">
        <v>0.96</v>
      </c>
      <c r="K242" s="191">
        <v>0</v>
      </c>
      <c r="L242" s="192">
        <v>6173.72</v>
      </c>
      <c r="M242" s="192">
        <v>0.05</v>
      </c>
      <c r="N242" s="192">
        <v>0.05</v>
      </c>
    </row>
    <row r="243" spans="1:14" ht="15.6" customHeight="1">
      <c r="A243" s="78">
        <v>721</v>
      </c>
      <c r="B243" s="175">
        <v>1700052954655</v>
      </c>
      <c r="C243" s="78">
        <v>921</v>
      </c>
      <c r="D243" s="175">
        <v>1700052954664</v>
      </c>
      <c r="E243" s="176" t="s">
        <v>401</v>
      </c>
      <c r="F243" s="177" t="s">
        <v>167</v>
      </c>
      <c r="G243" s="190">
        <v>0</v>
      </c>
      <c r="H243" s="189">
        <v>1.91</v>
      </c>
      <c r="I243" s="189">
        <v>1.01</v>
      </c>
      <c r="J243" s="189">
        <v>1.01</v>
      </c>
      <c r="K243" s="191">
        <v>0</v>
      </c>
      <c r="L243" s="192">
        <v>1004.34</v>
      </c>
      <c r="M243" s="192">
        <v>0.05</v>
      </c>
      <c r="N243" s="192">
        <v>0.05</v>
      </c>
    </row>
    <row r="244" spans="1:14" ht="15.6" customHeight="1">
      <c r="A244" s="78">
        <v>798</v>
      </c>
      <c r="B244" s="175">
        <v>1700052963083</v>
      </c>
      <c r="C244" s="78">
        <v>998</v>
      </c>
      <c r="D244" s="175">
        <v>1700052963092</v>
      </c>
      <c r="E244" s="176" t="s">
        <v>402</v>
      </c>
      <c r="F244" s="177"/>
      <c r="G244" s="190">
        <v>0</v>
      </c>
      <c r="H244" s="189">
        <v>16.59</v>
      </c>
      <c r="I244" s="189">
        <v>12.55</v>
      </c>
      <c r="J244" s="189">
        <v>12.55</v>
      </c>
      <c r="K244" s="191">
        <v>0</v>
      </c>
      <c r="L244" s="192">
        <v>793.78</v>
      </c>
      <c r="M244" s="192">
        <v>0.05</v>
      </c>
      <c r="N244" s="192">
        <v>0.05</v>
      </c>
    </row>
    <row r="245" spans="1:14" ht="15.6" customHeight="1">
      <c r="A245" s="78">
        <v>670</v>
      </c>
      <c r="B245" s="175">
        <v>1700053127721</v>
      </c>
      <c r="C245" s="78">
        <v>8738</v>
      </c>
      <c r="D245" s="175">
        <v>8738</v>
      </c>
      <c r="E245" s="176" t="s">
        <v>403</v>
      </c>
      <c r="F245" s="177" t="s">
        <v>167</v>
      </c>
      <c r="G245" s="190">
        <v>0</v>
      </c>
      <c r="H245" s="189">
        <v>17.079999999999998</v>
      </c>
      <c r="I245" s="189">
        <v>1.1599999999999999</v>
      </c>
      <c r="J245" s="189">
        <v>1.1599999999999999</v>
      </c>
      <c r="K245" s="191">
        <v>0</v>
      </c>
      <c r="L245" s="192">
        <v>3853.41</v>
      </c>
      <c r="M245" s="192">
        <v>0.05</v>
      </c>
      <c r="N245" s="192">
        <v>0.05</v>
      </c>
    </row>
    <row r="246" spans="1:14" ht="15.6" customHeight="1">
      <c r="A246" s="78">
        <v>759</v>
      </c>
      <c r="B246" s="175">
        <v>1700052976792</v>
      </c>
      <c r="C246" s="78">
        <v>959</v>
      </c>
      <c r="D246" s="175">
        <v>1700052976808</v>
      </c>
      <c r="E246" s="176" t="s">
        <v>404</v>
      </c>
      <c r="F246" s="177" t="s">
        <v>167</v>
      </c>
      <c r="G246" s="190">
        <v>0</v>
      </c>
      <c r="H246" s="189">
        <v>5.21</v>
      </c>
      <c r="I246" s="189">
        <v>0.95</v>
      </c>
      <c r="J246" s="189">
        <v>0.95</v>
      </c>
      <c r="K246" s="191">
        <v>0</v>
      </c>
      <c r="L246" s="192">
        <v>1096.0999999999999</v>
      </c>
      <c r="M246" s="192">
        <v>0.05</v>
      </c>
      <c r="N246" s="192">
        <v>0.05</v>
      </c>
    </row>
    <row r="247" spans="1:14" ht="15.6" customHeight="1">
      <c r="A247" s="78">
        <v>671</v>
      </c>
      <c r="B247" s="175">
        <v>1700052982909</v>
      </c>
      <c r="C247" s="78">
        <v>901</v>
      </c>
      <c r="D247" s="175">
        <v>1700052982927</v>
      </c>
      <c r="E247" s="176" t="s">
        <v>405</v>
      </c>
      <c r="F247" s="177" t="s">
        <v>167</v>
      </c>
      <c r="G247" s="190">
        <v>0</v>
      </c>
      <c r="H247" s="189">
        <v>2.31</v>
      </c>
      <c r="I247" s="189">
        <v>2.5499999999999998</v>
      </c>
      <c r="J247" s="189">
        <v>2.5499999999999998</v>
      </c>
      <c r="K247" s="191">
        <v>0</v>
      </c>
      <c r="L247" s="192">
        <v>547.55999999999995</v>
      </c>
      <c r="M247" s="192">
        <v>0.05</v>
      </c>
      <c r="N247" s="192">
        <v>0.05</v>
      </c>
    </row>
    <row r="248" spans="1:14" ht="15.6" customHeight="1">
      <c r="A248" s="78">
        <v>785</v>
      </c>
      <c r="B248" s="175">
        <v>1700053058797</v>
      </c>
      <c r="C248" s="78">
        <v>905</v>
      </c>
      <c r="D248" s="175">
        <v>1700053058802</v>
      </c>
      <c r="E248" s="176" t="s">
        <v>406</v>
      </c>
      <c r="F248" s="177" t="s">
        <v>167</v>
      </c>
      <c r="G248" s="190">
        <v>0</v>
      </c>
      <c r="H248" s="189">
        <v>444.3</v>
      </c>
      <c r="I248" s="189">
        <v>1.06</v>
      </c>
      <c r="J248" s="189">
        <v>1.06</v>
      </c>
      <c r="K248" s="191">
        <v>0</v>
      </c>
      <c r="L248" s="192">
        <v>19993.3</v>
      </c>
      <c r="M248" s="192">
        <v>0.05</v>
      </c>
      <c r="N248" s="192">
        <v>0.05</v>
      </c>
    </row>
    <row r="249" spans="1:14" ht="15.6" customHeight="1">
      <c r="A249" s="78">
        <v>643</v>
      </c>
      <c r="B249" s="175">
        <v>1700053092158</v>
      </c>
      <c r="C249" s="78"/>
      <c r="D249" s="175"/>
      <c r="E249" s="176" t="s">
        <v>407</v>
      </c>
      <c r="F249" s="177">
        <v>1</v>
      </c>
      <c r="G249" s="190">
        <v>0</v>
      </c>
      <c r="H249" s="189">
        <v>1890.08</v>
      </c>
      <c r="I249" s="189">
        <v>6.55</v>
      </c>
      <c r="J249" s="189">
        <v>6.55</v>
      </c>
      <c r="K249" s="191">
        <v>0</v>
      </c>
      <c r="L249" s="192">
        <v>0</v>
      </c>
      <c r="M249" s="192">
        <v>0</v>
      </c>
      <c r="N249" s="192">
        <v>0</v>
      </c>
    </row>
    <row r="250" spans="1:14" ht="15.6" customHeight="1">
      <c r="A250" s="78">
        <v>760</v>
      </c>
      <c r="B250" s="175">
        <v>1700053127730</v>
      </c>
      <c r="C250" s="78">
        <v>8737</v>
      </c>
      <c r="D250" s="175">
        <v>8737</v>
      </c>
      <c r="E250" s="176" t="s">
        <v>408</v>
      </c>
      <c r="F250" s="177" t="s">
        <v>167</v>
      </c>
      <c r="G250" s="190">
        <v>0</v>
      </c>
      <c r="H250" s="189">
        <v>44.12</v>
      </c>
      <c r="I250" s="189">
        <v>0.56999999999999995</v>
      </c>
      <c r="J250" s="189">
        <v>0.56999999999999995</v>
      </c>
      <c r="K250" s="191">
        <v>0</v>
      </c>
      <c r="L250" s="192">
        <v>3044.05</v>
      </c>
      <c r="M250" s="192">
        <v>0.05</v>
      </c>
      <c r="N250" s="192">
        <v>0.05</v>
      </c>
    </row>
    <row r="251" spans="1:14" ht="15.6" customHeight="1">
      <c r="A251" s="78">
        <v>572</v>
      </c>
      <c r="B251" s="175">
        <v>1700052996655</v>
      </c>
      <c r="C251" s="78">
        <v>862</v>
      </c>
      <c r="D251" s="175">
        <v>1700052996664</v>
      </c>
      <c r="E251" s="176" t="s">
        <v>409</v>
      </c>
      <c r="F251" s="177" t="s">
        <v>167</v>
      </c>
      <c r="G251" s="190">
        <v>0</v>
      </c>
      <c r="H251" s="189">
        <v>15.93</v>
      </c>
      <c r="I251" s="189">
        <v>1.1100000000000001</v>
      </c>
      <c r="J251" s="189">
        <v>1.1100000000000001</v>
      </c>
      <c r="K251" s="191">
        <v>0</v>
      </c>
      <c r="L251" s="192">
        <v>1173.57</v>
      </c>
      <c r="M251" s="192">
        <v>0.05</v>
      </c>
      <c r="N251" s="192">
        <v>0.05</v>
      </c>
    </row>
    <row r="252" spans="1:14" ht="15.6" customHeight="1">
      <c r="A252" s="78">
        <v>8743</v>
      </c>
      <c r="B252" s="175">
        <v>8743</v>
      </c>
      <c r="C252" s="78">
        <v>8743</v>
      </c>
      <c r="D252" s="175">
        <v>8743</v>
      </c>
      <c r="E252" s="176" t="s">
        <v>410</v>
      </c>
      <c r="F252" s="177">
        <v>1</v>
      </c>
      <c r="G252" s="190">
        <v>0</v>
      </c>
      <c r="H252" s="189">
        <v>766.79</v>
      </c>
      <c r="I252" s="189">
        <v>1.48</v>
      </c>
      <c r="J252" s="189">
        <v>1.48</v>
      </c>
      <c r="K252" s="191">
        <v>0</v>
      </c>
      <c r="L252" s="192">
        <v>797.09</v>
      </c>
      <c r="M252" s="192">
        <v>0.05</v>
      </c>
      <c r="N252" s="192">
        <v>0.05</v>
      </c>
    </row>
    <row r="253" spans="1:14" ht="17.399999999999999" customHeight="1">
      <c r="A253" s="78">
        <v>591</v>
      </c>
      <c r="B253" s="175">
        <v>1700053137232</v>
      </c>
      <c r="C253" s="78">
        <v>8757</v>
      </c>
      <c r="D253" s="175">
        <v>8757</v>
      </c>
      <c r="E253" s="176" t="s">
        <v>411</v>
      </c>
      <c r="F253" s="177" t="s">
        <v>167</v>
      </c>
      <c r="G253" s="190">
        <v>0</v>
      </c>
      <c r="H253" s="189">
        <v>288.07</v>
      </c>
      <c r="I253" s="189">
        <v>0.78</v>
      </c>
      <c r="J253" s="189">
        <v>0.78</v>
      </c>
      <c r="K253" s="191">
        <v>0</v>
      </c>
      <c r="L253" s="192">
        <v>25991.11</v>
      </c>
      <c r="M253" s="192">
        <v>0.05</v>
      </c>
      <c r="N253" s="192">
        <v>0.05</v>
      </c>
    </row>
    <row r="254" spans="1:14" ht="50.4" customHeight="1">
      <c r="A254" s="78">
        <v>663</v>
      </c>
      <c r="B254" s="175">
        <v>1700053029244</v>
      </c>
      <c r="C254" s="78">
        <v>897</v>
      </c>
      <c r="D254" s="175">
        <v>1700053029253</v>
      </c>
      <c r="E254" s="176" t="s">
        <v>412</v>
      </c>
      <c r="F254" s="177" t="s">
        <v>167</v>
      </c>
      <c r="G254" s="190">
        <v>0</v>
      </c>
      <c r="H254" s="189">
        <v>148.54</v>
      </c>
      <c r="I254" s="189">
        <v>1.18</v>
      </c>
      <c r="J254" s="189">
        <v>1.18</v>
      </c>
      <c r="K254" s="191">
        <v>0</v>
      </c>
      <c r="L254" s="192">
        <v>14385.18</v>
      </c>
      <c r="M254" s="192">
        <v>0.05</v>
      </c>
      <c r="N254" s="192">
        <v>0.05</v>
      </c>
    </row>
    <row r="255" spans="1:14" ht="15.6" customHeight="1">
      <c r="A255" s="78">
        <v>571</v>
      </c>
      <c r="B255" s="175">
        <v>1700053276195</v>
      </c>
      <c r="C255" s="78">
        <v>861</v>
      </c>
      <c r="D255" s="175">
        <v>1700053276200</v>
      </c>
      <c r="E255" s="176" t="s">
        <v>413</v>
      </c>
      <c r="F255" s="177" t="s">
        <v>167</v>
      </c>
      <c r="G255" s="190">
        <v>0</v>
      </c>
      <c r="H255" s="189">
        <v>11.7</v>
      </c>
      <c r="I255" s="189">
        <v>0.99</v>
      </c>
      <c r="J255" s="189">
        <v>0.99</v>
      </c>
      <c r="K255" s="191">
        <v>0</v>
      </c>
      <c r="L255" s="192">
        <v>1169.92</v>
      </c>
      <c r="M255" s="192">
        <v>0.05</v>
      </c>
      <c r="N255" s="192">
        <v>0.05</v>
      </c>
    </row>
    <row r="256" spans="1:14" ht="15.6" customHeight="1">
      <c r="A256" s="78">
        <v>683</v>
      </c>
      <c r="B256" s="175">
        <v>1700053048070</v>
      </c>
      <c r="C256" s="78">
        <v>907</v>
      </c>
      <c r="D256" s="175" t="s">
        <v>414</v>
      </c>
      <c r="E256" s="176" t="s">
        <v>415</v>
      </c>
      <c r="F256" s="177" t="s">
        <v>167</v>
      </c>
      <c r="G256" s="190">
        <v>0</v>
      </c>
      <c r="H256" s="189">
        <v>9.51</v>
      </c>
      <c r="I256" s="189">
        <v>0.95</v>
      </c>
      <c r="J256" s="189">
        <v>0.95</v>
      </c>
      <c r="K256" s="191">
        <v>0</v>
      </c>
      <c r="L256" s="192">
        <v>1168.22</v>
      </c>
      <c r="M256" s="192">
        <v>0.05</v>
      </c>
      <c r="N256" s="192">
        <v>0.05</v>
      </c>
    </row>
    <row r="257" spans="1:14" ht="15.6" customHeight="1">
      <c r="A257" s="78">
        <v>733</v>
      </c>
      <c r="B257" s="175">
        <v>1700053036241</v>
      </c>
      <c r="C257" s="78">
        <v>997</v>
      </c>
      <c r="D257" s="175">
        <v>1700053036250</v>
      </c>
      <c r="E257" s="176" t="s">
        <v>416</v>
      </c>
      <c r="F257" s="177" t="s">
        <v>167</v>
      </c>
      <c r="G257" s="190">
        <v>0</v>
      </c>
      <c r="H257" s="189">
        <v>0.67</v>
      </c>
      <c r="I257" s="189">
        <v>1.86</v>
      </c>
      <c r="J257" s="189">
        <v>1.86</v>
      </c>
      <c r="K257" s="191">
        <v>0</v>
      </c>
      <c r="L257" s="192">
        <v>809.71</v>
      </c>
      <c r="M257" s="192">
        <v>0.05</v>
      </c>
      <c r="N257" s="192">
        <v>0.05</v>
      </c>
    </row>
    <row r="258" spans="1:14" ht="15.6" customHeight="1">
      <c r="A258" s="78">
        <v>752</v>
      </c>
      <c r="B258" s="175">
        <v>1700053043285</v>
      </c>
      <c r="C258" s="78">
        <v>892</v>
      </c>
      <c r="D258" s="175">
        <v>1700053043294</v>
      </c>
      <c r="E258" s="176" t="s">
        <v>417</v>
      </c>
      <c r="F258" s="177" t="s">
        <v>167</v>
      </c>
      <c r="G258" s="190">
        <v>0</v>
      </c>
      <c r="H258" s="189">
        <v>21.99</v>
      </c>
      <c r="I258" s="189">
        <v>0.96</v>
      </c>
      <c r="J258" s="189">
        <v>0.96</v>
      </c>
      <c r="K258" s="191">
        <v>0</v>
      </c>
      <c r="L258" s="192">
        <v>1759.36</v>
      </c>
      <c r="M258" s="192">
        <v>0.05</v>
      </c>
      <c r="N258" s="192">
        <v>0.05</v>
      </c>
    </row>
    <row r="259" spans="1:14" ht="15.6" customHeight="1">
      <c r="A259" s="78">
        <v>573</v>
      </c>
      <c r="B259" s="175">
        <v>1700053043300</v>
      </c>
      <c r="C259" s="78">
        <v>993</v>
      </c>
      <c r="D259" s="175">
        <v>1700053043319</v>
      </c>
      <c r="E259" s="176" t="s">
        <v>418</v>
      </c>
      <c r="F259" s="177" t="s">
        <v>167</v>
      </c>
      <c r="G259" s="190">
        <v>0</v>
      </c>
      <c r="H259" s="189">
        <v>10</v>
      </c>
      <c r="I259" s="189">
        <v>0.96</v>
      </c>
      <c r="J259" s="189">
        <v>0.96</v>
      </c>
      <c r="K259" s="191">
        <v>0</v>
      </c>
      <c r="L259" s="192">
        <v>800.37</v>
      </c>
      <c r="M259" s="192">
        <v>0.05</v>
      </c>
      <c r="N259" s="192">
        <v>0.05</v>
      </c>
    </row>
    <row r="260" spans="1:14" ht="15.6" customHeight="1">
      <c r="A260" s="78">
        <v>770</v>
      </c>
      <c r="B260" s="175">
        <v>1700053062419</v>
      </c>
      <c r="C260" s="78"/>
      <c r="D260" s="175"/>
      <c r="E260" s="176" t="s">
        <v>419</v>
      </c>
      <c r="F260" s="177">
        <v>2</v>
      </c>
      <c r="G260" s="190">
        <v>0</v>
      </c>
      <c r="H260" s="189">
        <v>24953.07</v>
      </c>
      <c r="I260" s="189">
        <v>4.7300000000000004</v>
      </c>
      <c r="J260" s="189">
        <v>4.7300000000000004</v>
      </c>
      <c r="K260" s="191">
        <v>0</v>
      </c>
      <c r="L260" s="192">
        <v>0</v>
      </c>
      <c r="M260" s="192">
        <v>0</v>
      </c>
      <c r="N260" s="192">
        <v>0</v>
      </c>
    </row>
    <row r="261" spans="1:14" ht="15.6" customHeight="1">
      <c r="A261" s="78">
        <v>592</v>
      </c>
      <c r="B261" s="175">
        <v>1700053164022</v>
      </c>
      <c r="C261" s="78"/>
      <c r="D261" s="175"/>
      <c r="E261" s="176" t="s">
        <v>420</v>
      </c>
      <c r="F261" s="177">
        <v>2</v>
      </c>
      <c r="G261" s="190">
        <v>0</v>
      </c>
      <c r="H261" s="189">
        <v>25349.97</v>
      </c>
      <c r="I261" s="189">
        <v>1.73</v>
      </c>
      <c r="J261" s="189">
        <v>1.73</v>
      </c>
      <c r="K261" s="191">
        <v>0</v>
      </c>
      <c r="L261" s="192">
        <v>0</v>
      </c>
      <c r="M261" s="192">
        <v>0</v>
      </c>
      <c r="N261" s="192">
        <v>0</v>
      </c>
    </row>
    <row r="262" spans="1:14" ht="13.2">
      <c r="A262" s="78">
        <v>700</v>
      </c>
      <c r="B262" s="175">
        <v>1700053104965</v>
      </c>
      <c r="C262" s="78">
        <v>858</v>
      </c>
      <c r="D262" s="175">
        <v>1700053104974</v>
      </c>
      <c r="E262" s="176" t="s">
        <v>421</v>
      </c>
      <c r="F262" s="177" t="s">
        <v>167</v>
      </c>
      <c r="G262" s="190">
        <v>0</v>
      </c>
      <c r="H262" s="189">
        <v>73.67</v>
      </c>
      <c r="I262" s="189">
        <v>5.52</v>
      </c>
      <c r="J262" s="189">
        <v>5.52</v>
      </c>
      <c r="K262" s="191">
        <v>0</v>
      </c>
      <c r="L262" s="192">
        <v>736.7</v>
      </c>
      <c r="M262" s="192">
        <v>0.05</v>
      </c>
      <c r="N262" s="192">
        <v>0.05</v>
      </c>
    </row>
    <row r="263" spans="1:14" ht="46.5" customHeight="1">
      <c r="A263" s="78">
        <v>593</v>
      </c>
      <c r="B263" s="175">
        <v>1700053187039</v>
      </c>
      <c r="C263" s="78">
        <v>532</v>
      </c>
      <c r="D263" s="175">
        <v>1700053187048</v>
      </c>
      <c r="E263" s="176" t="s">
        <v>422</v>
      </c>
      <c r="F263" s="177">
        <v>1</v>
      </c>
      <c r="G263" s="190">
        <v>0</v>
      </c>
      <c r="H263" s="189">
        <v>2050.77</v>
      </c>
      <c r="I263" s="189">
        <v>0.66</v>
      </c>
      <c r="J263" s="189">
        <v>0.66</v>
      </c>
      <c r="K263" s="191">
        <v>0</v>
      </c>
      <c r="L263" s="192">
        <v>48772.41</v>
      </c>
      <c r="M263" s="192">
        <v>0.05</v>
      </c>
      <c r="N263" s="192">
        <v>0.05</v>
      </c>
    </row>
    <row r="264" spans="1:14" ht="15.6" customHeight="1">
      <c r="A264" s="78">
        <v>586</v>
      </c>
      <c r="B264" s="175">
        <v>1700053289868</v>
      </c>
      <c r="C264" s="78">
        <v>536</v>
      </c>
      <c r="D264" s="175">
        <v>1700053289877</v>
      </c>
      <c r="E264" s="176" t="s">
        <v>423</v>
      </c>
      <c r="F264" s="177" t="s">
        <v>167</v>
      </c>
      <c r="G264" s="190">
        <v>0</v>
      </c>
      <c r="H264" s="189">
        <v>2.4900000000000002</v>
      </c>
      <c r="I264" s="189">
        <v>0.95</v>
      </c>
      <c r="J264" s="189">
        <v>0.95</v>
      </c>
      <c r="K264" s="191">
        <v>0</v>
      </c>
      <c r="L264" s="192">
        <v>1128.21</v>
      </c>
      <c r="M264" s="192">
        <v>0.05</v>
      </c>
      <c r="N264" s="192">
        <v>0.05</v>
      </c>
    </row>
    <row r="265" spans="1:14" ht="15.6" customHeight="1">
      <c r="A265" s="78">
        <v>568</v>
      </c>
      <c r="B265" s="175" t="s">
        <v>424</v>
      </c>
      <c r="C265" s="78">
        <v>538</v>
      </c>
      <c r="D265" s="175" t="s">
        <v>425</v>
      </c>
      <c r="E265" s="176" t="s">
        <v>426</v>
      </c>
      <c r="F265" s="177">
        <v>3</v>
      </c>
      <c r="G265" s="190">
        <v>0</v>
      </c>
      <c r="H265" s="189">
        <v>15138.31</v>
      </c>
      <c r="I265" s="189">
        <v>1.43</v>
      </c>
      <c r="J265" s="189">
        <v>1.43</v>
      </c>
      <c r="K265" s="191">
        <v>0</v>
      </c>
      <c r="L265" s="192">
        <v>3981.68</v>
      </c>
      <c r="M265" s="192">
        <v>0.05</v>
      </c>
      <c r="N265" s="192">
        <v>0.05</v>
      </c>
    </row>
    <row r="266" spans="1:14" ht="15.6" customHeight="1">
      <c r="A266" s="78">
        <v>579</v>
      </c>
      <c r="B266" s="175">
        <v>1700053339473</v>
      </c>
      <c r="C266" s="78">
        <v>8764</v>
      </c>
      <c r="D266" s="175">
        <v>8764</v>
      </c>
      <c r="E266" s="176" t="s">
        <v>427</v>
      </c>
      <c r="F266" s="177" t="s">
        <v>167</v>
      </c>
      <c r="G266" s="190">
        <v>0</v>
      </c>
      <c r="H266" s="189">
        <v>86.31</v>
      </c>
      <c r="I266" s="189">
        <v>0.76</v>
      </c>
      <c r="J266" s="189">
        <v>0.76</v>
      </c>
      <c r="K266" s="191">
        <v>0</v>
      </c>
      <c r="L266" s="192">
        <v>13134.56</v>
      </c>
      <c r="M266" s="192">
        <v>0.05</v>
      </c>
      <c r="N266" s="192">
        <v>0.05</v>
      </c>
    </row>
    <row r="267" spans="1:14" ht="15.6" customHeight="1">
      <c r="A267" s="78">
        <v>799</v>
      </c>
      <c r="B267" s="175" t="s">
        <v>428</v>
      </c>
      <c r="C267" s="78">
        <v>960</v>
      </c>
      <c r="D267" s="175" t="s">
        <v>428</v>
      </c>
      <c r="E267" s="176" t="s">
        <v>429</v>
      </c>
      <c r="F267" s="177" t="s">
        <v>167</v>
      </c>
      <c r="G267" s="190">
        <v>0</v>
      </c>
      <c r="H267" s="189">
        <v>6585.94</v>
      </c>
      <c r="I267" s="189">
        <v>0.68</v>
      </c>
      <c r="J267" s="189">
        <v>0.68</v>
      </c>
      <c r="K267" s="191">
        <v>0</v>
      </c>
      <c r="L267" s="192">
        <v>6585.94</v>
      </c>
      <c r="M267" s="192">
        <v>0.05</v>
      </c>
      <c r="N267" s="192">
        <v>0.05</v>
      </c>
    </row>
    <row r="268" spans="1:14" ht="15.6" customHeight="1">
      <c r="A268" s="78">
        <v>584</v>
      </c>
      <c r="B268" s="175">
        <v>1700053240055</v>
      </c>
      <c r="C268" s="78">
        <v>534</v>
      </c>
      <c r="D268" s="175">
        <v>1700053240064</v>
      </c>
      <c r="E268" s="176" t="s">
        <v>430</v>
      </c>
      <c r="F268" s="177">
        <v>1</v>
      </c>
      <c r="G268" s="190">
        <v>0</v>
      </c>
      <c r="H268" s="189">
        <v>882.67</v>
      </c>
      <c r="I268" s="189">
        <v>2.89</v>
      </c>
      <c r="J268" s="189">
        <v>2.89</v>
      </c>
      <c r="K268" s="191">
        <v>0</v>
      </c>
      <c r="L268" s="192">
        <v>1214.1400000000001</v>
      </c>
      <c r="M268" s="192">
        <v>0.05</v>
      </c>
      <c r="N268" s="192">
        <v>0.05</v>
      </c>
    </row>
    <row r="269" spans="1:14" ht="15.6" customHeight="1">
      <c r="A269" s="78">
        <v>8770</v>
      </c>
      <c r="B269" s="175">
        <v>8770</v>
      </c>
      <c r="C269" s="78">
        <v>8771</v>
      </c>
      <c r="D269" s="175">
        <v>8771</v>
      </c>
      <c r="E269" s="176" t="s">
        <v>431</v>
      </c>
      <c r="F269" s="177" t="s">
        <v>167</v>
      </c>
      <c r="G269" s="190">
        <v>0</v>
      </c>
      <c r="H269" s="189">
        <v>929.67</v>
      </c>
      <c r="I269" s="189">
        <v>0.53</v>
      </c>
      <c r="J269" s="189">
        <v>0.53</v>
      </c>
      <c r="K269" s="191">
        <v>0</v>
      </c>
      <c r="L269" s="192">
        <v>929.67</v>
      </c>
      <c r="M269" s="192">
        <v>0.05</v>
      </c>
      <c r="N269" s="192">
        <v>0.05</v>
      </c>
    </row>
    <row r="270" spans="1:14" ht="15.6" customHeight="1">
      <c r="A270" s="78">
        <v>587</v>
      </c>
      <c r="B270" s="175">
        <v>1700053287930</v>
      </c>
      <c r="C270" s="78">
        <v>537</v>
      </c>
      <c r="D270" s="175">
        <v>1700053282134</v>
      </c>
      <c r="E270" s="176" t="s">
        <v>432</v>
      </c>
      <c r="F270" s="177" t="s">
        <v>167</v>
      </c>
      <c r="G270" s="190">
        <v>0</v>
      </c>
      <c r="H270" s="189">
        <v>20.190000000000001</v>
      </c>
      <c r="I270" s="189">
        <v>1.54</v>
      </c>
      <c r="J270" s="189">
        <v>1.54</v>
      </c>
      <c r="K270" s="191">
        <v>0</v>
      </c>
      <c r="L270" s="192">
        <v>4038.63</v>
      </c>
      <c r="M270" s="192">
        <v>0.05</v>
      </c>
      <c r="N270" s="192">
        <v>0.05</v>
      </c>
    </row>
    <row r="271" spans="1:14" ht="27.75" customHeight="1">
      <c r="A271" s="78">
        <v>8768</v>
      </c>
      <c r="B271" s="175">
        <v>8768</v>
      </c>
      <c r="C271" s="78">
        <v>8769</v>
      </c>
      <c r="D271" s="175">
        <v>8769</v>
      </c>
      <c r="E271" s="176" t="s">
        <v>433</v>
      </c>
      <c r="F271" s="177" t="s">
        <v>167</v>
      </c>
      <c r="G271" s="190">
        <v>0</v>
      </c>
      <c r="H271" s="189">
        <v>923.84</v>
      </c>
      <c r="I271" s="189">
        <v>0.68</v>
      </c>
      <c r="J271" s="189">
        <v>0.68</v>
      </c>
      <c r="K271" s="191">
        <v>0</v>
      </c>
      <c r="L271" s="192">
        <v>923.84</v>
      </c>
      <c r="M271" s="192">
        <v>0.05</v>
      </c>
      <c r="N271" s="192">
        <v>0.05</v>
      </c>
    </row>
    <row r="272" spans="1:14" ht="27.75" customHeight="1">
      <c r="A272" s="78">
        <v>799</v>
      </c>
      <c r="B272" s="175">
        <v>1700060087278</v>
      </c>
      <c r="C272" s="78">
        <v>960</v>
      </c>
      <c r="D272" s="175">
        <v>1700060087287</v>
      </c>
      <c r="E272" s="176" t="s">
        <v>434</v>
      </c>
      <c r="F272" s="177" t="s">
        <v>167</v>
      </c>
      <c r="G272" s="190">
        <v>0</v>
      </c>
      <c r="H272" s="189">
        <v>16.260000000000002</v>
      </c>
      <c r="I272" s="189">
        <v>1.03</v>
      </c>
      <c r="J272" s="189">
        <v>1.03</v>
      </c>
      <c r="K272" s="191">
        <v>0</v>
      </c>
      <c r="L272" s="192">
        <v>1592.33</v>
      </c>
      <c r="M272" s="192">
        <v>0.05</v>
      </c>
      <c r="N272" s="192">
        <v>0.05</v>
      </c>
    </row>
    <row r="273" spans="1:14" ht="27.75" customHeight="1">
      <c r="A273" s="78">
        <v>582</v>
      </c>
      <c r="B273" s="175">
        <v>1700053343424</v>
      </c>
      <c r="C273" s="78">
        <v>869</v>
      </c>
      <c r="D273" s="175">
        <v>1700053343433</v>
      </c>
      <c r="E273" s="176" t="s">
        <v>435</v>
      </c>
      <c r="F273" s="177" t="s">
        <v>167</v>
      </c>
      <c r="G273" s="190">
        <v>0</v>
      </c>
      <c r="H273" s="189">
        <v>9.01</v>
      </c>
      <c r="I273" s="189">
        <v>5.33</v>
      </c>
      <c r="J273" s="189">
        <v>5.33</v>
      </c>
      <c r="K273" s="191">
        <v>0</v>
      </c>
      <c r="L273" s="192">
        <v>847.32</v>
      </c>
      <c r="M273" s="192">
        <v>0.05</v>
      </c>
      <c r="N273" s="192">
        <v>0.05</v>
      </c>
    </row>
    <row r="274" spans="1:14" ht="27.75" customHeight="1">
      <c r="A274" s="78">
        <v>799</v>
      </c>
      <c r="B274" s="175">
        <v>1700060029675</v>
      </c>
      <c r="C274" s="78">
        <v>960</v>
      </c>
      <c r="D274" s="175">
        <v>1700060029684</v>
      </c>
      <c r="E274" s="176" t="s">
        <v>436</v>
      </c>
      <c r="F274" s="177">
        <v>1</v>
      </c>
      <c r="G274" s="190">
        <v>0</v>
      </c>
      <c r="H274" s="189">
        <v>881.45</v>
      </c>
      <c r="I274" s="189">
        <v>1.1000000000000001</v>
      </c>
      <c r="J274" s="189">
        <v>1.1000000000000001</v>
      </c>
      <c r="K274" s="191">
        <v>0</v>
      </c>
      <c r="L274" s="192">
        <v>682.42</v>
      </c>
      <c r="M274" s="192">
        <v>0.05</v>
      </c>
      <c r="N274" s="192">
        <v>0.05</v>
      </c>
    </row>
    <row r="275" spans="1:14" ht="27.75" customHeight="1">
      <c r="A275" s="78">
        <v>8760</v>
      </c>
      <c r="B275" s="175">
        <v>8760</v>
      </c>
      <c r="C275" s="78">
        <v>8760</v>
      </c>
      <c r="D275" s="175">
        <v>8760</v>
      </c>
      <c r="E275" s="176" t="s">
        <v>437</v>
      </c>
      <c r="F275" s="177" t="s">
        <v>167</v>
      </c>
      <c r="G275" s="190">
        <v>0</v>
      </c>
      <c r="H275" s="189">
        <v>206.39</v>
      </c>
      <c r="I275" s="189">
        <v>0.68</v>
      </c>
      <c r="J275" s="189">
        <v>0.68</v>
      </c>
      <c r="K275" s="191">
        <v>0</v>
      </c>
      <c r="L275" s="192">
        <v>29484.89</v>
      </c>
      <c r="M275" s="192">
        <v>0.05</v>
      </c>
      <c r="N275" s="192">
        <v>0.05</v>
      </c>
    </row>
    <row r="276" spans="1:14" ht="27.75" customHeight="1">
      <c r="A276" s="78">
        <v>599</v>
      </c>
      <c r="B276" s="175">
        <v>1700053298890</v>
      </c>
      <c r="C276" s="78">
        <v>540</v>
      </c>
      <c r="D276" s="175">
        <v>1700053298905</v>
      </c>
      <c r="E276" s="176" t="s">
        <v>438</v>
      </c>
      <c r="F276" s="177" t="s">
        <v>167</v>
      </c>
      <c r="G276" s="190">
        <v>0</v>
      </c>
      <c r="H276" s="189">
        <v>26.47</v>
      </c>
      <c r="I276" s="189">
        <v>0.95</v>
      </c>
      <c r="J276" s="189">
        <v>0.95</v>
      </c>
      <c r="K276" s="191">
        <v>0</v>
      </c>
      <c r="L276" s="192">
        <v>4235.97</v>
      </c>
      <c r="M276" s="192">
        <v>0.05</v>
      </c>
      <c r="N276" s="192">
        <v>0.05</v>
      </c>
    </row>
    <row r="277" spans="1:14" ht="27.75" customHeight="1">
      <c r="A277" s="78">
        <v>588</v>
      </c>
      <c r="B277" s="175">
        <v>1700053280182</v>
      </c>
      <c r="C277" s="78">
        <v>539</v>
      </c>
      <c r="D277" s="175">
        <v>1700053280191</v>
      </c>
      <c r="E277" s="176" t="s">
        <v>439</v>
      </c>
      <c r="F277" s="177">
        <v>1</v>
      </c>
      <c r="G277" s="190">
        <v>0</v>
      </c>
      <c r="H277" s="189">
        <v>955.73</v>
      </c>
      <c r="I277" s="189">
        <v>1.05</v>
      </c>
      <c r="J277" s="189">
        <v>1.05</v>
      </c>
      <c r="K277" s="191">
        <v>0</v>
      </c>
      <c r="L277" s="192">
        <v>608.15</v>
      </c>
      <c r="M277" s="192">
        <v>0.05</v>
      </c>
      <c r="N277" s="192">
        <v>0.05</v>
      </c>
    </row>
    <row r="278" spans="1:14" ht="27.75" customHeight="1">
      <c r="A278" s="78">
        <v>799</v>
      </c>
      <c r="B278" s="175">
        <v>1700060031850</v>
      </c>
      <c r="C278" s="78">
        <v>960</v>
      </c>
      <c r="D278" s="175">
        <v>1700060031860</v>
      </c>
      <c r="E278" s="176" t="s">
        <v>440</v>
      </c>
      <c r="F278" s="177" t="s">
        <v>167</v>
      </c>
      <c r="G278" s="190">
        <v>0</v>
      </c>
      <c r="H278" s="189">
        <v>1916</v>
      </c>
      <c r="I278" s="189">
        <v>0.68</v>
      </c>
      <c r="J278" s="189">
        <v>0.68</v>
      </c>
      <c r="K278" s="191">
        <v>0</v>
      </c>
      <c r="L278" s="192">
        <v>1916</v>
      </c>
      <c r="M278" s="192">
        <v>0.05</v>
      </c>
      <c r="N278" s="192">
        <v>0.05</v>
      </c>
    </row>
    <row r="279" spans="1:14" ht="27.75" customHeight="1">
      <c r="A279" s="78">
        <v>799</v>
      </c>
      <c r="B279" s="175">
        <v>1700060004305</v>
      </c>
      <c r="C279" s="78">
        <v>960</v>
      </c>
      <c r="D279" s="175">
        <v>1700060004314</v>
      </c>
      <c r="E279" s="176" t="s">
        <v>441</v>
      </c>
      <c r="F279" s="177" t="s">
        <v>167</v>
      </c>
      <c r="G279" s="190">
        <v>0</v>
      </c>
      <c r="H279" s="189">
        <v>1974.54</v>
      </c>
      <c r="I279" s="189">
        <v>0.68</v>
      </c>
      <c r="J279" s="189">
        <v>0.68</v>
      </c>
      <c r="K279" s="191">
        <v>0</v>
      </c>
      <c r="L279" s="192">
        <v>1974.54</v>
      </c>
      <c r="M279" s="192">
        <v>0.05</v>
      </c>
      <c r="N279" s="192">
        <v>0.05</v>
      </c>
    </row>
    <row r="280" spans="1:14" ht="27.75" customHeight="1">
      <c r="A280" s="78">
        <v>799</v>
      </c>
      <c r="B280" s="175" t="s">
        <v>428</v>
      </c>
      <c r="C280" s="78">
        <v>960</v>
      </c>
      <c r="D280" s="175" t="s">
        <v>428</v>
      </c>
      <c r="E280" s="176" t="s">
        <v>442</v>
      </c>
      <c r="F280" s="177" t="s">
        <v>167</v>
      </c>
      <c r="G280" s="190">
        <v>0</v>
      </c>
      <c r="H280" s="189">
        <v>1046.27</v>
      </c>
      <c r="I280" s="189">
        <v>0.68</v>
      </c>
      <c r="J280" s="189">
        <v>0.68</v>
      </c>
      <c r="K280" s="191">
        <v>0</v>
      </c>
      <c r="L280" s="192">
        <v>1046.27</v>
      </c>
      <c r="M280" s="192">
        <v>0.05</v>
      </c>
      <c r="N280" s="192">
        <v>0.05</v>
      </c>
    </row>
    <row r="281" spans="1:14" ht="27.75" customHeight="1">
      <c r="A281" s="78">
        <v>799</v>
      </c>
      <c r="B281" s="175">
        <v>1700060022740</v>
      </c>
      <c r="C281" s="78">
        <v>960</v>
      </c>
      <c r="D281" s="175">
        <v>1700060022759</v>
      </c>
      <c r="E281" s="176" t="s">
        <v>443</v>
      </c>
      <c r="F281" s="177" t="s">
        <v>167</v>
      </c>
      <c r="G281" s="190">
        <v>0</v>
      </c>
      <c r="H281" s="189">
        <v>6.86</v>
      </c>
      <c r="I281" s="189">
        <v>0.61</v>
      </c>
      <c r="J281" s="189">
        <v>0.61</v>
      </c>
      <c r="K281" s="191">
        <v>0</v>
      </c>
      <c r="L281" s="192">
        <v>1364.9</v>
      </c>
      <c r="M281" s="192">
        <v>0.05</v>
      </c>
      <c r="N281" s="192">
        <v>0.05</v>
      </c>
    </row>
    <row r="282" spans="1:14" ht="27.75" customHeight="1">
      <c r="A282" s="78">
        <v>799</v>
      </c>
      <c r="B282" s="175" t="s">
        <v>428</v>
      </c>
      <c r="C282" s="78">
        <v>960</v>
      </c>
      <c r="D282" s="175" t="s">
        <v>428</v>
      </c>
      <c r="E282" s="176" t="s">
        <v>444</v>
      </c>
      <c r="F282" s="177" t="s">
        <v>167</v>
      </c>
      <c r="G282" s="190">
        <v>0</v>
      </c>
      <c r="H282" s="189">
        <v>31.89</v>
      </c>
      <c r="I282" s="189">
        <v>1.03</v>
      </c>
      <c r="J282" s="189">
        <v>1.03</v>
      </c>
      <c r="K282" s="191">
        <v>0</v>
      </c>
      <c r="L282" s="192">
        <v>3046.94</v>
      </c>
      <c r="M282" s="192">
        <v>0.05</v>
      </c>
      <c r="N282" s="192">
        <v>0.05</v>
      </c>
    </row>
    <row r="283" spans="1:14" ht="27.75" customHeight="1">
      <c r="A283" s="78">
        <v>799</v>
      </c>
      <c r="B283" s="175">
        <v>1700060033272</v>
      </c>
      <c r="C283" s="78">
        <v>960</v>
      </c>
      <c r="D283" s="175">
        <v>1700060033281</v>
      </c>
      <c r="E283" s="176" t="s">
        <v>445</v>
      </c>
      <c r="F283" s="177" t="s">
        <v>167</v>
      </c>
      <c r="G283" s="190">
        <v>0</v>
      </c>
      <c r="H283" s="189">
        <v>11.17</v>
      </c>
      <c r="I283" s="189">
        <v>1.03</v>
      </c>
      <c r="J283" s="189">
        <v>1.03</v>
      </c>
      <c r="K283" s="191">
        <v>0</v>
      </c>
      <c r="L283" s="192">
        <v>1117.03</v>
      </c>
      <c r="M283" s="192">
        <v>0.05</v>
      </c>
      <c r="N283" s="192">
        <v>0.05</v>
      </c>
    </row>
    <row r="284" spans="1:14" ht="27.75" customHeight="1">
      <c r="A284" s="78">
        <v>799</v>
      </c>
      <c r="B284" s="175">
        <v>1700060025990</v>
      </c>
      <c r="C284" s="78"/>
      <c r="D284" s="175"/>
      <c r="E284" s="176" t="s">
        <v>446</v>
      </c>
      <c r="F284" s="177" t="s">
        <v>167</v>
      </c>
      <c r="G284" s="190">
        <v>0</v>
      </c>
      <c r="H284" s="189">
        <v>1917.2</v>
      </c>
      <c r="I284" s="189">
        <v>3.76</v>
      </c>
      <c r="J284" s="189">
        <v>3.76</v>
      </c>
      <c r="K284" s="191">
        <v>0</v>
      </c>
      <c r="L284" s="192">
        <v>0</v>
      </c>
      <c r="M284" s="192">
        <v>0</v>
      </c>
      <c r="N284" s="192">
        <v>0</v>
      </c>
    </row>
    <row r="285" spans="1:14" ht="27.75" customHeight="1">
      <c r="A285" s="78">
        <v>690</v>
      </c>
      <c r="B285" s="175">
        <v>1715033416906</v>
      </c>
      <c r="C285" s="78"/>
      <c r="D285" s="175"/>
      <c r="E285" s="176" t="s">
        <v>447</v>
      </c>
      <c r="F285" s="177">
        <v>2</v>
      </c>
      <c r="G285" s="190">
        <v>0</v>
      </c>
      <c r="H285" s="189">
        <v>12538.91</v>
      </c>
      <c r="I285" s="189">
        <v>5.28</v>
      </c>
      <c r="J285" s="189">
        <v>5.28</v>
      </c>
      <c r="K285" s="191">
        <v>0</v>
      </c>
      <c r="L285" s="192">
        <v>0</v>
      </c>
      <c r="M285" s="192">
        <v>0</v>
      </c>
      <c r="N285" s="192">
        <v>0</v>
      </c>
    </row>
    <row r="286" spans="1:14" ht="27.75" customHeight="1">
      <c r="A286" s="78">
        <v>799</v>
      </c>
      <c r="B286" s="175">
        <v>1700060175320</v>
      </c>
      <c r="C286" s="78">
        <v>960</v>
      </c>
      <c r="D286" s="175">
        <v>1700060175330</v>
      </c>
      <c r="E286" s="176" t="s">
        <v>448</v>
      </c>
      <c r="F286" s="177" t="s">
        <v>167</v>
      </c>
      <c r="G286" s="190">
        <v>0</v>
      </c>
      <c r="H286" s="189">
        <v>3395.59</v>
      </c>
      <c r="I286" s="189">
        <v>0.68</v>
      </c>
      <c r="J286" s="189">
        <v>0.68</v>
      </c>
      <c r="K286" s="191">
        <v>0</v>
      </c>
      <c r="L286" s="192">
        <v>3395.59</v>
      </c>
      <c r="M286" s="192">
        <v>0.05</v>
      </c>
      <c r="N286" s="192">
        <v>0.05</v>
      </c>
    </row>
    <row r="287" spans="1:14" ht="27.75" customHeight="1">
      <c r="A287" s="78">
        <v>799</v>
      </c>
      <c r="B287" s="175" t="s">
        <v>428</v>
      </c>
      <c r="C287" s="78">
        <v>960</v>
      </c>
      <c r="D287" s="175" t="s">
        <v>428</v>
      </c>
      <c r="E287" s="176" t="s">
        <v>449</v>
      </c>
      <c r="F287" s="177" t="s">
        <v>167</v>
      </c>
      <c r="G287" s="190">
        <v>0</v>
      </c>
      <c r="H287" s="189">
        <v>2116.04</v>
      </c>
      <c r="I287" s="189">
        <v>0.68</v>
      </c>
      <c r="J287" s="189">
        <v>0.68</v>
      </c>
      <c r="K287" s="191">
        <v>0</v>
      </c>
      <c r="L287" s="192">
        <v>2116.04</v>
      </c>
      <c r="M287" s="192">
        <v>0.05</v>
      </c>
      <c r="N287" s="192">
        <v>0.05</v>
      </c>
    </row>
    <row r="288" spans="1:14" ht="27.75" customHeight="1">
      <c r="A288" s="78">
        <v>799</v>
      </c>
      <c r="B288" s="175">
        <v>1700060144926</v>
      </c>
      <c r="C288" s="78">
        <v>960</v>
      </c>
      <c r="D288" s="175">
        <v>1700060144935</v>
      </c>
      <c r="E288" s="176" t="s">
        <v>450</v>
      </c>
      <c r="F288" s="177" t="s">
        <v>167</v>
      </c>
      <c r="G288" s="190">
        <v>0</v>
      </c>
      <c r="H288" s="189">
        <v>3170.96</v>
      </c>
      <c r="I288" s="189">
        <v>0.68</v>
      </c>
      <c r="J288" s="189">
        <v>0.68</v>
      </c>
      <c r="K288" s="191">
        <v>0</v>
      </c>
      <c r="L288" s="192">
        <v>3170.96</v>
      </c>
      <c r="M288" s="192">
        <v>0.05</v>
      </c>
      <c r="N288" s="192">
        <v>0.05</v>
      </c>
    </row>
    <row r="289" spans="1:14" ht="27.75" customHeight="1">
      <c r="A289" s="78">
        <v>799</v>
      </c>
      <c r="B289" s="175" t="s">
        <v>428</v>
      </c>
      <c r="C289" s="78">
        <v>960</v>
      </c>
      <c r="D289" s="175" t="s">
        <v>428</v>
      </c>
      <c r="E289" s="176" t="s">
        <v>451</v>
      </c>
      <c r="F289" s="177" t="s">
        <v>167</v>
      </c>
      <c r="G289" s="190">
        <v>0</v>
      </c>
      <c r="H289" s="189">
        <v>1218.19</v>
      </c>
      <c r="I289" s="189">
        <v>1.07</v>
      </c>
      <c r="J289" s="189">
        <v>1.07</v>
      </c>
      <c r="K289" s="191">
        <v>0</v>
      </c>
      <c r="L289" s="192">
        <v>1218.19</v>
      </c>
      <c r="M289" s="192">
        <v>0.05</v>
      </c>
      <c r="N289" s="192">
        <v>0.05</v>
      </c>
    </row>
    <row r="290" spans="1:14" ht="27.75" customHeight="1">
      <c r="A290" s="78">
        <v>799</v>
      </c>
      <c r="B290" s="175">
        <v>1700060138560</v>
      </c>
      <c r="C290" s="78">
        <v>960</v>
      </c>
      <c r="D290" s="175">
        <v>1700060138579</v>
      </c>
      <c r="E290" s="176" t="s">
        <v>452</v>
      </c>
      <c r="F290" s="177" t="s">
        <v>167</v>
      </c>
      <c r="G290" s="190">
        <v>0</v>
      </c>
      <c r="H290" s="189">
        <v>3.34</v>
      </c>
      <c r="I290" s="189">
        <v>1.65</v>
      </c>
      <c r="J290" s="189">
        <v>1.65</v>
      </c>
      <c r="K290" s="191">
        <v>0</v>
      </c>
      <c r="L290" s="192">
        <v>1101.3499999999999</v>
      </c>
      <c r="M290" s="192">
        <v>0.05</v>
      </c>
      <c r="N290" s="192">
        <v>0.05</v>
      </c>
    </row>
    <row r="291" spans="1:14" ht="27.75" customHeight="1">
      <c r="A291" s="78">
        <v>799</v>
      </c>
      <c r="B291" s="175">
        <v>1700060058365</v>
      </c>
      <c r="C291" s="78">
        <v>960</v>
      </c>
      <c r="D291" s="175">
        <v>1700060058374</v>
      </c>
      <c r="E291" s="176" t="s">
        <v>453</v>
      </c>
      <c r="F291" s="177" t="s">
        <v>167</v>
      </c>
      <c r="G291" s="190">
        <v>0</v>
      </c>
      <c r="H291" s="189">
        <v>2355.6799999999998</v>
      </c>
      <c r="I291" s="189">
        <v>0.68</v>
      </c>
      <c r="J291" s="189">
        <v>0.68</v>
      </c>
      <c r="K291" s="191">
        <v>0</v>
      </c>
      <c r="L291" s="192">
        <v>2355.6799999999998</v>
      </c>
      <c r="M291" s="192">
        <v>0.05</v>
      </c>
      <c r="N291" s="192">
        <v>0.05</v>
      </c>
    </row>
  </sheetData>
  <sheetProtection formatCells="0" formatColumns="0" formatRows="0" sort="0" autoFilter="0"/>
  <mergeCells count="10">
    <mergeCell ref="C1:D1"/>
    <mergeCell ref="A2:N2"/>
    <mergeCell ref="D7:F7"/>
    <mergeCell ref="A5:C5"/>
    <mergeCell ref="A6:C6"/>
    <mergeCell ref="A7:C7"/>
    <mergeCell ref="A4:F4"/>
    <mergeCell ref="D5:F5"/>
    <mergeCell ref="D6:F6"/>
    <mergeCell ref="F1:N1"/>
  </mergeCells>
  <phoneticPr fontId="57" type="noConversion"/>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73"/>
  <sheetViews>
    <sheetView zoomScale="80" zoomScaleNormal="80" zoomScaleSheetLayoutView="100" workbookViewId="0">
      <selection activeCell="H2" sqref="H2"/>
    </sheetView>
  </sheetViews>
  <sheetFormatPr defaultColWidth="9.109375" defaultRowHeight="13.2"/>
  <cols>
    <col min="1" max="1" width="15.5546875" style="40" customWidth="1"/>
    <col min="2" max="2" width="19.6640625" style="40" customWidth="1"/>
    <col min="3" max="4" width="15.5546875" style="46" customWidth="1"/>
    <col min="5" max="5" width="15.5546875" style="47" customWidth="1"/>
    <col min="6" max="7" width="15.5546875" style="48" customWidth="1"/>
    <col min="8" max="8" width="14.6640625" style="40" customWidth="1"/>
    <col min="9" max="9" width="15.5546875" style="40" customWidth="1"/>
    <col min="10" max="13" width="9.109375" style="40"/>
    <col min="14" max="14" width="9.44140625" style="40" bestFit="1" customWidth="1"/>
    <col min="15" max="16384" width="9.109375" style="40"/>
  </cols>
  <sheetData>
    <row r="1" spans="1:14" ht="66.75" customHeight="1">
      <c r="A1" s="271" t="s">
        <v>454</v>
      </c>
      <c r="B1" s="272"/>
      <c r="C1" s="272"/>
      <c r="D1" s="272"/>
      <c r="E1" s="272"/>
      <c r="F1" s="272"/>
      <c r="G1" s="272"/>
      <c r="H1" s="185"/>
    </row>
    <row r="2" spans="1:14" s="41" customFormat="1" ht="41.4" customHeight="1">
      <c r="A2" s="258" t="str">
        <f>Overview!B4&amp; " - Effective from "&amp;Overview!D4&amp;" - "&amp;Overview!E4&amp;" EDCM import charges"</f>
        <v>Scottish Hydro Electric Power Distribution plc - Effective from 1 April 2024 - Final EDCM import charges</v>
      </c>
      <c r="B2" s="259"/>
      <c r="C2" s="259"/>
      <c r="D2" s="259"/>
      <c r="E2" s="259"/>
      <c r="F2" s="259"/>
      <c r="G2" s="259"/>
      <c r="H2" s="172"/>
    </row>
    <row r="3" spans="1:14" s="67" customFormat="1" ht="17.399999999999999">
      <c r="A3" s="71"/>
      <c r="B3" s="71"/>
      <c r="C3" s="71"/>
      <c r="D3" s="72"/>
      <c r="E3" s="73"/>
      <c r="F3" s="73"/>
      <c r="G3" s="74"/>
      <c r="H3" s="66"/>
      <c r="I3" s="66"/>
      <c r="J3" s="66"/>
      <c r="K3" s="66"/>
      <c r="L3" s="66"/>
      <c r="M3" s="66"/>
      <c r="N3" s="66"/>
    </row>
    <row r="4" spans="1:14" ht="60.6" customHeight="1">
      <c r="A4" s="43" t="s">
        <v>148</v>
      </c>
      <c r="B4" s="42" t="s">
        <v>149</v>
      </c>
      <c r="C4" s="44" t="s">
        <v>152</v>
      </c>
      <c r="D4" s="111" t="str">
        <f>'Annex 2 EHV charges'!G9</f>
        <v>Import
Super Red
unit charge
(p/kWh)</v>
      </c>
      <c r="E4" s="111" t="str">
        <f>'Annex 2 EHV charges'!H9</f>
        <v>Import
fixed charge
(p/day)</v>
      </c>
      <c r="F4" s="111" t="str">
        <f>'Annex 2 EHV charges'!I9</f>
        <v>Import
capacity charge
(p/kVA/day)</v>
      </c>
      <c r="G4" s="111" t="str">
        <f>'Annex 2 EHV charges'!J9</f>
        <v>Import
exceeded capacity charge
(p/kVA/day)</v>
      </c>
      <c r="H4" s="171"/>
    </row>
    <row r="5" spans="1:14" ht="15.6" customHeight="1">
      <c r="A5" s="179">
        <v>595</v>
      </c>
      <c r="B5" s="180">
        <v>1712385815400</v>
      </c>
      <c r="C5" s="176" t="s">
        <v>162</v>
      </c>
      <c r="D5" s="84">
        <v>0</v>
      </c>
      <c r="E5" s="193">
        <v>11991.15</v>
      </c>
      <c r="F5" s="194">
        <v>4.9400000000000004</v>
      </c>
      <c r="G5" s="194">
        <v>4.9400000000000004</v>
      </c>
    </row>
    <row r="6" spans="1:14" ht="15.6" customHeight="1">
      <c r="A6" s="179">
        <v>596</v>
      </c>
      <c r="B6" s="180">
        <v>1700051251844</v>
      </c>
      <c r="C6" s="176" t="s">
        <v>163</v>
      </c>
      <c r="D6" s="84">
        <v>0</v>
      </c>
      <c r="E6" s="193">
        <v>1792.19</v>
      </c>
      <c r="F6" s="194">
        <v>2.78</v>
      </c>
      <c r="G6" s="194">
        <v>2.78</v>
      </c>
    </row>
    <row r="7" spans="1:14" ht="15.6" customHeight="1">
      <c r="A7" s="179">
        <v>597</v>
      </c>
      <c r="B7" s="180">
        <v>1711602345053</v>
      </c>
      <c r="C7" s="176" t="s">
        <v>164</v>
      </c>
      <c r="D7" s="84">
        <v>0</v>
      </c>
      <c r="E7" s="193">
        <v>1301.26</v>
      </c>
      <c r="F7" s="194">
        <v>9.4700000000000006</v>
      </c>
      <c r="G7" s="194">
        <v>9.4700000000000006</v>
      </c>
    </row>
    <row r="8" spans="1:14" ht="15.6" customHeight="1">
      <c r="A8" s="179">
        <v>598</v>
      </c>
      <c r="B8" s="180">
        <v>1717121416604</v>
      </c>
      <c r="C8" s="176" t="s">
        <v>165</v>
      </c>
      <c r="D8" s="84">
        <v>0.91400000000000003</v>
      </c>
      <c r="E8" s="193">
        <v>1008.51</v>
      </c>
      <c r="F8" s="194">
        <v>2.29</v>
      </c>
      <c r="G8" s="194">
        <v>2.29</v>
      </c>
    </row>
    <row r="9" spans="1:14" ht="15.6" customHeight="1">
      <c r="A9" s="179">
        <v>560</v>
      </c>
      <c r="B9" s="180">
        <v>1700051737559</v>
      </c>
      <c r="C9" s="176" t="s">
        <v>166</v>
      </c>
      <c r="D9" s="84">
        <v>0</v>
      </c>
      <c r="E9" s="193">
        <v>4.24</v>
      </c>
      <c r="F9" s="194">
        <v>1.39</v>
      </c>
      <c r="G9" s="194">
        <v>1.39</v>
      </c>
    </row>
    <row r="10" spans="1:14" ht="15.6" customHeight="1">
      <c r="A10" s="179">
        <v>560</v>
      </c>
      <c r="B10" s="180">
        <v>1700051737568</v>
      </c>
      <c r="C10" s="176" t="s">
        <v>168</v>
      </c>
      <c r="D10" s="84">
        <v>0</v>
      </c>
      <c r="E10" s="193">
        <v>6.45</v>
      </c>
      <c r="F10" s="194">
        <v>1.39</v>
      </c>
      <c r="G10" s="194">
        <v>1.39</v>
      </c>
    </row>
    <row r="11" spans="1:14" ht="15.6" customHeight="1">
      <c r="A11" s="179">
        <v>562</v>
      </c>
      <c r="B11" s="180">
        <v>1700051741068</v>
      </c>
      <c r="C11" s="176" t="s">
        <v>169</v>
      </c>
      <c r="D11" s="84">
        <v>0</v>
      </c>
      <c r="E11" s="193">
        <v>165.81</v>
      </c>
      <c r="F11" s="194">
        <v>1.39</v>
      </c>
      <c r="G11" s="194">
        <v>1.39</v>
      </c>
    </row>
    <row r="12" spans="1:14" ht="15.6" customHeight="1">
      <c r="A12" s="179">
        <v>562</v>
      </c>
      <c r="B12" s="180">
        <v>1700051740988</v>
      </c>
      <c r="C12" s="176" t="s">
        <v>170</v>
      </c>
      <c r="D12" s="84">
        <v>0</v>
      </c>
      <c r="E12" s="193">
        <v>138.46</v>
      </c>
      <c r="F12" s="194">
        <v>1.39</v>
      </c>
      <c r="G12" s="194">
        <v>1.39</v>
      </c>
    </row>
    <row r="13" spans="1:14" ht="15.6" customHeight="1">
      <c r="A13" s="179">
        <v>562</v>
      </c>
      <c r="B13" s="180">
        <v>1700051740960</v>
      </c>
      <c r="C13" s="176" t="s">
        <v>171</v>
      </c>
      <c r="D13" s="84">
        <v>0</v>
      </c>
      <c r="E13" s="193">
        <v>15.33</v>
      </c>
      <c r="F13" s="194">
        <v>1.39</v>
      </c>
      <c r="G13" s="194">
        <v>1.39</v>
      </c>
    </row>
    <row r="14" spans="1:14" ht="15.6" customHeight="1">
      <c r="A14" s="179">
        <v>563</v>
      </c>
      <c r="B14" s="180">
        <v>1700051737647</v>
      </c>
      <c r="C14" s="176" t="s">
        <v>172</v>
      </c>
      <c r="D14" s="84">
        <v>0</v>
      </c>
      <c r="E14" s="193">
        <v>249.47</v>
      </c>
      <c r="F14" s="194">
        <v>1.39</v>
      </c>
      <c r="G14" s="194">
        <v>1.39</v>
      </c>
    </row>
    <row r="15" spans="1:14" ht="15.6" customHeight="1">
      <c r="A15" s="179">
        <v>564</v>
      </c>
      <c r="B15" s="180">
        <v>1700051765732</v>
      </c>
      <c r="C15" s="176" t="s">
        <v>173</v>
      </c>
      <c r="D15" s="84">
        <v>0</v>
      </c>
      <c r="E15" s="193">
        <v>936.51</v>
      </c>
      <c r="F15" s="194">
        <v>0.95</v>
      </c>
      <c r="G15" s="194">
        <v>0.95</v>
      </c>
    </row>
    <row r="16" spans="1:14" ht="15.6" customHeight="1">
      <c r="A16" s="179">
        <v>566</v>
      </c>
      <c r="B16" s="180">
        <v>1700051741110</v>
      </c>
      <c r="C16" s="176" t="s">
        <v>174</v>
      </c>
      <c r="D16" s="84">
        <v>0</v>
      </c>
      <c r="E16" s="193">
        <v>0</v>
      </c>
      <c r="F16" s="194">
        <v>1.39</v>
      </c>
      <c r="G16" s="194">
        <v>1.39</v>
      </c>
    </row>
    <row r="17" spans="1:7" ht="15.6" customHeight="1">
      <c r="A17" s="179">
        <v>567</v>
      </c>
      <c r="B17" s="180">
        <v>1700052157576</v>
      </c>
      <c r="C17" s="176" t="s">
        <v>175</v>
      </c>
      <c r="D17" s="84">
        <v>0</v>
      </c>
      <c r="E17" s="193">
        <v>771.21</v>
      </c>
      <c r="F17" s="194">
        <v>14.6</v>
      </c>
      <c r="G17" s="194">
        <v>14.6</v>
      </c>
    </row>
    <row r="18" spans="1:7" ht="15.6" customHeight="1">
      <c r="A18" s="179">
        <v>569</v>
      </c>
      <c r="B18" s="180">
        <v>1710056910505</v>
      </c>
      <c r="C18" s="176" t="s">
        <v>176</v>
      </c>
      <c r="D18" s="84">
        <v>0</v>
      </c>
      <c r="E18" s="193">
        <v>1301.26</v>
      </c>
      <c r="F18" s="194">
        <v>11.18</v>
      </c>
      <c r="G18" s="194">
        <v>11.18</v>
      </c>
    </row>
    <row r="19" spans="1:7" ht="15.6" customHeight="1">
      <c r="A19" s="179">
        <v>713</v>
      </c>
      <c r="B19" s="180">
        <v>1712380671009</v>
      </c>
      <c r="C19" s="176" t="s">
        <v>177</v>
      </c>
      <c r="D19" s="84">
        <v>0</v>
      </c>
      <c r="E19" s="193">
        <v>756.93</v>
      </c>
      <c r="F19" s="194">
        <v>0.54</v>
      </c>
      <c r="G19" s="194">
        <v>0.54</v>
      </c>
    </row>
    <row r="20" spans="1:7" ht="27.6" customHeight="1">
      <c r="A20" s="179">
        <v>714</v>
      </c>
      <c r="B20" s="180" t="s">
        <v>178</v>
      </c>
      <c r="C20" s="176" t="s">
        <v>180</v>
      </c>
      <c r="D20" s="84">
        <v>0</v>
      </c>
      <c r="E20" s="193">
        <v>33882.71</v>
      </c>
      <c r="F20" s="194">
        <v>1.25</v>
      </c>
      <c r="G20" s="194">
        <v>1.25</v>
      </c>
    </row>
    <row r="21" spans="1:7" ht="15.6" customHeight="1">
      <c r="A21" s="179">
        <v>8707</v>
      </c>
      <c r="B21" s="180">
        <v>8707</v>
      </c>
      <c r="C21" s="176" t="s">
        <v>181</v>
      </c>
      <c r="D21" s="84">
        <v>0</v>
      </c>
      <c r="E21" s="193">
        <v>754.01</v>
      </c>
      <c r="F21" s="194">
        <v>1.7</v>
      </c>
      <c r="G21" s="194">
        <v>1.7</v>
      </c>
    </row>
    <row r="22" spans="1:7" ht="15.6" customHeight="1">
      <c r="A22" s="179">
        <v>717</v>
      </c>
      <c r="B22" s="180">
        <v>1700051126888</v>
      </c>
      <c r="C22" s="176" t="s">
        <v>182</v>
      </c>
      <c r="D22" s="84">
        <v>0</v>
      </c>
      <c r="E22" s="193">
        <v>37.880000000000003</v>
      </c>
      <c r="F22" s="194">
        <v>0.96</v>
      </c>
      <c r="G22" s="194">
        <v>0.96</v>
      </c>
    </row>
    <row r="23" spans="1:7" ht="15.6" customHeight="1">
      <c r="A23" s="179">
        <v>718</v>
      </c>
      <c r="B23" s="180">
        <v>1700051955969</v>
      </c>
      <c r="C23" s="176" t="s">
        <v>183</v>
      </c>
      <c r="D23" s="84">
        <v>0</v>
      </c>
      <c r="E23" s="193">
        <v>15.81</v>
      </c>
      <c r="F23" s="194">
        <v>1.08</v>
      </c>
      <c r="G23" s="194">
        <v>1.08</v>
      </c>
    </row>
    <row r="24" spans="1:7" ht="15.6" customHeight="1">
      <c r="A24" s="179">
        <v>637</v>
      </c>
      <c r="B24" s="180">
        <v>1700051778208</v>
      </c>
      <c r="C24" s="176" t="s">
        <v>184</v>
      </c>
      <c r="D24" s="84">
        <v>0</v>
      </c>
      <c r="E24" s="193">
        <v>763.06</v>
      </c>
      <c r="F24" s="194">
        <v>1.03</v>
      </c>
      <c r="G24" s="194">
        <v>1.03</v>
      </c>
    </row>
    <row r="25" spans="1:7" ht="15.6" customHeight="1">
      <c r="A25" s="179">
        <v>8328</v>
      </c>
      <c r="B25" s="180">
        <v>8328</v>
      </c>
      <c r="C25" s="176" t="s">
        <v>185</v>
      </c>
      <c r="D25" s="84">
        <v>0</v>
      </c>
      <c r="E25" s="193">
        <v>809.12</v>
      </c>
      <c r="F25" s="194">
        <v>1.06</v>
      </c>
      <c r="G25" s="194">
        <v>1.06</v>
      </c>
    </row>
    <row r="26" spans="1:7" ht="15.6" customHeight="1">
      <c r="A26" s="179">
        <v>722</v>
      </c>
      <c r="B26" s="180">
        <v>1700051742780</v>
      </c>
      <c r="C26" s="176" t="s">
        <v>186</v>
      </c>
      <c r="D26" s="84">
        <v>0</v>
      </c>
      <c r="E26" s="193">
        <v>3.57</v>
      </c>
      <c r="F26" s="194">
        <v>1.7</v>
      </c>
      <c r="G26" s="194">
        <v>1.7</v>
      </c>
    </row>
    <row r="27" spans="1:7" ht="15.6" customHeight="1">
      <c r="A27" s="179">
        <v>8696</v>
      </c>
      <c r="B27" s="180">
        <v>8696</v>
      </c>
      <c r="C27" s="176" t="s">
        <v>187</v>
      </c>
      <c r="D27" s="84">
        <v>0</v>
      </c>
      <c r="E27" s="193">
        <v>757.96</v>
      </c>
      <c r="F27" s="194">
        <v>1.39</v>
      </c>
      <c r="G27" s="194">
        <v>1.39</v>
      </c>
    </row>
    <row r="28" spans="1:7" ht="15.6" customHeight="1">
      <c r="A28" s="179">
        <v>723</v>
      </c>
      <c r="B28" s="180">
        <v>1700051976550</v>
      </c>
      <c r="C28" s="176" t="s">
        <v>188</v>
      </c>
      <c r="D28" s="84">
        <v>0</v>
      </c>
      <c r="E28" s="193">
        <v>6.29</v>
      </c>
      <c r="F28" s="194">
        <v>1.05</v>
      </c>
      <c r="G28" s="194">
        <v>1.05</v>
      </c>
    </row>
    <row r="29" spans="1:7" ht="15.6" customHeight="1">
      <c r="A29" s="179">
        <v>724</v>
      </c>
      <c r="B29" s="180">
        <v>1700052029865</v>
      </c>
      <c r="C29" s="176" t="s">
        <v>189</v>
      </c>
      <c r="D29" s="84">
        <v>0</v>
      </c>
      <c r="E29" s="193">
        <v>6.94</v>
      </c>
      <c r="F29" s="194">
        <v>1.19</v>
      </c>
      <c r="G29" s="194">
        <v>1.19</v>
      </c>
    </row>
    <row r="30" spans="1:7" ht="15.6" customHeight="1">
      <c r="A30" s="179">
        <v>725</v>
      </c>
      <c r="B30" s="180">
        <v>1700051728590</v>
      </c>
      <c r="C30" s="176" t="s">
        <v>190</v>
      </c>
      <c r="D30" s="84">
        <v>0</v>
      </c>
      <c r="E30" s="193">
        <v>68.010000000000005</v>
      </c>
      <c r="F30" s="194">
        <v>0.73</v>
      </c>
      <c r="G30" s="194">
        <v>0.73</v>
      </c>
    </row>
    <row r="31" spans="1:7" ht="15.6" customHeight="1">
      <c r="A31" s="179">
        <v>726</v>
      </c>
      <c r="B31" s="180">
        <v>1700051703898</v>
      </c>
      <c r="C31" s="176" t="s">
        <v>191</v>
      </c>
      <c r="D31" s="84">
        <v>0</v>
      </c>
      <c r="E31" s="193">
        <v>7.57</v>
      </c>
      <c r="F31" s="194">
        <v>0.99</v>
      </c>
      <c r="G31" s="194">
        <v>0.99</v>
      </c>
    </row>
    <row r="32" spans="1:7" ht="15.6" customHeight="1">
      <c r="A32" s="179">
        <v>8699</v>
      </c>
      <c r="B32" s="180">
        <v>8699</v>
      </c>
      <c r="C32" s="176" t="s">
        <v>192</v>
      </c>
      <c r="D32" s="84">
        <v>0</v>
      </c>
      <c r="E32" s="193">
        <v>875.78</v>
      </c>
      <c r="F32" s="194">
        <v>1.51</v>
      </c>
      <c r="G32" s="194">
        <v>1.51</v>
      </c>
    </row>
    <row r="33" spans="1:7" ht="15.6" customHeight="1">
      <c r="A33" s="179">
        <v>8699</v>
      </c>
      <c r="B33" s="180">
        <v>8699</v>
      </c>
      <c r="C33" s="176" t="s">
        <v>193</v>
      </c>
      <c r="D33" s="84">
        <v>0</v>
      </c>
      <c r="E33" s="193">
        <v>875.78</v>
      </c>
      <c r="F33" s="194">
        <v>1.52</v>
      </c>
      <c r="G33" s="194">
        <v>1.52</v>
      </c>
    </row>
    <row r="34" spans="1:7" ht="15.6" customHeight="1">
      <c r="A34" s="179">
        <v>727</v>
      </c>
      <c r="B34" s="180">
        <v>1700051782729</v>
      </c>
      <c r="C34" s="176" t="s">
        <v>194</v>
      </c>
      <c r="D34" s="84">
        <v>0</v>
      </c>
      <c r="E34" s="193">
        <v>5.35</v>
      </c>
      <c r="F34" s="194">
        <v>0.97</v>
      </c>
      <c r="G34" s="194">
        <v>0.97</v>
      </c>
    </row>
    <row r="35" spans="1:7" ht="15.6" customHeight="1">
      <c r="A35" s="179">
        <v>730</v>
      </c>
      <c r="B35" s="180">
        <v>1700051741990</v>
      </c>
      <c r="C35" s="176" t="s">
        <v>195</v>
      </c>
      <c r="D35" s="84">
        <v>0</v>
      </c>
      <c r="E35" s="193">
        <v>7.75</v>
      </c>
      <c r="F35" s="194">
        <v>1.52</v>
      </c>
      <c r="G35" s="194">
        <v>1.52</v>
      </c>
    </row>
    <row r="36" spans="1:7" ht="15.6" customHeight="1">
      <c r="A36" s="179">
        <v>731</v>
      </c>
      <c r="B36" s="180">
        <v>1700051584955</v>
      </c>
      <c r="C36" s="176" t="s">
        <v>196</v>
      </c>
      <c r="D36" s="84">
        <v>0</v>
      </c>
      <c r="E36" s="193">
        <v>9.66</v>
      </c>
      <c r="F36" s="194">
        <v>1.1599999999999999</v>
      </c>
      <c r="G36" s="194">
        <v>1.1599999999999999</v>
      </c>
    </row>
    <row r="37" spans="1:7" ht="15.6" customHeight="1">
      <c r="A37" s="179">
        <v>732</v>
      </c>
      <c r="B37" s="180">
        <v>1700052249980</v>
      </c>
      <c r="C37" s="176" t="s">
        <v>197</v>
      </c>
      <c r="D37" s="84">
        <v>0</v>
      </c>
      <c r="E37" s="193">
        <v>764.54</v>
      </c>
      <c r="F37" s="194">
        <v>1.51</v>
      </c>
      <c r="G37" s="194">
        <v>1.51</v>
      </c>
    </row>
    <row r="38" spans="1:7" ht="15.6" customHeight="1">
      <c r="A38" s="179">
        <v>787</v>
      </c>
      <c r="B38" s="180">
        <v>1700051754020</v>
      </c>
      <c r="C38" s="176" t="s">
        <v>198</v>
      </c>
      <c r="D38" s="84">
        <v>0</v>
      </c>
      <c r="E38" s="193">
        <v>20.25</v>
      </c>
      <c r="F38" s="194">
        <v>0.63</v>
      </c>
      <c r="G38" s="194">
        <v>0.63</v>
      </c>
    </row>
    <row r="39" spans="1:7" ht="15.6" customHeight="1">
      <c r="A39" s="179">
        <v>8688</v>
      </c>
      <c r="B39" s="180">
        <v>8688</v>
      </c>
      <c r="C39" s="176" t="s">
        <v>199</v>
      </c>
      <c r="D39" s="84">
        <v>0</v>
      </c>
      <c r="E39" s="193">
        <v>1.56</v>
      </c>
      <c r="F39" s="194">
        <v>0.95</v>
      </c>
      <c r="G39" s="194">
        <v>0.95</v>
      </c>
    </row>
    <row r="40" spans="1:7" ht="15.6" customHeight="1">
      <c r="A40" s="179">
        <v>735</v>
      </c>
      <c r="B40" s="180">
        <v>1700051754369</v>
      </c>
      <c r="C40" s="176" t="s">
        <v>200</v>
      </c>
      <c r="D40" s="84">
        <v>0</v>
      </c>
      <c r="E40" s="193">
        <v>5.15</v>
      </c>
      <c r="F40" s="194">
        <v>0.85</v>
      </c>
      <c r="G40" s="194">
        <v>0.85</v>
      </c>
    </row>
    <row r="41" spans="1:7" ht="15.6" customHeight="1">
      <c r="A41" s="179">
        <v>736</v>
      </c>
      <c r="B41" s="180">
        <v>1700051754401</v>
      </c>
      <c r="C41" s="176" t="s">
        <v>201</v>
      </c>
      <c r="D41" s="84">
        <v>0</v>
      </c>
      <c r="E41" s="193">
        <v>5.15</v>
      </c>
      <c r="F41" s="194">
        <v>0.96</v>
      </c>
      <c r="G41" s="194">
        <v>0.96</v>
      </c>
    </row>
    <row r="42" spans="1:7" ht="15.6" customHeight="1">
      <c r="A42" s="179">
        <v>737</v>
      </c>
      <c r="B42" s="180">
        <v>1700051742034</v>
      </c>
      <c r="C42" s="176" t="s">
        <v>202</v>
      </c>
      <c r="D42" s="84">
        <v>0</v>
      </c>
      <c r="E42" s="193">
        <v>7.02</v>
      </c>
      <c r="F42" s="194">
        <v>1.22</v>
      </c>
      <c r="G42" s="194">
        <v>1.22</v>
      </c>
    </row>
    <row r="43" spans="1:7" ht="15.6" customHeight="1">
      <c r="A43" s="179">
        <v>738</v>
      </c>
      <c r="B43" s="180">
        <v>1700051741077</v>
      </c>
      <c r="C43" s="176" t="s">
        <v>203</v>
      </c>
      <c r="D43" s="84">
        <v>0</v>
      </c>
      <c r="E43" s="193">
        <v>36.14</v>
      </c>
      <c r="F43" s="194">
        <v>0.95</v>
      </c>
      <c r="G43" s="194">
        <v>0.95</v>
      </c>
    </row>
    <row r="44" spans="1:7" ht="15.6" customHeight="1">
      <c r="A44" s="179">
        <v>739</v>
      </c>
      <c r="B44" s="180">
        <v>1700051741086</v>
      </c>
      <c r="C44" s="176" t="s">
        <v>204</v>
      </c>
      <c r="D44" s="84">
        <v>0</v>
      </c>
      <c r="E44" s="193">
        <v>36.14</v>
      </c>
      <c r="F44" s="194">
        <v>0.95</v>
      </c>
      <c r="G44" s="194">
        <v>0.95</v>
      </c>
    </row>
    <row r="45" spans="1:7" ht="15.6" customHeight="1">
      <c r="A45" s="179">
        <v>740</v>
      </c>
      <c r="B45" s="180">
        <v>1700051754313</v>
      </c>
      <c r="C45" s="176" t="s">
        <v>205</v>
      </c>
      <c r="D45" s="84">
        <v>0</v>
      </c>
      <c r="E45" s="193">
        <v>810.98</v>
      </c>
      <c r="F45" s="194">
        <v>1.06</v>
      </c>
      <c r="G45" s="194">
        <v>1.06</v>
      </c>
    </row>
    <row r="46" spans="1:7" ht="15.6" customHeight="1">
      <c r="A46" s="179">
        <v>741</v>
      </c>
      <c r="B46" s="180">
        <v>1700051737600</v>
      </c>
      <c r="C46" s="176" t="s">
        <v>206</v>
      </c>
      <c r="D46" s="84">
        <v>0</v>
      </c>
      <c r="E46" s="193">
        <v>110.15</v>
      </c>
      <c r="F46" s="194">
        <v>0.95</v>
      </c>
      <c r="G46" s="194">
        <v>0.95</v>
      </c>
    </row>
    <row r="47" spans="1:7" ht="15.6" customHeight="1">
      <c r="A47" s="179">
        <v>742</v>
      </c>
      <c r="B47" s="180">
        <v>1700051737610</v>
      </c>
      <c r="C47" s="176" t="s">
        <v>207</v>
      </c>
      <c r="D47" s="84">
        <v>0</v>
      </c>
      <c r="E47" s="193">
        <v>4.37</v>
      </c>
      <c r="F47" s="194">
        <v>0.95</v>
      </c>
      <c r="G47" s="194">
        <v>0.95</v>
      </c>
    </row>
    <row r="48" spans="1:7" ht="15.6" customHeight="1">
      <c r="A48" s="179">
        <v>743</v>
      </c>
      <c r="B48" s="180">
        <v>1700051746952</v>
      </c>
      <c r="C48" s="176" t="s">
        <v>208</v>
      </c>
      <c r="D48" s="84">
        <v>0</v>
      </c>
      <c r="E48" s="193">
        <v>3.42</v>
      </c>
      <c r="F48" s="194">
        <v>0.65</v>
      </c>
      <c r="G48" s="194">
        <v>0.65</v>
      </c>
    </row>
    <row r="49" spans="1:7" ht="15.6" customHeight="1">
      <c r="A49" s="179">
        <v>744</v>
      </c>
      <c r="B49" s="180">
        <v>1700051957664</v>
      </c>
      <c r="C49" s="176" t="s">
        <v>209</v>
      </c>
      <c r="D49" s="84">
        <v>0</v>
      </c>
      <c r="E49" s="193">
        <v>825.22</v>
      </c>
      <c r="F49" s="194">
        <v>0.96</v>
      </c>
      <c r="G49" s="194">
        <v>0.96</v>
      </c>
    </row>
    <row r="50" spans="1:7" ht="15.6" customHeight="1">
      <c r="A50" s="179">
        <v>745</v>
      </c>
      <c r="B50" s="180">
        <v>1700052002748</v>
      </c>
      <c r="C50" s="176" t="s">
        <v>210</v>
      </c>
      <c r="D50" s="84">
        <v>0</v>
      </c>
      <c r="E50" s="193">
        <v>31.17</v>
      </c>
      <c r="F50" s="194">
        <v>1.08</v>
      </c>
      <c r="G50" s="194">
        <v>1.08</v>
      </c>
    </row>
    <row r="51" spans="1:7" ht="15.6" customHeight="1">
      <c r="A51" s="179">
        <v>746</v>
      </c>
      <c r="B51" s="180">
        <v>1700052002720</v>
      </c>
      <c r="C51" s="176" t="s">
        <v>211</v>
      </c>
      <c r="D51" s="84">
        <v>0</v>
      </c>
      <c r="E51" s="193">
        <v>70.56</v>
      </c>
      <c r="F51" s="194">
        <v>1.1200000000000001</v>
      </c>
      <c r="G51" s="194">
        <v>1.1200000000000001</v>
      </c>
    </row>
    <row r="52" spans="1:7" ht="15.6" customHeight="1">
      <c r="A52" s="179">
        <v>748</v>
      </c>
      <c r="B52" s="180">
        <v>1700051956466</v>
      </c>
      <c r="C52" s="176" t="s">
        <v>212</v>
      </c>
      <c r="D52" s="84">
        <v>0</v>
      </c>
      <c r="E52" s="193">
        <v>3.65</v>
      </c>
      <c r="F52" s="194">
        <v>1.52</v>
      </c>
      <c r="G52" s="194">
        <v>1.52</v>
      </c>
    </row>
    <row r="53" spans="1:7" ht="15.6" customHeight="1">
      <c r="A53" s="179">
        <v>749</v>
      </c>
      <c r="B53" s="180">
        <v>1700051622272</v>
      </c>
      <c r="C53" s="176" t="s">
        <v>213</v>
      </c>
      <c r="D53" s="84">
        <v>0</v>
      </c>
      <c r="E53" s="193">
        <v>878.99</v>
      </c>
      <c r="F53" s="194">
        <v>1.1499999999999999</v>
      </c>
      <c r="G53" s="194">
        <v>1.1499999999999999</v>
      </c>
    </row>
    <row r="54" spans="1:7" ht="15.6" customHeight="1">
      <c r="A54" s="179">
        <v>753</v>
      </c>
      <c r="B54" s="180">
        <v>1700051965043</v>
      </c>
      <c r="C54" s="176" t="s">
        <v>214</v>
      </c>
      <c r="D54" s="84">
        <v>0</v>
      </c>
      <c r="E54" s="193">
        <v>6.61</v>
      </c>
      <c r="F54" s="194">
        <v>1.62</v>
      </c>
      <c r="G54" s="194">
        <v>1.62</v>
      </c>
    </row>
    <row r="55" spans="1:7" ht="15.6" customHeight="1">
      <c r="A55" s="179">
        <v>754</v>
      </c>
      <c r="B55" s="180">
        <v>1700051740923</v>
      </c>
      <c r="C55" s="176" t="s">
        <v>215</v>
      </c>
      <c r="D55" s="84">
        <v>0</v>
      </c>
      <c r="E55" s="193">
        <v>0.59</v>
      </c>
      <c r="F55" s="194">
        <v>0.95</v>
      </c>
      <c r="G55" s="194">
        <v>0.95</v>
      </c>
    </row>
    <row r="56" spans="1:7" ht="15.6" customHeight="1">
      <c r="A56" s="179">
        <v>756</v>
      </c>
      <c r="B56" s="180">
        <v>1700051770412</v>
      </c>
      <c r="C56" s="176" t="s">
        <v>216</v>
      </c>
      <c r="D56" s="84">
        <v>0</v>
      </c>
      <c r="E56" s="193">
        <v>6.06</v>
      </c>
      <c r="F56" s="194">
        <v>0.95</v>
      </c>
      <c r="G56" s="194">
        <v>0.95</v>
      </c>
    </row>
    <row r="57" spans="1:7" ht="15.6" customHeight="1">
      <c r="A57" s="179">
        <v>758</v>
      </c>
      <c r="B57" s="180">
        <v>1700051742897</v>
      </c>
      <c r="C57" s="176" t="s">
        <v>217</v>
      </c>
      <c r="D57" s="84">
        <v>0</v>
      </c>
      <c r="E57" s="193">
        <v>50.23</v>
      </c>
      <c r="F57" s="194">
        <v>0.95</v>
      </c>
      <c r="G57" s="194">
        <v>0.95</v>
      </c>
    </row>
    <row r="58" spans="1:7" ht="15.6" customHeight="1">
      <c r="A58" s="179">
        <v>589</v>
      </c>
      <c r="B58" s="180">
        <v>1700051737629</v>
      </c>
      <c r="C58" s="176" t="s">
        <v>218</v>
      </c>
      <c r="D58" s="84">
        <v>0</v>
      </c>
      <c r="E58" s="193">
        <v>0.43</v>
      </c>
      <c r="F58" s="194">
        <v>0.95</v>
      </c>
      <c r="G58" s="194">
        <v>0.95</v>
      </c>
    </row>
    <row r="59" spans="1:7" ht="15.6" customHeight="1">
      <c r="A59" s="179">
        <v>761</v>
      </c>
      <c r="B59" s="180">
        <v>1700051751562</v>
      </c>
      <c r="C59" s="176" t="s">
        <v>219</v>
      </c>
      <c r="D59" s="84">
        <v>0</v>
      </c>
      <c r="E59" s="193">
        <v>14.14</v>
      </c>
      <c r="F59" s="194">
        <v>0.95</v>
      </c>
      <c r="G59" s="194">
        <v>0.95</v>
      </c>
    </row>
    <row r="60" spans="1:7" ht="15.6" customHeight="1">
      <c r="A60" s="179">
        <v>8694</v>
      </c>
      <c r="B60" s="180">
        <v>8694</v>
      </c>
      <c r="C60" s="176" t="s">
        <v>220</v>
      </c>
      <c r="D60" s="84">
        <v>0</v>
      </c>
      <c r="E60" s="193">
        <v>758.42</v>
      </c>
      <c r="F60" s="194">
        <v>1.73</v>
      </c>
      <c r="G60" s="194">
        <v>1.73</v>
      </c>
    </row>
    <row r="61" spans="1:7" ht="15.6" customHeight="1">
      <c r="A61" s="179">
        <v>8694</v>
      </c>
      <c r="B61" s="180">
        <v>8694</v>
      </c>
      <c r="C61" s="176" t="s">
        <v>221</v>
      </c>
      <c r="D61" s="84">
        <v>0</v>
      </c>
      <c r="E61" s="193">
        <v>777.76</v>
      </c>
      <c r="F61" s="194">
        <v>1.78</v>
      </c>
      <c r="G61" s="194">
        <v>1.78</v>
      </c>
    </row>
    <row r="62" spans="1:7" ht="15.6" customHeight="1">
      <c r="A62" s="179">
        <v>762</v>
      </c>
      <c r="B62" s="180">
        <v>1700051737638</v>
      </c>
      <c r="C62" s="176" t="s">
        <v>222</v>
      </c>
      <c r="D62" s="84">
        <v>0</v>
      </c>
      <c r="E62" s="193">
        <v>26.73</v>
      </c>
      <c r="F62" s="194">
        <v>0.72</v>
      </c>
      <c r="G62" s="194">
        <v>0.72</v>
      </c>
    </row>
    <row r="63" spans="1:7" ht="15.6" customHeight="1">
      <c r="A63" s="179">
        <v>763</v>
      </c>
      <c r="B63" s="180">
        <v>1700052250169</v>
      </c>
      <c r="C63" s="176" t="s">
        <v>223</v>
      </c>
      <c r="D63" s="84">
        <v>0</v>
      </c>
      <c r="E63" s="193">
        <v>16.91</v>
      </c>
      <c r="F63" s="194">
        <v>0.95</v>
      </c>
      <c r="G63" s="194">
        <v>0.95</v>
      </c>
    </row>
    <row r="64" spans="1:7" ht="15.6" customHeight="1">
      <c r="A64" s="179">
        <v>767</v>
      </c>
      <c r="B64" s="180">
        <v>1700051737683</v>
      </c>
      <c r="C64" s="176" t="s">
        <v>224</v>
      </c>
      <c r="D64" s="84">
        <v>0</v>
      </c>
      <c r="E64" s="193">
        <v>29.05</v>
      </c>
      <c r="F64" s="194">
        <v>0.96</v>
      </c>
      <c r="G64" s="194">
        <v>0.96</v>
      </c>
    </row>
    <row r="65" spans="1:7" ht="15.6" customHeight="1">
      <c r="A65" s="179">
        <v>769</v>
      </c>
      <c r="B65" s="180">
        <v>1700051738092</v>
      </c>
      <c r="C65" s="176" t="s">
        <v>225</v>
      </c>
      <c r="D65" s="84">
        <v>0</v>
      </c>
      <c r="E65" s="193">
        <v>0.83</v>
      </c>
      <c r="F65" s="194">
        <v>0.96</v>
      </c>
      <c r="G65" s="194">
        <v>0.96</v>
      </c>
    </row>
    <row r="66" spans="1:7" ht="15.6" customHeight="1">
      <c r="A66" s="179">
        <v>8687</v>
      </c>
      <c r="B66" s="180">
        <v>8687</v>
      </c>
      <c r="C66" s="176" t="s">
        <v>226</v>
      </c>
      <c r="D66" s="84">
        <v>0</v>
      </c>
      <c r="E66" s="193">
        <v>754.77</v>
      </c>
      <c r="F66" s="194">
        <v>0.95</v>
      </c>
      <c r="G66" s="194">
        <v>0.95</v>
      </c>
    </row>
    <row r="67" spans="1:7" ht="15.6" customHeight="1">
      <c r="A67" s="179">
        <v>772</v>
      </c>
      <c r="B67" s="180">
        <v>1700051740950</v>
      </c>
      <c r="C67" s="176" t="s">
        <v>227</v>
      </c>
      <c r="D67" s="84">
        <v>0</v>
      </c>
      <c r="E67" s="193">
        <v>10.69</v>
      </c>
      <c r="F67" s="194">
        <v>0.95</v>
      </c>
      <c r="G67" s="194">
        <v>0.95</v>
      </c>
    </row>
    <row r="68" spans="1:7" ht="15.6" customHeight="1">
      <c r="A68" s="179">
        <v>773</v>
      </c>
      <c r="B68" s="180">
        <v>1700051742744</v>
      </c>
      <c r="C68" s="176" t="s">
        <v>228</v>
      </c>
      <c r="D68" s="84">
        <v>0</v>
      </c>
      <c r="E68" s="193">
        <v>11.07</v>
      </c>
      <c r="F68" s="194">
        <v>1.08</v>
      </c>
      <c r="G68" s="194">
        <v>1.08</v>
      </c>
    </row>
    <row r="69" spans="1:7" ht="15.6" customHeight="1">
      <c r="A69" s="179">
        <v>774</v>
      </c>
      <c r="B69" s="180">
        <v>1700051742708</v>
      </c>
      <c r="C69" s="176" t="s">
        <v>229</v>
      </c>
      <c r="D69" s="84">
        <v>0</v>
      </c>
      <c r="E69" s="193">
        <v>9.98</v>
      </c>
      <c r="F69" s="194">
        <v>1.24</v>
      </c>
      <c r="G69" s="194">
        <v>1.24</v>
      </c>
    </row>
    <row r="70" spans="1:7" ht="15.6" customHeight="1">
      <c r="A70" s="179">
        <v>633</v>
      </c>
      <c r="B70" s="180">
        <v>1700052410683</v>
      </c>
      <c r="C70" s="176" t="s">
        <v>230</v>
      </c>
      <c r="D70" s="84">
        <v>0</v>
      </c>
      <c r="E70" s="193">
        <v>174.37</v>
      </c>
      <c r="F70" s="194">
        <v>0.77</v>
      </c>
      <c r="G70" s="194">
        <v>0.77</v>
      </c>
    </row>
    <row r="71" spans="1:7" ht="15.6" customHeight="1">
      <c r="A71" s="179">
        <v>775</v>
      </c>
      <c r="B71" s="180">
        <v>1700051857055</v>
      </c>
      <c r="C71" s="176" t="s">
        <v>231</v>
      </c>
      <c r="D71" s="84">
        <v>0</v>
      </c>
      <c r="E71" s="193">
        <v>516.09</v>
      </c>
      <c r="F71" s="194">
        <v>0.63</v>
      </c>
      <c r="G71" s="194">
        <v>0.63</v>
      </c>
    </row>
    <row r="72" spans="1:7" ht="15.6" customHeight="1">
      <c r="A72" s="179">
        <v>777</v>
      </c>
      <c r="B72" s="180">
        <v>1700052048593</v>
      </c>
      <c r="C72" s="176" t="s">
        <v>232</v>
      </c>
      <c r="D72" s="84">
        <v>0</v>
      </c>
      <c r="E72" s="193">
        <v>68.39</v>
      </c>
      <c r="F72" s="194">
        <v>0.95</v>
      </c>
      <c r="G72" s="194">
        <v>0.95</v>
      </c>
    </row>
    <row r="73" spans="1:7" ht="15.6" customHeight="1">
      <c r="A73" s="179">
        <v>779</v>
      </c>
      <c r="B73" s="180">
        <v>1700051740890</v>
      </c>
      <c r="C73" s="176" t="s">
        <v>233</v>
      </c>
      <c r="D73" s="84">
        <v>0</v>
      </c>
      <c r="E73" s="193">
        <v>146.88</v>
      </c>
      <c r="F73" s="194">
        <v>0.96</v>
      </c>
      <c r="G73" s="194">
        <v>0.96</v>
      </c>
    </row>
    <row r="74" spans="1:7" ht="15.6" customHeight="1">
      <c r="A74" s="179">
        <v>783</v>
      </c>
      <c r="B74" s="180">
        <v>1700051740905</v>
      </c>
      <c r="C74" s="176" t="s">
        <v>234</v>
      </c>
      <c r="D74" s="84">
        <v>0</v>
      </c>
      <c r="E74" s="193">
        <v>2.35</v>
      </c>
      <c r="F74" s="194">
        <v>0.95</v>
      </c>
      <c r="G74" s="194">
        <v>0.95</v>
      </c>
    </row>
    <row r="75" spans="1:7" ht="15.6" customHeight="1">
      <c r="A75" s="179">
        <v>784</v>
      </c>
      <c r="B75" s="180">
        <v>1700051740914</v>
      </c>
      <c r="C75" s="176" t="s">
        <v>235</v>
      </c>
      <c r="D75" s="84">
        <v>0</v>
      </c>
      <c r="E75" s="193">
        <v>2.35</v>
      </c>
      <c r="F75" s="194">
        <v>0.95</v>
      </c>
      <c r="G75" s="194">
        <v>0.95</v>
      </c>
    </row>
    <row r="76" spans="1:7" ht="15.6" customHeight="1">
      <c r="A76" s="179">
        <v>786</v>
      </c>
      <c r="B76" s="180">
        <v>1700051742070</v>
      </c>
      <c r="C76" s="176" t="s">
        <v>237</v>
      </c>
      <c r="D76" s="84">
        <v>0</v>
      </c>
      <c r="E76" s="193">
        <v>550.82000000000005</v>
      </c>
      <c r="F76" s="194">
        <v>1.02</v>
      </c>
      <c r="G76" s="194">
        <v>1.02</v>
      </c>
    </row>
    <row r="77" spans="1:7" ht="15.6" customHeight="1">
      <c r="A77" s="179">
        <v>8689</v>
      </c>
      <c r="B77" s="180">
        <v>8689</v>
      </c>
      <c r="C77" s="176" t="s">
        <v>238</v>
      </c>
      <c r="D77" s="84">
        <v>0</v>
      </c>
      <c r="E77" s="193">
        <v>3.86</v>
      </c>
      <c r="F77" s="194">
        <v>0.95</v>
      </c>
      <c r="G77" s="194">
        <v>0.95</v>
      </c>
    </row>
    <row r="78" spans="1:7" ht="15.6" customHeight="1">
      <c r="A78" s="179">
        <v>8689</v>
      </c>
      <c r="B78" s="180">
        <v>8689</v>
      </c>
      <c r="C78" s="176" t="s">
        <v>239</v>
      </c>
      <c r="D78" s="84">
        <v>0</v>
      </c>
      <c r="E78" s="193">
        <v>4.4000000000000004</v>
      </c>
      <c r="F78" s="194">
        <v>0.95</v>
      </c>
      <c r="G78" s="194">
        <v>0.95</v>
      </c>
    </row>
    <row r="79" spans="1:7" ht="15.6" customHeight="1">
      <c r="A79" s="179">
        <v>789</v>
      </c>
      <c r="B79" s="180">
        <v>1700052121427</v>
      </c>
      <c r="C79" s="176" t="s">
        <v>240</v>
      </c>
      <c r="D79" s="84">
        <v>0</v>
      </c>
      <c r="E79" s="193">
        <v>3.85</v>
      </c>
      <c r="F79" s="194">
        <v>1.61</v>
      </c>
      <c r="G79" s="194">
        <v>1.61</v>
      </c>
    </row>
    <row r="80" spans="1:7" ht="15.6" customHeight="1">
      <c r="A80" s="179">
        <v>791</v>
      </c>
      <c r="B80" s="180">
        <v>1700052276956</v>
      </c>
      <c r="C80" s="176" t="s">
        <v>241</v>
      </c>
      <c r="D80" s="84">
        <v>0</v>
      </c>
      <c r="E80" s="193">
        <v>8.2899999999999991</v>
      </c>
      <c r="F80" s="194">
        <v>1.05</v>
      </c>
      <c r="G80" s="194">
        <v>1.05</v>
      </c>
    </row>
    <row r="81" spans="1:7" ht="15.6" customHeight="1">
      <c r="A81" s="179">
        <v>8740</v>
      </c>
      <c r="B81" s="180">
        <v>8740</v>
      </c>
      <c r="C81" s="176" t="s">
        <v>242</v>
      </c>
      <c r="D81" s="84">
        <v>0</v>
      </c>
      <c r="E81" s="193">
        <v>759.97</v>
      </c>
      <c r="F81" s="194">
        <v>4.1399999999999997</v>
      </c>
      <c r="G81" s="194">
        <v>4.1399999999999997</v>
      </c>
    </row>
    <row r="82" spans="1:7" ht="15.6" customHeight="1">
      <c r="A82" s="179">
        <v>607</v>
      </c>
      <c r="B82" s="180">
        <v>1700052336027</v>
      </c>
      <c r="C82" s="176" t="s">
        <v>243</v>
      </c>
      <c r="D82" s="84">
        <v>0</v>
      </c>
      <c r="E82" s="193">
        <v>31.29</v>
      </c>
      <c r="F82" s="194">
        <v>1.1200000000000001</v>
      </c>
      <c r="G82" s="194">
        <v>1.1200000000000001</v>
      </c>
    </row>
    <row r="83" spans="1:7" ht="15.6" customHeight="1">
      <c r="A83" s="179">
        <v>608</v>
      </c>
      <c r="B83" s="180">
        <v>1700052371769</v>
      </c>
      <c r="C83" s="176" t="s">
        <v>244</v>
      </c>
      <c r="D83" s="84">
        <v>0</v>
      </c>
      <c r="E83" s="193">
        <v>709.11</v>
      </c>
      <c r="F83" s="194">
        <v>0.59</v>
      </c>
      <c r="G83" s="194">
        <v>0.59</v>
      </c>
    </row>
    <row r="84" spans="1:7" ht="15.6" customHeight="1">
      <c r="A84" s="179">
        <v>729</v>
      </c>
      <c r="B84" s="180">
        <v>1700051877993</v>
      </c>
      <c r="C84" s="176" t="s">
        <v>245</v>
      </c>
      <c r="D84" s="84">
        <v>0</v>
      </c>
      <c r="E84" s="193">
        <v>89.93</v>
      </c>
      <c r="F84" s="194">
        <v>1.02</v>
      </c>
      <c r="G84" s="194">
        <v>1.02</v>
      </c>
    </row>
    <row r="85" spans="1:7" ht="15.6" customHeight="1">
      <c r="A85" s="179">
        <v>609</v>
      </c>
      <c r="B85" s="180">
        <v>1700052335929</v>
      </c>
      <c r="C85" s="176" t="s">
        <v>246</v>
      </c>
      <c r="D85" s="84">
        <v>0</v>
      </c>
      <c r="E85" s="193">
        <v>31.46</v>
      </c>
      <c r="F85" s="194">
        <v>1.31</v>
      </c>
      <c r="G85" s="194">
        <v>1.31</v>
      </c>
    </row>
    <row r="86" spans="1:7" ht="15.6" customHeight="1">
      <c r="A86" s="179">
        <v>610</v>
      </c>
      <c r="B86" s="180">
        <v>1700052383462</v>
      </c>
      <c r="C86" s="176" t="s">
        <v>247</v>
      </c>
      <c r="D86" s="84">
        <v>0</v>
      </c>
      <c r="E86" s="193">
        <v>11.19</v>
      </c>
      <c r="F86" s="194">
        <v>0.95</v>
      </c>
      <c r="G86" s="194">
        <v>0.95</v>
      </c>
    </row>
    <row r="87" spans="1:7" ht="15.6" customHeight="1">
      <c r="A87" s="179">
        <v>611</v>
      </c>
      <c r="B87" s="180">
        <v>1700052250016</v>
      </c>
      <c r="C87" s="176" t="s">
        <v>248</v>
      </c>
      <c r="D87" s="84">
        <v>0</v>
      </c>
      <c r="E87" s="193">
        <v>14.08</v>
      </c>
      <c r="F87" s="194">
        <v>1.26</v>
      </c>
      <c r="G87" s="194">
        <v>1.26</v>
      </c>
    </row>
    <row r="88" spans="1:7" ht="15.6" customHeight="1">
      <c r="A88" s="179">
        <v>612</v>
      </c>
      <c r="B88" s="180">
        <v>1700052333968</v>
      </c>
      <c r="C88" s="176" t="s">
        <v>249</v>
      </c>
      <c r="D88" s="84">
        <v>0</v>
      </c>
      <c r="E88" s="193">
        <v>19.190000000000001</v>
      </c>
      <c r="F88" s="194">
        <v>1.63</v>
      </c>
      <c r="G88" s="194">
        <v>1.63</v>
      </c>
    </row>
    <row r="89" spans="1:7" ht="15.6" customHeight="1">
      <c r="A89" s="179">
        <v>613</v>
      </c>
      <c r="B89" s="180">
        <v>1700052409544</v>
      </c>
      <c r="C89" s="176" t="s">
        <v>250</v>
      </c>
      <c r="D89" s="84">
        <v>0</v>
      </c>
      <c r="E89" s="193">
        <v>12.21</v>
      </c>
      <c r="F89" s="194">
        <v>1.06</v>
      </c>
      <c r="G89" s="194">
        <v>1.06</v>
      </c>
    </row>
    <row r="90" spans="1:7" ht="15.6" customHeight="1">
      <c r="A90" s="179">
        <v>614</v>
      </c>
      <c r="B90" s="180">
        <v>1700052409562</v>
      </c>
      <c r="C90" s="176" t="s">
        <v>251</v>
      </c>
      <c r="D90" s="84">
        <v>0</v>
      </c>
      <c r="E90" s="193">
        <v>37.22</v>
      </c>
      <c r="F90" s="194">
        <v>1.0900000000000001</v>
      </c>
      <c r="G90" s="194">
        <v>1.0900000000000001</v>
      </c>
    </row>
    <row r="91" spans="1:7" ht="15.6" customHeight="1">
      <c r="A91" s="179">
        <v>615</v>
      </c>
      <c r="B91" s="180">
        <v>1700052279362</v>
      </c>
      <c r="C91" s="176" t="s">
        <v>252</v>
      </c>
      <c r="D91" s="84">
        <v>0</v>
      </c>
      <c r="E91" s="193">
        <v>70.790000000000006</v>
      </c>
      <c r="F91" s="194">
        <v>5.52</v>
      </c>
      <c r="G91" s="194">
        <v>5.52</v>
      </c>
    </row>
    <row r="92" spans="1:7" ht="15.6" customHeight="1">
      <c r="A92" s="179">
        <v>703</v>
      </c>
      <c r="B92" s="180">
        <v>1711837745288</v>
      </c>
      <c r="C92" s="176" t="s">
        <v>253</v>
      </c>
      <c r="D92" s="84">
        <v>0</v>
      </c>
      <c r="E92" s="193">
        <v>1960.15</v>
      </c>
      <c r="F92" s="194">
        <v>3.14</v>
      </c>
      <c r="G92" s="194">
        <v>3.14</v>
      </c>
    </row>
    <row r="93" spans="1:7" ht="15.6" customHeight="1">
      <c r="A93" s="179">
        <v>704</v>
      </c>
      <c r="B93" s="180">
        <v>1712407523002</v>
      </c>
      <c r="C93" s="176" t="s">
        <v>254</v>
      </c>
      <c r="D93" s="84">
        <v>0</v>
      </c>
      <c r="E93" s="193">
        <v>12400.74</v>
      </c>
      <c r="F93" s="194">
        <v>3.41</v>
      </c>
      <c r="G93" s="194">
        <v>3.41</v>
      </c>
    </row>
    <row r="94" spans="1:7" ht="15.6" customHeight="1">
      <c r="A94" s="179">
        <v>705</v>
      </c>
      <c r="B94" s="180">
        <v>1714107179708</v>
      </c>
      <c r="C94" s="176" t="s">
        <v>255</v>
      </c>
      <c r="D94" s="84">
        <v>0</v>
      </c>
      <c r="E94" s="193">
        <v>13056.29</v>
      </c>
      <c r="F94" s="194">
        <v>3.54</v>
      </c>
      <c r="G94" s="194">
        <v>3.54</v>
      </c>
    </row>
    <row r="95" spans="1:7" ht="30" customHeight="1">
      <c r="A95" s="179">
        <v>706</v>
      </c>
      <c r="B95" s="180" t="s">
        <v>256</v>
      </c>
      <c r="C95" s="176" t="s">
        <v>257</v>
      </c>
      <c r="D95" s="84">
        <v>0</v>
      </c>
      <c r="E95" s="193">
        <v>13064.13</v>
      </c>
      <c r="F95" s="194">
        <v>3.64</v>
      </c>
      <c r="G95" s="194">
        <v>3.64</v>
      </c>
    </row>
    <row r="96" spans="1:7" ht="15.6" customHeight="1">
      <c r="A96" s="179">
        <v>707</v>
      </c>
      <c r="B96" s="180">
        <v>1717159001300</v>
      </c>
      <c r="C96" s="176" t="s">
        <v>258</v>
      </c>
      <c r="D96" s="84">
        <v>0</v>
      </c>
      <c r="E96" s="193">
        <v>1759.85</v>
      </c>
      <c r="F96" s="194">
        <v>2.2000000000000002</v>
      </c>
      <c r="G96" s="194">
        <v>2.2000000000000002</v>
      </c>
    </row>
    <row r="97" spans="1:7" ht="15.6" customHeight="1">
      <c r="A97" s="179">
        <v>708</v>
      </c>
      <c r="B97" s="180">
        <v>1717249710102</v>
      </c>
      <c r="C97" s="176" t="s">
        <v>259</v>
      </c>
      <c r="D97" s="84">
        <v>0</v>
      </c>
      <c r="E97" s="193">
        <v>2374.25</v>
      </c>
      <c r="F97" s="194">
        <v>3.45</v>
      </c>
      <c r="G97" s="194">
        <v>3.45</v>
      </c>
    </row>
    <row r="98" spans="1:7" ht="41.1" customHeight="1">
      <c r="A98" s="179">
        <v>710</v>
      </c>
      <c r="B98" s="180" t="s">
        <v>260</v>
      </c>
      <c r="C98" s="176" t="s">
        <v>261</v>
      </c>
      <c r="D98" s="84">
        <v>0</v>
      </c>
      <c r="E98" s="193">
        <v>13180.37</v>
      </c>
      <c r="F98" s="194">
        <v>3.63</v>
      </c>
      <c r="G98" s="194">
        <v>3.63</v>
      </c>
    </row>
    <row r="99" spans="1:7" ht="15.6" customHeight="1">
      <c r="A99" s="179">
        <v>711</v>
      </c>
      <c r="B99" s="180">
        <v>1712563575006</v>
      </c>
      <c r="C99" s="176" t="s">
        <v>262</v>
      </c>
      <c r="D99" s="84">
        <v>0</v>
      </c>
      <c r="E99" s="193">
        <v>4040.6</v>
      </c>
      <c r="F99" s="194">
        <v>0.53</v>
      </c>
      <c r="G99" s="194">
        <v>0.53</v>
      </c>
    </row>
    <row r="100" spans="1:7" ht="15.6" customHeight="1">
      <c r="A100" s="179">
        <v>685</v>
      </c>
      <c r="B100" s="180">
        <v>1711953043404</v>
      </c>
      <c r="C100" s="176" t="s">
        <v>263</v>
      </c>
      <c r="D100" s="84">
        <v>0</v>
      </c>
      <c r="E100" s="193">
        <v>3860.63</v>
      </c>
      <c r="F100" s="194">
        <v>3.9</v>
      </c>
      <c r="G100" s="194">
        <v>3.9</v>
      </c>
    </row>
    <row r="101" spans="1:7" ht="15.6" customHeight="1">
      <c r="A101" s="179">
        <v>686</v>
      </c>
      <c r="B101" s="180">
        <v>1712524882004</v>
      </c>
      <c r="C101" s="176" t="s">
        <v>264</v>
      </c>
      <c r="D101" s="84">
        <v>0</v>
      </c>
      <c r="E101" s="193">
        <v>21044.01</v>
      </c>
      <c r="F101" s="194">
        <v>3.43</v>
      </c>
      <c r="G101" s="194">
        <v>3.43</v>
      </c>
    </row>
    <row r="102" spans="1:7" ht="15.6" customHeight="1">
      <c r="A102" s="179">
        <v>687</v>
      </c>
      <c r="B102" s="180">
        <v>1711843426252</v>
      </c>
      <c r="C102" s="176" t="s">
        <v>265</v>
      </c>
      <c r="D102" s="84">
        <v>0</v>
      </c>
      <c r="E102" s="193">
        <v>1724.77</v>
      </c>
      <c r="F102" s="194">
        <v>1.06</v>
      </c>
      <c r="G102" s="194">
        <v>1.06</v>
      </c>
    </row>
    <row r="103" spans="1:7" ht="15.6" customHeight="1">
      <c r="A103" s="179">
        <v>688</v>
      </c>
      <c r="B103" s="180">
        <v>1711929555006</v>
      </c>
      <c r="C103" s="176" t="s">
        <v>266</v>
      </c>
      <c r="D103" s="84">
        <v>0</v>
      </c>
      <c r="E103" s="193">
        <v>8544.75</v>
      </c>
      <c r="F103" s="194">
        <v>2.2000000000000002</v>
      </c>
      <c r="G103" s="194">
        <v>2.2000000000000002</v>
      </c>
    </row>
    <row r="104" spans="1:7" ht="15.6" customHeight="1">
      <c r="A104" s="179">
        <v>638</v>
      </c>
      <c r="B104" s="180">
        <v>1700051744440</v>
      </c>
      <c r="C104" s="176" t="s">
        <v>267</v>
      </c>
      <c r="D104" s="84">
        <v>0</v>
      </c>
      <c r="E104" s="193">
        <v>204.15</v>
      </c>
      <c r="F104" s="194">
        <v>0.54</v>
      </c>
      <c r="G104" s="194">
        <v>0.54</v>
      </c>
    </row>
    <row r="105" spans="1:7" ht="15.6" customHeight="1">
      <c r="A105" s="179">
        <v>689</v>
      </c>
      <c r="B105" s="180">
        <v>1735033416884</v>
      </c>
      <c r="C105" s="176" t="s">
        <v>268</v>
      </c>
      <c r="D105" s="84">
        <v>0</v>
      </c>
      <c r="E105" s="193">
        <v>11991.15</v>
      </c>
      <c r="F105" s="194">
        <v>3.55</v>
      </c>
      <c r="G105" s="194">
        <v>3.55</v>
      </c>
    </row>
    <row r="106" spans="1:7" ht="15.6" customHeight="1">
      <c r="A106" s="179">
        <v>689</v>
      </c>
      <c r="B106" s="180">
        <v>1745033416880</v>
      </c>
      <c r="C106" s="176" t="s">
        <v>269</v>
      </c>
      <c r="D106" s="84">
        <v>0</v>
      </c>
      <c r="E106" s="193">
        <v>547.76</v>
      </c>
      <c r="F106" s="194">
        <v>3.6</v>
      </c>
      <c r="G106" s="194">
        <v>3.6</v>
      </c>
    </row>
    <row r="107" spans="1:7" ht="15.6" customHeight="1">
      <c r="A107" s="179">
        <v>689</v>
      </c>
      <c r="B107" s="180">
        <v>1725033416888</v>
      </c>
      <c r="C107" s="176" t="s">
        <v>270</v>
      </c>
      <c r="D107" s="84">
        <v>0</v>
      </c>
      <c r="E107" s="193">
        <v>547.76</v>
      </c>
      <c r="F107" s="194">
        <v>2.2200000000000002</v>
      </c>
      <c r="G107" s="194">
        <v>2.2200000000000002</v>
      </c>
    </row>
    <row r="108" spans="1:7" ht="15.6" customHeight="1">
      <c r="A108" s="179">
        <v>689</v>
      </c>
      <c r="B108" s="180">
        <v>1715033416881</v>
      </c>
      <c r="C108" s="176" t="s">
        <v>271</v>
      </c>
      <c r="D108" s="84">
        <v>0</v>
      </c>
      <c r="E108" s="193">
        <v>547.76</v>
      </c>
      <c r="F108" s="194">
        <v>2.21</v>
      </c>
      <c r="G108" s="194">
        <v>2.21</v>
      </c>
    </row>
    <row r="109" spans="1:7" ht="15.6" customHeight="1">
      <c r="A109" s="179">
        <v>690</v>
      </c>
      <c r="B109" s="180">
        <v>1715033416924</v>
      </c>
      <c r="C109" s="176" t="s">
        <v>272</v>
      </c>
      <c r="D109" s="84">
        <v>0</v>
      </c>
      <c r="E109" s="193">
        <v>39354.76</v>
      </c>
      <c r="F109" s="194">
        <v>3.77</v>
      </c>
      <c r="G109" s="194">
        <v>3.77</v>
      </c>
    </row>
    <row r="110" spans="1:7" ht="15.6" customHeight="1">
      <c r="A110" s="179">
        <v>690</v>
      </c>
      <c r="B110" s="180">
        <v>1725033416920</v>
      </c>
      <c r="C110" s="176" t="s">
        <v>273</v>
      </c>
      <c r="D110" s="84">
        <v>0</v>
      </c>
      <c r="E110" s="193">
        <v>16825.95</v>
      </c>
      <c r="F110" s="194">
        <v>1.48</v>
      </c>
      <c r="G110" s="194">
        <v>1.48</v>
      </c>
    </row>
    <row r="111" spans="1:7" ht="15.6" customHeight="1">
      <c r="A111" s="179">
        <v>616</v>
      </c>
      <c r="B111" s="180">
        <v>1700052338353</v>
      </c>
      <c r="C111" s="176" t="s">
        <v>274</v>
      </c>
      <c r="D111" s="84">
        <v>0</v>
      </c>
      <c r="E111" s="193">
        <v>27.55</v>
      </c>
      <c r="F111" s="194">
        <v>1.76</v>
      </c>
      <c r="G111" s="194">
        <v>1.76</v>
      </c>
    </row>
    <row r="112" spans="1:7" ht="15.6" customHeight="1">
      <c r="A112" s="179">
        <v>617</v>
      </c>
      <c r="B112" s="180">
        <v>1700052478830</v>
      </c>
      <c r="C112" s="176" t="s">
        <v>275</v>
      </c>
      <c r="D112" s="84">
        <v>0</v>
      </c>
      <c r="E112" s="193">
        <v>37.64</v>
      </c>
      <c r="F112" s="194">
        <v>1</v>
      </c>
      <c r="G112" s="194">
        <v>1</v>
      </c>
    </row>
    <row r="113" spans="1:7" ht="15.6" customHeight="1">
      <c r="A113" s="179">
        <v>618</v>
      </c>
      <c r="B113" s="180">
        <v>1700052478868</v>
      </c>
      <c r="C113" s="176" t="s">
        <v>276</v>
      </c>
      <c r="D113" s="84">
        <v>0</v>
      </c>
      <c r="E113" s="193">
        <v>97.48</v>
      </c>
      <c r="F113" s="194">
        <v>0.97</v>
      </c>
      <c r="G113" s="194">
        <v>0.97</v>
      </c>
    </row>
    <row r="114" spans="1:7" ht="15.6" customHeight="1">
      <c r="A114" s="179">
        <v>619</v>
      </c>
      <c r="B114" s="180">
        <v>1700052478812</v>
      </c>
      <c r="C114" s="176" t="s">
        <v>277</v>
      </c>
      <c r="D114" s="84">
        <v>0</v>
      </c>
      <c r="E114" s="193">
        <v>43.29</v>
      </c>
      <c r="F114" s="194">
        <v>1.02</v>
      </c>
      <c r="G114" s="194">
        <v>1.02</v>
      </c>
    </row>
    <row r="115" spans="1:7" ht="15.6" customHeight="1">
      <c r="A115" s="179">
        <v>620</v>
      </c>
      <c r="B115" s="180">
        <v>1700052464740</v>
      </c>
      <c r="C115" s="176" t="s">
        <v>278</v>
      </c>
      <c r="D115" s="84">
        <v>0</v>
      </c>
      <c r="E115" s="193">
        <v>1299.3499999999999</v>
      </c>
      <c r="F115" s="194">
        <v>2.88</v>
      </c>
      <c r="G115" s="194">
        <v>2.88</v>
      </c>
    </row>
    <row r="116" spans="1:7" ht="15.6" customHeight="1">
      <c r="A116" s="179">
        <v>621</v>
      </c>
      <c r="B116" s="180">
        <v>1700052372178</v>
      </c>
      <c r="C116" s="176" t="s">
        <v>279</v>
      </c>
      <c r="D116" s="84">
        <v>0</v>
      </c>
      <c r="E116" s="193">
        <v>89.52</v>
      </c>
      <c r="F116" s="194">
        <v>1</v>
      </c>
      <c r="G116" s="194">
        <v>1</v>
      </c>
    </row>
    <row r="117" spans="1:7" ht="15.6" customHeight="1">
      <c r="A117" s="179">
        <v>622</v>
      </c>
      <c r="B117" s="180">
        <v>1700052288701</v>
      </c>
      <c r="C117" s="176" t="s">
        <v>280</v>
      </c>
      <c r="D117" s="84">
        <v>0</v>
      </c>
      <c r="E117" s="193">
        <v>107.01</v>
      </c>
      <c r="F117" s="194">
        <v>0.61</v>
      </c>
      <c r="G117" s="194">
        <v>0.61</v>
      </c>
    </row>
    <row r="118" spans="1:7" ht="15.6" customHeight="1">
      <c r="A118" s="179">
        <v>623</v>
      </c>
      <c r="B118" s="180">
        <v>1700052434197</v>
      </c>
      <c r="C118" s="176" t="s">
        <v>281</v>
      </c>
      <c r="D118" s="84">
        <v>0</v>
      </c>
      <c r="E118" s="193">
        <v>762.28</v>
      </c>
      <c r="F118" s="194">
        <v>1.1299999999999999</v>
      </c>
      <c r="G118" s="194">
        <v>1.1299999999999999</v>
      </c>
    </row>
    <row r="119" spans="1:7" ht="15.6" customHeight="1">
      <c r="A119" s="179">
        <v>625</v>
      </c>
      <c r="B119" s="180">
        <v>1700052427320</v>
      </c>
      <c r="C119" s="176" t="s">
        <v>282</v>
      </c>
      <c r="D119" s="84">
        <v>0</v>
      </c>
      <c r="E119" s="193">
        <v>94.34</v>
      </c>
      <c r="F119" s="194">
        <v>0.96</v>
      </c>
      <c r="G119" s="194">
        <v>0.96</v>
      </c>
    </row>
    <row r="120" spans="1:7" ht="15.6" customHeight="1">
      <c r="A120" s="179">
        <v>626</v>
      </c>
      <c r="B120" s="180">
        <v>1700052468489</v>
      </c>
      <c r="C120" s="176" t="s">
        <v>283</v>
      </c>
      <c r="D120" s="84">
        <v>0</v>
      </c>
      <c r="E120" s="193">
        <v>11.04</v>
      </c>
      <c r="F120" s="194">
        <v>1.24</v>
      </c>
      <c r="G120" s="194">
        <v>1.24</v>
      </c>
    </row>
    <row r="121" spans="1:7" ht="15.6" customHeight="1">
      <c r="A121" s="179">
        <v>766</v>
      </c>
      <c r="B121" s="180">
        <v>1700051744430</v>
      </c>
      <c r="C121" s="176" t="s">
        <v>284</v>
      </c>
      <c r="D121" s="84">
        <v>0</v>
      </c>
      <c r="E121" s="193">
        <v>236.05</v>
      </c>
      <c r="F121" s="194">
        <v>0.53</v>
      </c>
      <c r="G121" s="194">
        <v>0.53</v>
      </c>
    </row>
    <row r="122" spans="1:7" ht="15.6" customHeight="1">
      <c r="A122" s="179">
        <v>793</v>
      </c>
      <c r="B122" s="180">
        <v>1700052446280</v>
      </c>
      <c r="C122" s="176" t="s">
        <v>285</v>
      </c>
      <c r="D122" s="84">
        <v>0</v>
      </c>
      <c r="E122" s="193">
        <v>19.940000000000001</v>
      </c>
      <c r="F122" s="194">
        <v>12.61</v>
      </c>
      <c r="G122" s="194">
        <v>12.61</v>
      </c>
    </row>
    <row r="123" spans="1:7" ht="15.6" customHeight="1">
      <c r="A123" s="179">
        <v>630</v>
      </c>
      <c r="B123" s="180">
        <v>1700052708187</v>
      </c>
      <c r="C123" s="176" t="s">
        <v>286</v>
      </c>
      <c r="D123" s="84">
        <v>0</v>
      </c>
      <c r="E123" s="193">
        <v>1113.29</v>
      </c>
      <c r="F123" s="194">
        <v>1.63</v>
      </c>
      <c r="G123" s="194">
        <v>1.63</v>
      </c>
    </row>
    <row r="124" spans="1:7" ht="15.6" customHeight="1">
      <c r="A124" s="179">
        <v>634</v>
      </c>
      <c r="B124" s="180">
        <v>1700052479268</v>
      </c>
      <c r="C124" s="176" t="s">
        <v>287</v>
      </c>
      <c r="D124" s="84">
        <v>0</v>
      </c>
      <c r="E124" s="193">
        <v>5.05</v>
      </c>
      <c r="F124" s="194">
        <v>1.58</v>
      </c>
      <c r="G124" s="194">
        <v>1.58</v>
      </c>
    </row>
    <row r="125" spans="1:7" ht="15.6" customHeight="1">
      <c r="A125" s="179">
        <v>635</v>
      </c>
      <c r="B125" s="180">
        <v>1700052632341</v>
      </c>
      <c r="C125" s="176" t="s">
        <v>288</v>
      </c>
      <c r="D125" s="84">
        <v>0</v>
      </c>
      <c r="E125" s="193">
        <v>54.59</v>
      </c>
      <c r="F125" s="194">
        <v>1.23</v>
      </c>
      <c r="G125" s="194">
        <v>1.23</v>
      </c>
    </row>
    <row r="126" spans="1:7" ht="15.6" customHeight="1">
      <c r="A126" s="179">
        <v>790</v>
      </c>
      <c r="B126" s="180">
        <v>1700052250248</v>
      </c>
      <c r="C126" s="176" t="s">
        <v>289</v>
      </c>
      <c r="D126" s="84">
        <v>0</v>
      </c>
      <c r="E126" s="193">
        <v>27.39</v>
      </c>
      <c r="F126" s="194">
        <v>1.02</v>
      </c>
      <c r="G126" s="194">
        <v>1.02</v>
      </c>
    </row>
    <row r="127" spans="1:7" ht="15.6" customHeight="1">
      <c r="A127" s="179">
        <v>644</v>
      </c>
      <c r="B127" s="180">
        <v>1700051778192</v>
      </c>
      <c r="C127" s="176" t="s">
        <v>290</v>
      </c>
      <c r="D127" s="84">
        <v>0</v>
      </c>
      <c r="E127" s="193">
        <v>807.56</v>
      </c>
      <c r="F127" s="194">
        <v>0.6</v>
      </c>
      <c r="G127" s="194">
        <v>0.6</v>
      </c>
    </row>
    <row r="128" spans="1:7" ht="15.6" customHeight="1">
      <c r="A128" s="179">
        <v>646</v>
      </c>
      <c r="B128" s="180">
        <v>1700052537803</v>
      </c>
      <c r="C128" s="176" t="s">
        <v>291</v>
      </c>
      <c r="D128" s="84">
        <v>0</v>
      </c>
      <c r="E128" s="193">
        <v>3.33</v>
      </c>
      <c r="F128" s="194">
        <v>5.6</v>
      </c>
      <c r="G128" s="194">
        <v>5.6</v>
      </c>
    </row>
    <row r="129" spans="1:7" ht="15.6" customHeight="1">
      <c r="A129" s="179">
        <v>648</v>
      </c>
      <c r="B129" s="180">
        <v>1700052909174</v>
      </c>
      <c r="C129" s="176" t="s">
        <v>292</v>
      </c>
      <c r="D129" s="84">
        <v>0</v>
      </c>
      <c r="E129" s="193">
        <v>7.52</v>
      </c>
      <c r="F129" s="194">
        <v>1.84</v>
      </c>
      <c r="G129" s="194">
        <v>1.84</v>
      </c>
    </row>
    <row r="130" spans="1:7" ht="15.6" customHeight="1">
      <c r="A130" s="179">
        <v>8715</v>
      </c>
      <c r="B130" s="180">
        <v>8715</v>
      </c>
      <c r="C130" s="176" t="s">
        <v>293</v>
      </c>
      <c r="D130" s="84">
        <v>0</v>
      </c>
      <c r="E130" s="193">
        <v>777.29</v>
      </c>
      <c r="F130" s="194">
        <v>5.24</v>
      </c>
      <c r="G130" s="194">
        <v>5.24</v>
      </c>
    </row>
    <row r="131" spans="1:7" ht="15.6" customHeight="1">
      <c r="A131" s="179">
        <v>652</v>
      </c>
      <c r="B131" s="180">
        <v>1700052674875</v>
      </c>
      <c r="C131" s="176" t="s">
        <v>294</v>
      </c>
      <c r="D131" s="84">
        <v>0</v>
      </c>
      <c r="E131" s="193">
        <v>99.42</v>
      </c>
      <c r="F131" s="194">
        <v>0.95</v>
      </c>
      <c r="G131" s="194">
        <v>0.95</v>
      </c>
    </row>
    <row r="132" spans="1:7" ht="15.6" customHeight="1">
      <c r="A132" s="179">
        <v>653</v>
      </c>
      <c r="B132" s="180">
        <v>1700052577772</v>
      </c>
      <c r="C132" s="176" t="s">
        <v>295</v>
      </c>
      <c r="D132" s="84">
        <v>0</v>
      </c>
      <c r="E132" s="193">
        <v>20.22</v>
      </c>
      <c r="F132" s="194">
        <v>1.07</v>
      </c>
      <c r="G132" s="194">
        <v>1.07</v>
      </c>
    </row>
    <row r="133" spans="1:7" ht="15.6" customHeight="1">
      <c r="A133" s="179">
        <v>654</v>
      </c>
      <c r="B133" s="180">
        <v>1700052635991</v>
      </c>
      <c r="C133" s="176" t="s">
        <v>296</v>
      </c>
      <c r="D133" s="84">
        <v>0</v>
      </c>
      <c r="E133" s="193">
        <v>12.1</v>
      </c>
      <c r="F133" s="194">
        <v>1.18</v>
      </c>
      <c r="G133" s="194">
        <v>1.18</v>
      </c>
    </row>
    <row r="134" spans="1:7" ht="15.6" customHeight="1">
      <c r="A134" s="179">
        <v>795</v>
      </c>
      <c r="B134" s="180">
        <v>1700052588250</v>
      </c>
      <c r="C134" s="176" t="s">
        <v>297</v>
      </c>
      <c r="D134" s="84">
        <v>0</v>
      </c>
      <c r="E134" s="193">
        <v>174.79</v>
      </c>
      <c r="F134" s="194">
        <v>0.96</v>
      </c>
      <c r="G134" s="194">
        <v>0.96</v>
      </c>
    </row>
    <row r="135" spans="1:7" ht="15.6" customHeight="1">
      <c r="A135" s="179">
        <v>796</v>
      </c>
      <c r="B135" s="180">
        <v>1700052844312</v>
      </c>
      <c r="C135" s="176" t="s">
        <v>298</v>
      </c>
      <c r="D135" s="84">
        <v>0</v>
      </c>
      <c r="E135" s="193">
        <v>13.71</v>
      </c>
      <c r="F135" s="194">
        <v>1.49</v>
      </c>
      <c r="G135" s="194">
        <v>1.49</v>
      </c>
    </row>
    <row r="136" spans="1:7" ht="15.6" customHeight="1">
      <c r="A136" s="179">
        <v>797</v>
      </c>
      <c r="B136" s="180">
        <v>1700052585286</v>
      </c>
      <c r="C136" s="176" t="s">
        <v>299</v>
      </c>
      <c r="D136" s="84">
        <v>0</v>
      </c>
      <c r="E136" s="193">
        <v>83.25</v>
      </c>
      <c r="F136" s="194">
        <v>1.39</v>
      </c>
      <c r="G136" s="194">
        <v>1.39</v>
      </c>
    </row>
    <row r="137" spans="1:7" ht="15.6" customHeight="1">
      <c r="A137" s="179">
        <v>658</v>
      </c>
      <c r="B137" s="180">
        <v>1700052525366</v>
      </c>
      <c r="C137" s="176" t="s">
        <v>300</v>
      </c>
      <c r="D137" s="84">
        <v>0</v>
      </c>
      <c r="E137" s="193">
        <v>105.12</v>
      </c>
      <c r="F137" s="194">
        <v>1.86</v>
      </c>
      <c r="G137" s="194">
        <v>1.86</v>
      </c>
    </row>
    <row r="138" spans="1:7" ht="15.6" customHeight="1">
      <c r="A138" s="179">
        <v>655</v>
      </c>
      <c r="B138" s="180">
        <v>1700052524098</v>
      </c>
      <c r="C138" s="176" t="s">
        <v>301</v>
      </c>
      <c r="D138" s="84">
        <v>0</v>
      </c>
      <c r="E138" s="193">
        <v>6.04</v>
      </c>
      <c r="F138" s="194">
        <v>1.0900000000000001</v>
      </c>
      <c r="G138" s="194">
        <v>1.0900000000000001</v>
      </c>
    </row>
    <row r="139" spans="1:7" ht="15.6" customHeight="1">
      <c r="A139" s="179">
        <v>659</v>
      </c>
      <c r="B139" s="180">
        <v>1700052500724</v>
      </c>
      <c r="C139" s="176" t="s">
        <v>302</v>
      </c>
      <c r="D139" s="84">
        <v>0</v>
      </c>
      <c r="E139" s="193">
        <v>71.319999999999993</v>
      </c>
      <c r="F139" s="194">
        <v>1.74</v>
      </c>
      <c r="G139" s="194">
        <v>1.74</v>
      </c>
    </row>
    <row r="140" spans="1:7" ht="15.6" customHeight="1">
      <c r="A140" s="179">
        <v>661</v>
      </c>
      <c r="B140" s="180">
        <v>1700052601770</v>
      </c>
      <c r="C140" s="176" t="s">
        <v>303</v>
      </c>
      <c r="D140" s="84">
        <v>0</v>
      </c>
      <c r="E140" s="193">
        <v>29.35</v>
      </c>
      <c r="F140" s="194">
        <v>1.03</v>
      </c>
      <c r="G140" s="194">
        <v>1.03</v>
      </c>
    </row>
    <row r="141" spans="1:7" ht="15.6" customHeight="1">
      <c r="A141" s="179">
        <v>624</v>
      </c>
      <c r="B141" s="180">
        <v>1700052765487</v>
      </c>
      <c r="C141" s="176" t="s">
        <v>304</v>
      </c>
      <c r="D141" s="84">
        <v>0</v>
      </c>
      <c r="E141" s="193">
        <v>30.14</v>
      </c>
      <c r="F141" s="194">
        <v>0.96</v>
      </c>
      <c r="G141" s="194">
        <v>0.96</v>
      </c>
    </row>
    <row r="142" spans="1:7" ht="15.6" customHeight="1">
      <c r="A142" s="179">
        <v>664</v>
      </c>
      <c r="B142" s="180">
        <v>1700052793182</v>
      </c>
      <c r="C142" s="176" t="s">
        <v>305</v>
      </c>
      <c r="D142" s="84">
        <v>0</v>
      </c>
      <c r="E142" s="193">
        <v>205.41</v>
      </c>
      <c r="F142" s="194">
        <v>0.96</v>
      </c>
      <c r="G142" s="194">
        <v>0.96</v>
      </c>
    </row>
    <row r="143" spans="1:7" ht="15.6" customHeight="1">
      <c r="A143" s="179">
        <v>665</v>
      </c>
      <c r="B143" s="180">
        <v>1700052556300</v>
      </c>
      <c r="C143" s="176" t="s">
        <v>306</v>
      </c>
      <c r="D143" s="84">
        <v>0</v>
      </c>
      <c r="E143" s="193">
        <v>27.44</v>
      </c>
      <c r="F143" s="194">
        <v>0.97</v>
      </c>
      <c r="G143" s="194">
        <v>0.97</v>
      </c>
    </row>
    <row r="144" spans="1:7" ht="15.6" customHeight="1">
      <c r="A144" s="179">
        <v>778</v>
      </c>
      <c r="B144" s="180">
        <v>1700051768167</v>
      </c>
      <c r="C144" s="176" t="s">
        <v>307</v>
      </c>
      <c r="D144" s="84">
        <v>0</v>
      </c>
      <c r="E144" s="193">
        <v>42.16</v>
      </c>
      <c r="F144" s="194">
        <v>1.06</v>
      </c>
      <c r="G144" s="194">
        <v>1.06</v>
      </c>
    </row>
    <row r="145" spans="1:7" ht="15.6" customHeight="1">
      <c r="A145" s="179">
        <v>667</v>
      </c>
      <c r="B145" s="180">
        <v>1700052479212</v>
      </c>
      <c r="C145" s="176" t="s">
        <v>308</v>
      </c>
      <c r="D145" s="84">
        <v>0</v>
      </c>
      <c r="E145" s="193">
        <v>94.6</v>
      </c>
      <c r="F145" s="194">
        <v>1.03</v>
      </c>
      <c r="G145" s="194">
        <v>1.03</v>
      </c>
    </row>
    <row r="146" spans="1:7" ht="15.6" customHeight="1">
      <c r="A146" s="179">
        <v>691</v>
      </c>
      <c r="B146" s="180">
        <v>1700051747715</v>
      </c>
      <c r="C146" s="176" t="s">
        <v>309</v>
      </c>
      <c r="D146" s="84">
        <v>0</v>
      </c>
      <c r="E146" s="193">
        <v>1085.19</v>
      </c>
      <c r="F146" s="194">
        <v>2.41</v>
      </c>
      <c r="G146" s="194">
        <v>2.41</v>
      </c>
    </row>
    <row r="147" spans="1:7" ht="15.6" customHeight="1">
      <c r="A147" s="179">
        <v>691</v>
      </c>
      <c r="B147" s="180">
        <v>1700051747733</v>
      </c>
      <c r="C147" s="176" t="s">
        <v>310</v>
      </c>
      <c r="D147" s="84">
        <v>0</v>
      </c>
      <c r="E147" s="193">
        <v>1085.19</v>
      </c>
      <c r="F147" s="194">
        <v>1.75</v>
      </c>
      <c r="G147" s="194">
        <v>1.75</v>
      </c>
    </row>
    <row r="148" spans="1:7" ht="15.6" customHeight="1">
      <c r="A148" s="179">
        <v>668</v>
      </c>
      <c r="B148" s="180">
        <v>1700052336009</v>
      </c>
      <c r="C148" s="176" t="s">
        <v>323</v>
      </c>
      <c r="D148" s="84">
        <v>0</v>
      </c>
      <c r="E148" s="193">
        <v>46.87</v>
      </c>
      <c r="F148" s="194">
        <v>5.56</v>
      </c>
      <c r="G148" s="194">
        <v>5.56</v>
      </c>
    </row>
    <row r="149" spans="1:7" ht="15.6" customHeight="1">
      <c r="A149" s="179">
        <v>669</v>
      </c>
      <c r="B149" s="180">
        <v>1700052611323</v>
      </c>
      <c r="C149" s="176" t="s">
        <v>324</v>
      </c>
      <c r="D149" s="84">
        <v>0</v>
      </c>
      <c r="E149" s="193">
        <v>856.63</v>
      </c>
      <c r="F149" s="194">
        <v>1.74</v>
      </c>
      <c r="G149" s="194">
        <v>1.74</v>
      </c>
    </row>
    <row r="150" spans="1:7" ht="15.6" customHeight="1">
      <c r="A150" s="179">
        <v>780</v>
      </c>
      <c r="B150" s="180">
        <v>1700052910658</v>
      </c>
      <c r="C150" s="176" t="s">
        <v>325</v>
      </c>
      <c r="D150" s="84">
        <v>0</v>
      </c>
      <c r="E150" s="193">
        <v>371.58</v>
      </c>
      <c r="F150" s="194">
        <v>5.61</v>
      </c>
      <c r="G150" s="194">
        <v>5.61</v>
      </c>
    </row>
    <row r="151" spans="1:7" ht="15.6" customHeight="1">
      <c r="A151" s="179">
        <v>673</v>
      </c>
      <c r="B151" s="180">
        <v>1700052767128</v>
      </c>
      <c r="C151" s="176" t="s">
        <v>326</v>
      </c>
      <c r="D151" s="84">
        <v>0</v>
      </c>
      <c r="E151" s="193">
        <v>15.88</v>
      </c>
      <c r="F151" s="194">
        <v>0.95</v>
      </c>
      <c r="G151" s="194">
        <v>0.95</v>
      </c>
    </row>
    <row r="152" spans="1:7" ht="15.6" customHeight="1">
      <c r="A152" s="179">
        <v>647</v>
      </c>
      <c r="B152" s="180">
        <v>1700052610348</v>
      </c>
      <c r="C152" s="176" t="s">
        <v>327</v>
      </c>
      <c r="D152" s="84">
        <v>0</v>
      </c>
      <c r="E152" s="193">
        <v>8.1300000000000008</v>
      </c>
      <c r="F152" s="194">
        <v>1.1000000000000001</v>
      </c>
      <c r="G152" s="194">
        <v>1.1000000000000001</v>
      </c>
    </row>
    <row r="153" spans="1:7" ht="15.6" customHeight="1">
      <c r="A153" s="179">
        <v>583</v>
      </c>
      <c r="B153" s="180">
        <v>1712392333485</v>
      </c>
      <c r="C153" s="176" t="s">
        <v>328</v>
      </c>
      <c r="D153" s="84">
        <v>0</v>
      </c>
      <c r="E153" s="193">
        <v>1827.96</v>
      </c>
      <c r="F153" s="194">
        <v>8.5500000000000007</v>
      </c>
      <c r="G153" s="194">
        <v>8.5500000000000007</v>
      </c>
    </row>
    <row r="154" spans="1:7" ht="15.6" customHeight="1">
      <c r="A154" s="179">
        <v>675</v>
      </c>
      <c r="B154" s="180">
        <v>1700052707945</v>
      </c>
      <c r="C154" s="176" t="s">
        <v>329</v>
      </c>
      <c r="D154" s="84">
        <v>0</v>
      </c>
      <c r="E154" s="193">
        <v>1536.03</v>
      </c>
      <c r="F154" s="194">
        <v>1.82</v>
      </c>
      <c r="G154" s="194">
        <v>1.82</v>
      </c>
    </row>
    <row r="155" spans="1:7" ht="15.6" customHeight="1">
      <c r="A155" s="179">
        <v>676</v>
      </c>
      <c r="B155" s="180">
        <v>1700052445729</v>
      </c>
      <c r="C155" s="176" t="s">
        <v>330</v>
      </c>
      <c r="D155" s="84">
        <v>0</v>
      </c>
      <c r="E155" s="193">
        <v>7.66</v>
      </c>
      <c r="F155" s="194">
        <v>1.31</v>
      </c>
      <c r="G155" s="194">
        <v>1.31</v>
      </c>
    </row>
    <row r="156" spans="1:7" ht="15.6" customHeight="1">
      <c r="A156" s="179">
        <v>677</v>
      </c>
      <c r="B156" s="180">
        <v>1700052638539</v>
      </c>
      <c r="C156" s="176" t="s">
        <v>331</v>
      </c>
      <c r="D156" s="84">
        <v>0</v>
      </c>
      <c r="E156" s="193">
        <v>55.66</v>
      </c>
      <c r="F156" s="194">
        <v>1.54</v>
      </c>
      <c r="G156" s="194">
        <v>1.54</v>
      </c>
    </row>
    <row r="157" spans="1:7" ht="15.6" customHeight="1">
      <c r="A157" s="179">
        <v>679</v>
      </c>
      <c r="B157" s="180">
        <v>1700052643929</v>
      </c>
      <c r="C157" s="176" t="s">
        <v>332</v>
      </c>
      <c r="D157" s="84">
        <v>0</v>
      </c>
      <c r="E157" s="193">
        <v>9.1300000000000008</v>
      </c>
      <c r="F157" s="194">
        <v>1.1200000000000001</v>
      </c>
      <c r="G157" s="194">
        <v>1.1200000000000001</v>
      </c>
    </row>
    <row r="158" spans="1:7" ht="15.6" customHeight="1">
      <c r="A158" s="179">
        <v>680</v>
      </c>
      <c r="B158" s="180">
        <v>1700052636150</v>
      </c>
      <c r="C158" s="176" t="s">
        <v>333</v>
      </c>
      <c r="D158" s="84">
        <v>0</v>
      </c>
      <c r="E158" s="193">
        <v>10.61</v>
      </c>
      <c r="F158" s="194">
        <v>0.96</v>
      </c>
      <c r="G158" s="194">
        <v>0.96</v>
      </c>
    </row>
    <row r="159" spans="1:7" ht="15.6" customHeight="1">
      <c r="A159" s="179">
        <v>681</v>
      </c>
      <c r="B159" s="180">
        <v>1700052601413</v>
      </c>
      <c r="C159" s="176" t="s">
        <v>334</v>
      </c>
      <c r="D159" s="84">
        <v>0</v>
      </c>
      <c r="E159" s="193">
        <v>5.48</v>
      </c>
      <c r="F159" s="194">
        <v>0.76</v>
      </c>
      <c r="G159" s="194">
        <v>0.76</v>
      </c>
    </row>
    <row r="160" spans="1:7" ht="15.6" customHeight="1">
      <c r="A160" s="179">
        <v>682</v>
      </c>
      <c r="B160" s="180">
        <v>1700052604567</v>
      </c>
      <c r="C160" s="176" t="s">
        <v>335</v>
      </c>
      <c r="D160" s="84">
        <v>0</v>
      </c>
      <c r="E160" s="193">
        <v>16.93</v>
      </c>
      <c r="F160" s="194">
        <v>1.29</v>
      </c>
      <c r="G160" s="194">
        <v>1.29</v>
      </c>
    </row>
    <row r="161" spans="1:7" ht="15.6" customHeight="1">
      <c r="A161" s="179">
        <v>692</v>
      </c>
      <c r="B161" s="180">
        <v>1700052619439</v>
      </c>
      <c r="C161" s="176" t="s">
        <v>336</v>
      </c>
      <c r="D161" s="84">
        <v>0</v>
      </c>
      <c r="E161" s="193">
        <v>319.02</v>
      </c>
      <c r="F161" s="194">
        <v>0.99</v>
      </c>
      <c r="G161" s="194">
        <v>0.99</v>
      </c>
    </row>
    <row r="162" spans="1:7" ht="15.6" customHeight="1">
      <c r="A162" s="179">
        <v>694</v>
      </c>
      <c r="B162" s="180">
        <v>1700052643593</v>
      </c>
      <c r="C162" s="176" t="s">
        <v>337</v>
      </c>
      <c r="D162" s="84">
        <v>0</v>
      </c>
      <c r="E162" s="193">
        <v>443.66</v>
      </c>
      <c r="F162" s="194">
        <v>1.05</v>
      </c>
      <c r="G162" s="194">
        <v>1.05</v>
      </c>
    </row>
    <row r="163" spans="1:7" ht="15.6" customHeight="1">
      <c r="A163" s="179">
        <v>8720</v>
      </c>
      <c r="B163" s="180">
        <v>8720</v>
      </c>
      <c r="C163" s="176" t="s">
        <v>338</v>
      </c>
      <c r="D163" s="84">
        <v>0</v>
      </c>
      <c r="E163" s="193">
        <v>98.05</v>
      </c>
      <c r="F163" s="194">
        <v>0.56000000000000005</v>
      </c>
      <c r="G163" s="194">
        <v>0.56000000000000005</v>
      </c>
    </row>
    <row r="164" spans="1:7" ht="15.6" customHeight="1">
      <c r="A164" s="179">
        <v>696</v>
      </c>
      <c r="B164" s="180">
        <v>1700052667450</v>
      </c>
      <c r="C164" s="176" t="s">
        <v>339</v>
      </c>
      <c r="D164" s="84">
        <v>0</v>
      </c>
      <c r="E164" s="193">
        <v>27.6</v>
      </c>
      <c r="F164" s="194">
        <v>0.95</v>
      </c>
      <c r="G164" s="194">
        <v>0.95</v>
      </c>
    </row>
    <row r="165" spans="1:7" ht="15.6" customHeight="1">
      <c r="A165" s="179">
        <v>697</v>
      </c>
      <c r="B165" s="180">
        <v>1700052667423</v>
      </c>
      <c r="C165" s="176" t="s">
        <v>340</v>
      </c>
      <c r="D165" s="84">
        <v>0</v>
      </c>
      <c r="E165" s="193">
        <v>26.48</v>
      </c>
      <c r="F165" s="194">
        <v>1.0900000000000001</v>
      </c>
      <c r="G165" s="194">
        <v>1.0900000000000001</v>
      </c>
    </row>
    <row r="166" spans="1:7" ht="15.6" customHeight="1">
      <c r="A166" s="179">
        <v>656</v>
      </c>
      <c r="B166" s="180">
        <v>1700052613757</v>
      </c>
      <c r="C166" s="176" t="s">
        <v>341</v>
      </c>
      <c r="D166" s="84">
        <v>0</v>
      </c>
      <c r="E166" s="193">
        <v>26.96</v>
      </c>
      <c r="F166" s="194">
        <v>1.0900000000000001</v>
      </c>
      <c r="G166" s="194">
        <v>1.0900000000000001</v>
      </c>
    </row>
    <row r="167" spans="1:7" ht="26.4">
      <c r="A167" s="179">
        <v>577</v>
      </c>
      <c r="B167" s="180" t="s">
        <v>342</v>
      </c>
      <c r="C167" s="176" t="s">
        <v>343</v>
      </c>
      <c r="D167" s="84">
        <v>0</v>
      </c>
      <c r="E167" s="193">
        <v>67612.350000000006</v>
      </c>
      <c r="F167" s="194">
        <v>1.24</v>
      </c>
      <c r="G167" s="194">
        <v>1.24</v>
      </c>
    </row>
    <row r="168" spans="1:7" ht="15.6" customHeight="1">
      <c r="A168" s="179">
        <v>8719</v>
      </c>
      <c r="B168" s="180">
        <v>8719</v>
      </c>
      <c r="C168" s="176" t="s">
        <v>344</v>
      </c>
      <c r="D168" s="84">
        <v>0</v>
      </c>
      <c r="E168" s="193">
        <v>1099.5999999999999</v>
      </c>
      <c r="F168" s="194">
        <v>0.67</v>
      </c>
      <c r="G168" s="194">
        <v>0.67</v>
      </c>
    </row>
    <row r="169" spans="1:7" ht="15.6" customHeight="1">
      <c r="A169" s="179">
        <v>581</v>
      </c>
      <c r="B169" s="180">
        <v>1700052632379</v>
      </c>
      <c r="C169" s="176" t="s">
        <v>345</v>
      </c>
      <c r="D169" s="84">
        <v>0</v>
      </c>
      <c r="E169" s="193">
        <v>51.98</v>
      </c>
      <c r="F169" s="194">
        <v>1.1299999999999999</v>
      </c>
      <c r="G169" s="194">
        <v>1.1299999999999999</v>
      </c>
    </row>
    <row r="170" spans="1:7" ht="15.6" customHeight="1">
      <c r="A170" s="179">
        <v>631</v>
      </c>
      <c r="B170" s="180">
        <v>1700052750685</v>
      </c>
      <c r="C170" s="176" t="s">
        <v>346</v>
      </c>
      <c r="D170" s="84">
        <v>0</v>
      </c>
      <c r="E170" s="193">
        <v>837.46</v>
      </c>
      <c r="F170" s="194">
        <v>1.01</v>
      </c>
      <c r="G170" s="194">
        <v>1.01</v>
      </c>
    </row>
    <row r="171" spans="1:7" ht="15.6" customHeight="1">
      <c r="A171" s="179">
        <v>636</v>
      </c>
      <c r="B171" s="180">
        <v>1700052757705</v>
      </c>
      <c r="C171" s="176" t="s">
        <v>347</v>
      </c>
      <c r="D171" s="84">
        <v>0</v>
      </c>
      <c r="E171" s="193">
        <v>5.43</v>
      </c>
      <c r="F171" s="194">
        <v>2.57</v>
      </c>
      <c r="G171" s="194">
        <v>2.57</v>
      </c>
    </row>
    <row r="172" spans="1:7" ht="15.6" customHeight="1">
      <c r="A172" s="179">
        <v>771</v>
      </c>
      <c r="B172" s="180">
        <v>1700052979793</v>
      </c>
      <c r="C172" s="176" t="s">
        <v>348</v>
      </c>
      <c r="D172" s="84">
        <v>0</v>
      </c>
      <c r="E172" s="193">
        <v>89.49</v>
      </c>
      <c r="F172" s="194">
        <v>1.41</v>
      </c>
      <c r="G172" s="194">
        <v>1.41</v>
      </c>
    </row>
    <row r="173" spans="1:7" ht="15.6" customHeight="1">
      <c r="A173" s="179">
        <v>8707</v>
      </c>
      <c r="B173" s="180">
        <v>8707</v>
      </c>
      <c r="C173" s="176" t="s">
        <v>349</v>
      </c>
      <c r="D173" s="84">
        <v>0</v>
      </c>
      <c r="E173" s="193">
        <v>757.67</v>
      </c>
      <c r="F173" s="194">
        <v>0.67</v>
      </c>
      <c r="G173" s="194">
        <v>0.67</v>
      </c>
    </row>
    <row r="174" spans="1:7" ht="15.6" customHeight="1">
      <c r="A174" s="179">
        <v>750</v>
      </c>
      <c r="B174" s="180">
        <v>1700052546774</v>
      </c>
      <c r="C174" s="176" t="s">
        <v>350</v>
      </c>
      <c r="D174" s="84">
        <v>0</v>
      </c>
      <c r="E174" s="193">
        <v>3898.22</v>
      </c>
      <c r="F174" s="194">
        <v>0.96</v>
      </c>
      <c r="G174" s="194">
        <v>0.96</v>
      </c>
    </row>
    <row r="175" spans="1:7" ht="15.6" customHeight="1">
      <c r="A175" s="179">
        <v>628</v>
      </c>
      <c r="B175" s="180">
        <v>1700052708201</v>
      </c>
      <c r="C175" s="176" t="s">
        <v>351</v>
      </c>
      <c r="D175" s="84">
        <v>0</v>
      </c>
      <c r="E175" s="193">
        <v>119.5</v>
      </c>
      <c r="F175" s="194">
        <v>0.65</v>
      </c>
      <c r="G175" s="194">
        <v>0.65</v>
      </c>
    </row>
    <row r="176" spans="1:7" ht="15.6" customHeight="1">
      <c r="A176" s="179">
        <v>781</v>
      </c>
      <c r="B176" s="180">
        <v>1700052765469</v>
      </c>
      <c r="C176" s="176" t="s">
        <v>352</v>
      </c>
      <c r="D176" s="84">
        <v>0</v>
      </c>
      <c r="E176" s="193">
        <v>1952.36</v>
      </c>
      <c r="F176" s="194">
        <v>1</v>
      </c>
      <c r="G176" s="194">
        <v>1</v>
      </c>
    </row>
    <row r="177" spans="1:7" ht="15.6" customHeight="1">
      <c r="A177" s="179">
        <v>639</v>
      </c>
      <c r="B177" s="180">
        <v>1700052751331</v>
      </c>
      <c r="C177" s="176" t="s">
        <v>353</v>
      </c>
      <c r="D177" s="84">
        <v>0</v>
      </c>
      <c r="E177" s="193">
        <v>979.59</v>
      </c>
      <c r="F177" s="194">
        <v>0.95</v>
      </c>
      <c r="G177" s="194">
        <v>0.95</v>
      </c>
    </row>
    <row r="178" spans="1:7" ht="15.6" customHeight="1">
      <c r="A178" s="179">
        <v>8722</v>
      </c>
      <c r="B178" s="180">
        <v>8722</v>
      </c>
      <c r="C178" s="176" t="s">
        <v>354</v>
      </c>
      <c r="D178" s="84">
        <v>0</v>
      </c>
      <c r="E178" s="193">
        <v>2001.73</v>
      </c>
      <c r="F178" s="194">
        <v>0.59</v>
      </c>
      <c r="G178" s="194">
        <v>0.59</v>
      </c>
    </row>
    <row r="179" spans="1:7" ht="15.6" customHeight="1">
      <c r="A179" s="179">
        <v>570</v>
      </c>
      <c r="B179" s="180">
        <v>1700052616916</v>
      </c>
      <c r="C179" s="176" t="s">
        <v>355</v>
      </c>
      <c r="D179" s="84">
        <v>0</v>
      </c>
      <c r="E179" s="193">
        <v>493.51</v>
      </c>
      <c r="F179" s="194">
        <v>0.77</v>
      </c>
      <c r="G179" s="194">
        <v>0.77</v>
      </c>
    </row>
    <row r="180" spans="1:7" ht="15.6" customHeight="1">
      <c r="A180" s="179">
        <v>576</v>
      </c>
      <c r="B180" s="180">
        <v>1700052791343</v>
      </c>
      <c r="C180" s="176" t="s">
        <v>356</v>
      </c>
      <c r="D180" s="84">
        <v>0</v>
      </c>
      <c r="E180" s="193">
        <v>126.58</v>
      </c>
      <c r="F180" s="194">
        <v>0.96</v>
      </c>
      <c r="G180" s="194">
        <v>0.96</v>
      </c>
    </row>
    <row r="181" spans="1:7" ht="15.6" customHeight="1">
      <c r="A181" s="179">
        <v>580</v>
      </c>
      <c r="B181" s="180">
        <v>1700052906944</v>
      </c>
      <c r="C181" s="176" t="s">
        <v>357</v>
      </c>
      <c r="D181" s="84">
        <v>0</v>
      </c>
      <c r="E181" s="193">
        <v>11.77</v>
      </c>
      <c r="F181" s="194">
        <v>0.95</v>
      </c>
      <c r="G181" s="194">
        <v>0.95</v>
      </c>
    </row>
    <row r="182" spans="1:7" ht="15.6" customHeight="1">
      <c r="A182" s="179">
        <v>640</v>
      </c>
      <c r="B182" s="180">
        <v>1700052750408</v>
      </c>
      <c r="C182" s="176" t="s">
        <v>358</v>
      </c>
      <c r="D182" s="84">
        <v>0</v>
      </c>
      <c r="E182" s="193">
        <v>781.06</v>
      </c>
      <c r="F182" s="194">
        <v>5.52</v>
      </c>
      <c r="G182" s="194">
        <v>5.52</v>
      </c>
    </row>
    <row r="183" spans="1:7" ht="15.6" customHeight="1">
      <c r="A183" s="179">
        <v>629</v>
      </c>
      <c r="B183" s="180">
        <v>1700052730856</v>
      </c>
      <c r="C183" s="176" t="s">
        <v>359</v>
      </c>
      <c r="D183" s="84">
        <v>0</v>
      </c>
      <c r="E183" s="193">
        <v>6.94</v>
      </c>
      <c r="F183" s="194">
        <v>0.95</v>
      </c>
      <c r="G183" s="194">
        <v>0.95</v>
      </c>
    </row>
    <row r="184" spans="1:7" ht="15.6" customHeight="1">
      <c r="A184" s="179">
        <v>8741</v>
      </c>
      <c r="B184" s="180">
        <v>8741</v>
      </c>
      <c r="C184" s="176" t="s">
        <v>360</v>
      </c>
      <c r="D184" s="84">
        <v>0</v>
      </c>
      <c r="E184" s="193">
        <v>981.39</v>
      </c>
      <c r="F184" s="194">
        <v>1.03</v>
      </c>
      <c r="G184" s="194">
        <v>1.03</v>
      </c>
    </row>
    <row r="185" spans="1:7" ht="15.6" customHeight="1">
      <c r="A185" s="179">
        <v>641</v>
      </c>
      <c r="B185" s="180">
        <v>1700052708586</v>
      </c>
      <c r="C185" s="176" t="s">
        <v>361</v>
      </c>
      <c r="D185" s="84">
        <v>0</v>
      </c>
      <c r="E185" s="193">
        <v>42.32</v>
      </c>
      <c r="F185" s="194">
        <v>0.95</v>
      </c>
      <c r="G185" s="194">
        <v>0.95</v>
      </c>
    </row>
    <row r="186" spans="1:7" ht="15.6" customHeight="1">
      <c r="A186" s="179">
        <v>782</v>
      </c>
      <c r="B186" s="180">
        <v>1700052966039</v>
      </c>
      <c r="C186" s="176" t="s">
        <v>362</v>
      </c>
      <c r="D186" s="84">
        <v>0</v>
      </c>
      <c r="E186" s="193">
        <v>85.08</v>
      </c>
      <c r="F186" s="194">
        <v>0.59</v>
      </c>
      <c r="G186" s="194">
        <v>0.59</v>
      </c>
    </row>
    <row r="187" spans="1:7" ht="15.6" customHeight="1">
      <c r="A187" s="179">
        <v>590</v>
      </c>
      <c r="B187" s="180">
        <v>1700053150075</v>
      </c>
      <c r="C187" s="176" t="s">
        <v>363</v>
      </c>
      <c r="D187" s="84">
        <v>0</v>
      </c>
      <c r="E187" s="193">
        <v>43.47</v>
      </c>
      <c r="F187" s="194">
        <v>0.98</v>
      </c>
      <c r="G187" s="194">
        <v>0.98</v>
      </c>
    </row>
    <row r="188" spans="1:7" ht="15.6" customHeight="1">
      <c r="A188" s="179">
        <v>645</v>
      </c>
      <c r="B188" s="180">
        <v>1700052867514</v>
      </c>
      <c r="C188" s="176" t="s">
        <v>364</v>
      </c>
      <c r="D188" s="84">
        <v>0</v>
      </c>
      <c r="E188" s="193">
        <v>4.59</v>
      </c>
      <c r="F188" s="194">
        <v>0.95</v>
      </c>
      <c r="G188" s="194">
        <v>0.95</v>
      </c>
    </row>
    <row r="189" spans="1:7" ht="15.6" customHeight="1">
      <c r="A189" s="179">
        <v>649</v>
      </c>
      <c r="B189" s="180">
        <v>1700052944504</v>
      </c>
      <c r="C189" s="176" t="s">
        <v>365</v>
      </c>
      <c r="D189" s="84">
        <v>0</v>
      </c>
      <c r="E189" s="193">
        <v>3.84</v>
      </c>
      <c r="F189" s="194">
        <v>4.13</v>
      </c>
      <c r="G189" s="194">
        <v>4.13</v>
      </c>
    </row>
    <row r="190" spans="1:7" ht="15.6" customHeight="1">
      <c r="A190" s="179">
        <v>792</v>
      </c>
      <c r="B190" s="180">
        <v>1700053043267</v>
      </c>
      <c r="C190" s="176" t="s">
        <v>366</v>
      </c>
      <c r="D190" s="84">
        <v>0</v>
      </c>
      <c r="E190" s="193">
        <v>10</v>
      </c>
      <c r="F190" s="194">
        <v>0.54</v>
      </c>
      <c r="G190" s="194">
        <v>0.54</v>
      </c>
    </row>
    <row r="191" spans="1:7" ht="15.6" customHeight="1">
      <c r="A191" s="179">
        <v>734</v>
      </c>
      <c r="B191" s="180">
        <v>1700052967219</v>
      </c>
      <c r="C191" s="176" t="s">
        <v>367</v>
      </c>
      <c r="D191" s="84">
        <v>0</v>
      </c>
      <c r="E191" s="193">
        <v>31.65</v>
      </c>
      <c r="F191" s="194">
        <v>1.05</v>
      </c>
      <c r="G191" s="194">
        <v>1.05</v>
      </c>
    </row>
    <row r="192" spans="1:7" ht="15.6" customHeight="1">
      <c r="A192" s="179">
        <v>693</v>
      </c>
      <c r="B192" s="180">
        <v>1700052810094</v>
      </c>
      <c r="C192" s="176" t="s">
        <v>368</v>
      </c>
      <c r="D192" s="84">
        <v>0</v>
      </c>
      <c r="E192" s="193">
        <v>1037.01</v>
      </c>
      <c r="F192" s="194">
        <v>1.1299999999999999</v>
      </c>
      <c r="G192" s="194">
        <v>1.1299999999999999</v>
      </c>
    </row>
    <row r="193" spans="1:7" ht="15.6" customHeight="1">
      <c r="A193" s="179">
        <v>561</v>
      </c>
      <c r="B193" s="180">
        <v>1700053292294</v>
      </c>
      <c r="C193" s="176" t="s">
        <v>369</v>
      </c>
      <c r="D193" s="84">
        <v>0</v>
      </c>
      <c r="E193" s="193">
        <v>18.45</v>
      </c>
      <c r="F193" s="194">
        <v>1.21</v>
      </c>
      <c r="G193" s="194">
        <v>1.21</v>
      </c>
    </row>
    <row r="194" spans="1:7" ht="15.6" customHeight="1">
      <c r="A194" s="179">
        <v>695</v>
      </c>
      <c r="B194" s="180">
        <v>1700052348254</v>
      </c>
      <c r="C194" s="176" t="s">
        <v>370</v>
      </c>
      <c r="D194" s="84">
        <v>0</v>
      </c>
      <c r="E194" s="193">
        <v>1050.81</v>
      </c>
      <c r="F194" s="194">
        <v>0.97</v>
      </c>
      <c r="G194" s="194">
        <v>0.97</v>
      </c>
    </row>
    <row r="195" spans="1:7" ht="15.6" customHeight="1">
      <c r="A195" s="179">
        <v>764</v>
      </c>
      <c r="B195" s="180">
        <v>1700053001080</v>
      </c>
      <c r="C195" s="176" t="s">
        <v>371</v>
      </c>
      <c r="D195" s="84">
        <v>0</v>
      </c>
      <c r="E195" s="193">
        <v>376.39</v>
      </c>
      <c r="F195" s="194">
        <v>1.01</v>
      </c>
      <c r="G195" s="194">
        <v>1.01</v>
      </c>
    </row>
    <row r="196" spans="1:7" ht="15.6" customHeight="1">
      <c r="A196" s="179">
        <v>627</v>
      </c>
      <c r="B196" s="180">
        <v>1700052434620</v>
      </c>
      <c r="C196" s="176" t="s">
        <v>372</v>
      </c>
      <c r="D196" s="84">
        <v>0</v>
      </c>
      <c r="E196" s="193">
        <v>115.44</v>
      </c>
      <c r="F196" s="194">
        <v>1.1100000000000001</v>
      </c>
      <c r="G196" s="194">
        <v>1.1100000000000001</v>
      </c>
    </row>
    <row r="197" spans="1:7" ht="15.6" customHeight="1">
      <c r="A197" s="179">
        <v>698</v>
      </c>
      <c r="B197" s="180">
        <v>1700052878000</v>
      </c>
      <c r="C197" s="176" t="s">
        <v>373</v>
      </c>
      <c r="D197" s="84">
        <v>0</v>
      </c>
      <c r="E197" s="193">
        <v>36.83</v>
      </c>
      <c r="F197" s="194">
        <v>0.95</v>
      </c>
      <c r="G197" s="194">
        <v>0.95</v>
      </c>
    </row>
    <row r="198" spans="1:7" ht="15.6" customHeight="1">
      <c r="A198" s="179">
        <v>666</v>
      </c>
      <c r="B198" s="180">
        <v>1700053065048</v>
      </c>
      <c r="C198" s="176" t="s">
        <v>374</v>
      </c>
      <c r="D198" s="84">
        <v>0</v>
      </c>
      <c r="E198" s="193">
        <v>6.97</v>
      </c>
      <c r="F198" s="194">
        <v>0.95</v>
      </c>
      <c r="G198" s="194">
        <v>0.95</v>
      </c>
    </row>
    <row r="199" spans="1:7" ht="15.6" customHeight="1">
      <c r="A199" s="179">
        <v>642</v>
      </c>
      <c r="B199" s="180">
        <v>1700052768380</v>
      </c>
      <c r="C199" s="176" t="s">
        <v>375</v>
      </c>
      <c r="D199" s="84">
        <v>0</v>
      </c>
      <c r="E199" s="193">
        <v>7.62</v>
      </c>
      <c r="F199" s="194">
        <v>2.67</v>
      </c>
      <c r="G199" s="194">
        <v>2.67</v>
      </c>
    </row>
    <row r="200" spans="1:7" ht="15.6" customHeight="1">
      <c r="A200" s="179">
        <v>699</v>
      </c>
      <c r="B200" s="180">
        <v>1700052826698</v>
      </c>
      <c r="C200" s="176" t="s">
        <v>376</v>
      </c>
      <c r="D200" s="84">
        <v>0</v>
      </c>
      <c r="E200" s="193">
        <v>8.0399999999999991</v>
      </c>
      <c r="F200" s="194">
        <v>1.23</v>
      </c>
      <c r="G200" s="194">
        <v>1.23</v>
      </c>
    </row>
    <row r="201" spans="1:7" ht="15.6" customHeight="1">
      <c r="A201" s="179">
        <v>8727</v>
      </c>
      <c r="B201" s="180">
        <v>8727</v>
      </c>
      <c r="C201" s="176" t="s">
        <v>377</v>
      </c>
      <c r="D201" s="84">
        <v>0</v>
      </c>
      <c r="E201" s="193">
        <v>1095.51</v>
      </c>
      <c r="F201" s="194">
        <v>1.1200000000000001</v>
      </c>
      <c r="G201" s="194">
        <v>1.1200000000000001</v>
      </c>
    </row>
    <row r="202" spans="1:7" ht="15.6" customHeight="1">
      <c r="A202" s="179">
        <v>702</v>
      </c>
      <c r="B202" s="180">
        <v>1700052857534</v>
      </c>
      <c r="C202" s="176" t="s">
        <v>378</v>
      </c>
      <c r="D202" s="84">
        <v>0</v>
      </c>
      <c r="E202" s="193">
        <v>8.61</v>
      </c>
      <c r="F202" s="194">
        <v>0.95</v>
      </c>
      <c r="G202" s="194">
        <v>0.95</v>
      </c>
    </row>
    <row r="203" spans="1:7" ht="15.6" customHeight="1">
      <c r="A203" s="179">
        <v>712</v>
      </c>
      <c r="B203" s="180">
        <v>1700052859903</v>
      </c>
      <c r="C203" s="176" t="s">
        <v>379</v>
      </c>
      <c r="D203" s="84">
        <v>0</v>
      </c>
      <c r="E203" s="193">
        <v>5.01</v>
      </c>
      <c r="F203" s="194">
        <v>1.1399999999999999</v>
      </c>
      <c r="G203" s="194">
        <v>1.1399999999999999</v>
      </c>
    </row>
    <row r="204" spans="1:7" ht="15.6" customHeight="1">
      <c r="A204" s="179">
        <v>794</v>
      </c>
      <c r="B204" s="180">
        <v>1700052887690</v>
      </c>
      <c r="C204" s="176" t="s">
        <v>380</v>
      </c>
      <c r="D204" s="84">
        <v>0</v>
      </c>
      <c r="E204" s="193">
        <v>16.63</v>
      </c>
      <c r="F204" s="194">
        <v>1.61</v>
      </c>
      <c r="G204" s="194">
        <v>1.61</v>
      </c>
    </row>
    <row r="205" spans="1:7" ht="15.6" customHeight="1">
      <c r="A205" s="179">
        <v>716</v>
      </c>
      <c r="B205" s="180">
        <v>1700052889721</v>
      </c>
      <c r="C205" s="176" t="s">
        <v>381</v>
      </c>
      <c r="D205" s="84">
        <v>0</v>
      </c>
      <c r="E205" s="193">
        <v>1.54</v>
      </c>
      <c r="F205" s="194">
        <v>1.29</v>
      </c>
      <c r="G205" s="194">
        <v>1.29</v>
      </c>
    </row>
    <row r="206" spans="1:7" ht="15.6" customHeight="1">
      <c r="A206" s="179">
        <v>719</v>
      </c>
      <c r="B206" s="180">
        <v>1700052866733</v>
      </c>
      <c r="C206" s="176" t="s">
        <v>382</v>
      </c>
      <c r="D206" s="84">
        <v>0</v>
      </c>
      <c r="E206" s="193">
        <v>2.31</v>
      </c>
      <c r="F206" s="194">
        <v>2.5499999999999998</v>
      </c>
      <c r="G206" s="194">
        <v>2.5499999999999998</v>
      </c>
    </row>
    <row r="207" spans="1:7" ht="15.6" customHeight="1">
      <c r="A207" s="179">
        <v>765</v>
      </c>
      <c r="B207" s="180">
        <v>1700052930014</v>
      </c>
      <c r="C207" s="176" t="s">
        <v>383</v>
      </c>
      <c r="D207" s="84">
        <v>0</v>
      </c>
      <c r="E207" s="193">
        <v>16.04</v>
      </c>
      <c r="F207" s="194">
        <v>2.1800000000000002</v>
      </c>
      <c r="G207" s="194">
        <v>2.1800000000000002</v>
      </c>
    </row>
    <row r="208" spans="1:7" ht="15.6" customHeight="1">
      <c r="A208" s="179">
        <v>585</v>
      </c>
      <c r="B208" s="180">
        <v>1700053106800</v>
      </c>
      <c r="C208" s="176" t="s">
        <v>384</v>
      </c>
      <c r="D208" s="84">
        <v>0</v>
      </c>
      <c r="E208" s="193">
        <v>760.39</v>
      </c>
      <c r="F208" s="194">
        <v>1.35</v>
      </c>
      <c r="G208" s="194">
        <v>1.35</v>
      </c>
    </row>
    <row r="209" spans="1:7" ht="15.6" customHeight="1">
      <c r="A209" s="179">
        <v>578</v>
      </c>
      <c r="B209" s="180">
        <v>1700052918959</v>
      </c>
      <c r="C209" s="176" t="s">
        <v>385</v>
      </c>
      <c r="D209" s="84">
        <v>0</v>
      </c>
      <c r="E209" s="193">
        <v>921.51</v>
      </c>
      <c r="F209" s="194">
        <v>1.75</v>
      </c>
      <c r="G209" s="194">
        <v>1.75</v>
      </c>
    </row>
    <row r="210" spans="1:7" ht="15.6" customHeight="1">
      <c r="A210" s="179">
        <v>776</v>
      </c>
      <c r="B210" s="180">
        <v>1700052976686</v>
      </c>
      <c r="C210" s="176" t="s">
        <v>386</v>
      </c>
      <c r="D210" s="84">
        <v>0</v>
      </c>
      <c r="E210" s="193">
        <v>149.46</v>
      </c>
      <c r="F210" s="194">
        <v>1.1599999999999999</v>
      </c>
      <c r="G210" s="194">
        <v>1.1599999999999999</v>
      </c>
    </row>
    <row r="211" spans="1:7" ht="15.6" customHeight="1">
      <c r="A211" s="179">
        <v>657</v>
      </c>
      <c r="B211" s="180">
        <v>1700052983390</v>
      </c>
      <c r="C211" s="176" t="s">
        <v>387</v>
      </c>
      <c r="D211" s="84">
        <v>0</v>
      </c>
      <c r="E211" s="193">
        <v>11.98</v>
      </c>
      <c r="F211" s="194">
        <v>0.95</v>
      </c>
      <c r="G211" s="194">
        <v>0.95</v>
      </c>
    </row>
    <row r="212" spans="1:7" ht="15.6" customHeight="1">
      <c r="A212" s="179">
        <v>594</v>
      </c>
      <c r="B212" s="180">
        <v>1700053110676</v>
      </c>
      <c r="C212" s="176" t="s">
        <v>388</v>
      </c>
      <c r="D212" s="84">
        <v>0</v>
      </c>
      <c r="E212" s="193">
        <v>441.5</v>
      </c>
      <c r="F212" s="194">
        <v>0.55000000000000004</v>
      </c>
      <c r="G212" s="194">
        <v>0.55000000000000004</v>
      </c>
    </row>
    <row r="213" spans="1:7" ht="15.6" customHeight="1">
      <c r="A213" s="179">
        <v>747</v>
      </c>
      <c r="B213" s="180">
        <v>1700052947453</v>
      </c>
      <c r="C213" s="176" t="s">
        <v>389</v>
      </c>
      <c r="D213" s="84">
        <v>0</v>
      </c>
      <c r="E213" s="193">
        <v>19.82</v>
      </c>
      <c r="F213" s="194">
        <v>0.95</v>
      </c>
      <c r="G213" s="194">
        <v>0.95</v>
      </c>
    </row>
    <row r="214" spans="1:7" ht="15.6" customHeight="1">
      <c r="A214" s="179">
        <v>757</v>
      </c>
      <c r="B214" s="180">
        <v>1700052947791</v>
      </c>
      <c r="C214" s="176" t="s">
        <v>390</v>
      </c>
      <c r="D214" s="84">
        <v>0</v>
      </c>
      <c r="E214" s="193">
        <v>33.69</v>
      </c>
      <c r="F214" s="194">
        <v>0.95</v>
      </c>
      <c r="G214" s="194">
        <v>0.95</v>
      </c>
    </row>
    <row r="215" spans="1:7" ht="15.6" customHeight="1">
      <c r="A215" s="179">
        <v>799</v>
      </c>
      <c r="B215" s="180">
        <v>1700060110875</v>
      </c>
      <c r="C215" s="176" t="s">
        <v>391</v>
      </c>
      <c r="D215" s="84">
        <v>0</v>
      </c>
      <c r="E215" s="193">
        <v>91.56</v>
      </c>
      <c r="F215" s="194">
        <v>0.94</v>
      </c>
      <c r="G215" s="194">
        <v>0.94</v>
      </c>
    </row>
    <row r="216" spans="1:7" ht="15.6" customHeight="1">
      <c r="A216" s="179">
        <v>672</v>
      </c>
      <c r="B216" s="180">
        <v>1700052944531</v>
      </c>
      <c r="C216" s="176" t="s">
        <v>392</v>
      </c>
      <c r="D216" s="84">
        <v>0</v>
      </c>
      <c r="E216" s="193">
        <v>4.2</v>
      </c>
      <c r="F216" s="194">
        <v>0.95</v>
      </c>
      <c r="G216" s="194">
        <v>0.95</v>
      </c>
    </row>
    <row r="217" spans="1:7" ht="15.6" customHeight="1">
      <c r="A217" s="179">
        <v>768</v>
      </c>
      <c r="B217" s="180">
        <v>1700052959218</v>
      </c>
      <c r="C217" s="176" t="s">
        <v>393</v>
      </c>
      <c r="D217" s="84">
        <v>0</v>
      </c>
      <c r="E217" s="193">
        <v>21.11</v>
      </c>
      <c r="F217" s="194">
        <v>1.59</v>
      </c>
      <c r="G217" s="194">
        <v>1.59</v>
      </c>
    </row>
    <row r="218" spans="1:7" ht="15.6" customHeight="1">
      <c r="A218" s="179">
        <v>674</v>
      </c>
      <c r="B218" s="180">
        <v>1700053106829</v>
      </c>
      <c r="C218" s="176" t="s">
        <v>394</v>
      </c>
      <c r="D218" s="84">
        <v>0</v>
      </c>
      <c r="E218" s="193">
        <v>5.25</v>
      </c>
      <c r="F218" s="194">
        <v>1.08</v>
      </c>
      <c r="G218" s="194">
        <v>1.08</v>
      </c>
    </row>
    <row r="219" spans="1:7" ht="15.6" customHeight="1">
      <c r="A219" s="179">
        <v>728</v>
      </c>
      <c r="B219" s="180">
        <v>1700052988877</v>
      </c>
      <c r="C219" s="176" t="s">
        <v>395</v>
      </c>
      <c r="D219" s="84">
        <v>0</v>
      </c>
      <c r="E219" s="193">
        <v>21.33</v>
      </c>
      <c r="F219" s="194">
        <v>0.96</v>
      </c>
      <c r="G219" s="194">
        <v>0.96</v>
      </c>
    </row>
    <row r="220" spans="1:7" ht="15.6" customHeight="1">
      <c r="A220" s="179">
        <v>751</v>
      </c>
      <c r="B220" s="180">
        <v>1700052988840</v>
      </c>
      <c r="C220" s="176" t="s">
        <v>396</v>
      </c>
      <c r="D220" s="84">
        <v>0</v>
      </c>
      <c r="E220" s="193">
        <v>24.1</v>
      </c>
      <c r="F220" s="194">
        <v>0.95</v>
      </c>
      <c r="G220" s="194">
        <v>0.95</v>
      </c>
    </row>
    <row r="221" spans="1:7" ht="15.6" customHeight="1">
      <c r="A221" s="179">
        <v>720</v>
      </c>
      <c r="B221" s="180">
        <v>1700052866760</v>
      </c>
      <c r="C221" s="176" t="s">
        <v>397</v>
      </c>
      <c r="D221" s="84">
        <v>0</v>
      </c>
      <c r="E221" s="193">
        <v>8.48</v>
      </c>
      <c r="F221" s="194">
        <v>2.71</v>
      </c>
      <c r="G221" s="194">
        <v>2.71</v>
      </c>
    </row>
    <row r="222" spans="1:7" ht="15.6" customHeight="1">
      <c r="A222" s="179">
        <v>8752</v>
      </c>
      <c r="B222" s="180">
        <v>8752</v>
      </c>
      <c r="C222" s="176" t="s">
        <v>398</v>
      </c>
      <c r="D222" s="84">
        <v>0</v>
      </c>
      <c r="E222" s="193">
        <v>773.5</v>
      </c>
      <c r="F222" s="194">
        <v>0.85</v>
      </c>
      <c r="G222" s="194">
        <v>0.85</v>
      </c>
    </row>
    <row r="223" spans="1:7" ht="15.6" customHeight="1">
      <c r="A223" s="179">
        <v>788</v>
      </c>
      <c r="B223" s="180">
        <v>1700053037510</v>
      </c>
      <c r="C223" s="176" t="s">
        <v>399</v>
      </c>
      <c r="D223" s="84">
        <v>0</v>
      </c>
      <c r="E223" s="193">
        <v>6.74</v>
      </c>
      <c r="F223" s="194">
        <v>2.0699999999999998</v>
      </c>
      <c r="G223" s="194">
        <v>2.0699999999999998</v>
      </c>
    </row>
    <row r="224" spans="1:7" ht="15.6" customHeight="1">
      <c r="A224" s="179">
        <v>799</v>
      </c>
      <c r="B224" s="180">
        <v>1700060123633</v>
      </c>
      <c r="C224" s="176" t="s">
        <v>400</v>
      </c>
      <c r="D224" s="84">
        <v>0</v>
      </c>
      <c r="E224" s="193">
        <v>143.57</v>
      </c>
      <c r="F224" s="194">
        <v>0.96</v>
      </c>
      <c r="G224" s="194">
        <v>0.96</v>
      </c>
    </row>
    <row r="225" spans="1:7" ht="15.6" customHeight="1">
      <c r="A225" s="179">
        <v>721</v>
      </c>
      <c r="B225" s="180">
        <v>1700052954655</v>
      </c>
      <c r="C225" s="176" t="s">
        <v>401</v>
      </c>
      <c r="D225" s="84">
        <v>0</v>
      </c>
      <c r="E225" s="193">
        <v>1.91</v>
      </c>
      <c r="F225" s="194">
        <v>1.01</v>
      </c>
      <c r="G225" s="194">
        <v>1.01</v>
      </c>
    </row>
    <row r="226" spans="1:7" ht="15.6" customHeight="1">
      <c r="A226" s="179">
        <v>798</v>
      </c>
      <c r="B226" s="180">
        <v>1700052963083</v>
      </c>
      <c r="C226" s="176" t="s">
        <v>402</v>
      </c>
      <c r="D226" s="84">
        <v>0</v>
      </c>
      <c r="E226" s="193">
        <v>16.59</v>
      </c>
      <c r="F226" s="194">
        <v>12.55</v>
      </c>
      <c r="G226" s="194">
        <v>12.55</v>
      </c>
    </row>
    <row r="227" spans="1:7" ht="15.6" customHeight="1">
      <c r="A227" s="179">
        <v>670</v>
      </c>
      <c r="B227" s="180">
        <v>1700053127721</v>
      </c>
      <c r="C227" s="176" t="s">
        <v>403</v>
      </c>
      <c r="D227" s="84">
        <v>0</v>
      </c>
      <c r="E227" s="193">
        <v>17.079999999999998</v>
      </c>
      <c r="F227" s="194">
        <v>1.1599999999999999</v>
      </c>
      <c r="G227" s="194">
        <v>1.1599999999999999</v>
      </c>
    </row>
    <row r="228" spans="1:7" ht="15.6" customHeight="1">
      <c r="A228" s="179">
        <v>759</v>
      </c>
      <c r="B228" s="180">
        <v>1700052976792</v>
      </c>
      <c r="C228" s="176" t="s">
        <v>404</v>
      </c>
      <c r="D228" s="84">
        <v>0</v>
      </c>
      <c r="E228" s="193">
        <v>5.21</v>
      </c>
      <c r="F228" s="194">
        <v>0.95</v>
      </c>
      <c r="G228" s="194">
        <v>0.95</v>
      </c>
    </row>
    <row r="229" spans="1:7" ht="15.6" customHeight="1">
      <c r="A229" s="179">
        <v>671</v>
      </c>
      <c r="B229" s="180">
        <v>1700052982909</v>
      </c>
      <c r="C229" s="176" t="s">
        <v>405</v>
      </c>
      <c r="D229" s="84">
        <v>0</v>
      </c>
      <c r="E229" s="193">
        <v>2.31</v>
      </c>
      <c r="F229" s="194">
        <v>2.5499999999999998</v>
      </c>
      <c r="G229" s="194">
        <v>2.5499999999999998</v>
      </c>
    </row>
    <row r="230" spans="1:7" ht="15.6" customHeight="1">
      <c r="A230" s="179">
        <v>785</v>
      </c>
      <c r="B230" s="180">
        <v>1700053058797</v>
      </c>
      <c r="C230" s="176" t="s">
        <v>406</v>
      </c>
      <c r="D230" s="84">
        <v>0</v>
      </c>
      <c r="E230" s="193">
        <v>444.3</v>
      </c>
      <c r="F230" s="194">
        <v>1.06</v>
      </c>
      <c r="G230" s="194">
        <v>1.06</v>
      </c>
    </row>
    <row r="231" spans="1:7" ht="15.6" customHeight="1">
      <c r="A231" s="179">
        <v>643</v>
      </c>
      <c r="B231" s="180">
        <v>1700053092158</v>
      </c>
      <c r="C231" s="176" t="s">
        <v>407</v>
      </c>
      <c r="D231" s="84">
        <v>0</v>
      </c>
      <c r="E231" s="193">
        <v>1890.08</v>
      </c>
      <c r="F231" s="194">
        <v>6.55</v>
      </c>
      <c r="G231" s="194">
        <v>6.55</v>
      </c>
    </row>
    <row r="232" spans="1:7" ht="15.6" customHeight="1">
      <c r="A232" s="179">
        <v>760</v>
      </c>
      <c r="B232" s="180">
        <v>1700053127730</v>
      </c>
      <c r="C232" s="176" t="s">
        <v>408</v>
      </c>
      <c r="D232" s="84">
        <v>0</v>
      </c>
      <c r="E232" s="193">
        <v>44.12</v>
      </c>
      <c r="F232" s="194">
        <v>0.56999999999999995</v>
      </c>
      <c r="G232" s="194">
        <v>0.56999999999999995</v>
      </c>
    </row>
    <row r="233" spans="1:7" ht="15.6" customHeight="1">
      <c r="A233" s="179">
        <v>572</v>
      </c>
      <c r="B233" s="180">
        <v>1700052996655</v>
      </c>
      <c r="C233" s="176" t="s">
        <v>409</v>
      </c>
      <c r="D233" s="84">
        <v>0</v>
      </c>
      <c r="E233" s="193">
        <v>15.93</v>
      </c>
      <c r="F233" s="194">
        <v>1.1100000000000001</v>
      </c>
      <c r="G233" s="194">
        <v>1.1100000000000001</v>
      </c>
    </row>
    <row r="234" spans="1:7" ht="15.6" customHeight="1">
      <c r="A234" s="179">
        <v>8743</v>
      </c>
      <c r="B234" s="180">
        <v>8743</v>
      </c>
      <c r="C234" s="176" t="s">
        <v>410</v>
      </c>
      <c r="D234" s="84">
        <v>0</v>
      </c>
      <c r="E234" s="193">
        <v>766.79</v>
      </c>
      <c r="F234" s="194">
        <v>1.48</v>
      </c>
      <c r="G234" s="194">
        <v>1.48</v>
      </c>
    </row>
    <row r="235" spans="1:7" ht="15.6" customHeight="1">
      <c r="A235" s="179">
        <v>591</v>
      </c>
      <c r="B235" s="180">
        <v>1700053137232</v>
      </c>
      <c r="C235" s="176" t="s">
        <v>411</v>
      </c>
      <c r="D235" s="84">
        <v>0</v>
      </c>
      <c r="E235" s="193">
        <v>288.07</v>
      </c>
      <c r="F235" s="194">
        <v>0.78</v>
      </c>
      <c r="G235" s="194">
        <v>0.78</v>
      </c>
    </row>
    <row r="236" spans="1:7" ht="15.6" customHeight="1">
      <c r="A236" s="179">
        <v>663</v>
      </c>
      <c r="B236" s="180">
        <v>1700053029244</v>
      </c>
      <c r="C236" s="176" t="s">
        <v>412</v>
      </c>
      <c r="D236" s="84">
        <v>0</v>
      </c>
      <c r="E236" s="193">
        <v>148.54</v>
      </c>
      <c r="F236" s="194">
        <v>1.18</v>
      </c>
      <c r="G236" s="194">
        <v>1.18</v>
      </c>
    </row>
    <row r="237" spans="1:7" ht="15.6" customHeight="1">
      <c r="A237" s="179">
        <v>571</v>
      </c>
      <c r="B237" s="180">
        <v>1700053276195</v>
      </c>
      <c r="C237" s="176" t="s">
        <v>413</v>
      </c>
      <c r="D237" s="84">
        <v>0</v>
      </c>
      <c r="E237" s="193">
        <v>11.7</v>
      </c>
      <c r="F237" s="194">
        <v>0.99</v>
      </c>
      <c r="G237" s="194">
        <v>0.99</v>
      </c>
    </row>
    <row r="238" spans="1:7" ht="15.6" customHeight="1">
      <c r="A238" s="179">
        <v>683</v>
      </c>
      <c r="B238" s="180">
        <v>1700053048070</v>
      </c>
      <c r="C238" s="176" t="s">
        <v>415</v>
      </c>
      <c r="D238" s="84">
        <v>0</v>
      </c>
      <c r="E238" s="193">
        <v>9.51</v>
      </c>
      <c r="F238" s="194">
        <v>0.95</v>
      </c>
      <c r="G238" s="194">
        <v>0.95</v>
      </c>
    </row>
    <row r="239" spans="1:7" ht="15.6" customHeight="1">
      <c r="A239" s="179">
        <v>733</v>
      </c>
      <c r="B239" s="180">
        <v>1700053036241</v>
      </c>
      <c r="C239" s="176" t="s">
        <v>416</v>
      </c>
      <c r="D239" s="84">
        <v>0</v>
      </c>
      <c r="E239" s="193">
        <v>0.67</v>
      </c>
      <c r="F239" s="194">
        <v>1.86</v>
      </c>
      <c r="G239" s="194">
        <v>1.86</v>
      </c>
    </row>
    <row r="240" spans="1:7" ht="15.6" customHeight="1">
      <c r="A240" s="179">
        <v>752</v>
      </c>
      <c r="B240" s="180">
        <v>1700053043285</v>
      </c>
      <c r="C240" s="176" t="s">
        <v>417</v>
      </c>
      <c r="D240" s="84">
        <v>0</v>
      </c>
      <c r="E240" s="193">
        <v>21.99</v>
      </c>
      <c r="F240" s="194">
        <v>0.96</v>
      </c>
      <c r="G240" s="194">
        <v>0.96</v>
      </c>
    </row>
    <row r="241" spans="1:7" ht="15.6" customHeight="1">
      <c r="A241" s="179">
        <v>573</v>
      </c>
      <c r="B241" s="180">
        <v>1700053043300</v>
      </c>
      <c r="C241" s="176" t="s">
        <v>418</v>
      </c>
      <c r="D241" s="84">
        <v>0</v>
      </c>
      <c r="E241" s="193">
        <v>10</v>
      </c>
      <c r="F241" s="194">
        <v>0.96</v>
      </c>
      <c r="G241" s="194">
        <v>0.96</v>
      </c>
    </row>
    <row r="242" spans="1:7" ht="15.6" customHeight="1">
      <c r="A242" s="179">
        <v>770</v>
      </c>
      <c r="B242" s="180">
        <v>1700053062419</v>
      </c>
      <c r="C242" s="176" t="s">
        <v>419</v>
      </c>
      <c r="D242" s="84">
        <v>0</v>
      </c>
      <c r="E242" s="193">
        <v>24953.07</v>
      </c>
      <c r="F242" s="194">
        <v>4.7300000000000004</v>
      </c>
      <c r="G242" s="194">
        <v>4.7300000000000004</v>
      </c>
    </row>
    <row r="243" spans="1:7" ht="15.6" customHeight="1">
      <c r="A243" s="179">
        <v>592</v>
      </c>
      <c r="B243" s="180">
        <v>1700053164022</v>
      </c>
      <c r="C243" s="176" t="s">
        <v>420</v>
      </c>
      <c r="D243" s="84">
        <v>0</v>
      </c>
      <c r="E243" s="193">
        <v>25349.97</v>
      </c>
      <c r="F243" s="194">
        <v>1.73</v>
      </c>
      <c r="G243" s="194">
        <v>1.73</v>
      </c>
    </row>
    <row r="244" spans="1:7" ht="15.6" customHeight="1">
      <c r="A244" s="179">
        <v>700</v>
      </c>
      <c r="B244" s="180">
        <v>1700053104965</v>
      </c>
      <c r="C244" s="176" t="s">
        <v>421</v>
      </c>
      <c r="D244" s="84">
        <v>0</v>
      </c>
      <c r="E244" s="193">
        <v>73.67</v>
      </c>
      <c r="F244" s="194">
        <v>5.52</v>
      </c>
      <c r="G244" s="194">
        <v>5.52</v>
      </c>
    </row>
    <row r="245" spans="1:7" ht="15.6" customHeight="1">
      <c r="A245" s="179">
        <v>593</v>
      </c>
      <c r="B245" s="180">
        <v>1700053187039</v>
      </c>
      <c r="C245" s="176" t="s">
        <v>422</v>
      </c>
      <c r="D245" s="84">
        <v>0</v>
      </c>
      <c r="E245" s="193">
        <v>2050.77</v>
      </c>
      <c r="F245" s="194">
        <v>0.66</v>
      </c>
      <c r="G245" s="194">
        <v>0.66</v>
      </c>
    </row>
    <row r="246" spans="1:7" ht="15.6" customHeight="1">
      <c r="A246" s="179">
        <v>586</v>
      </c>
      <c r="B246" s="180">
        <v>1700053289868</v>
      </c>
      <c r="C246" s="176" t="s">
        <v>423</v>
      </c>
      <c r="D246" s="84">
        <v>0</v>
      </c>
      <c r="E246" s="193">
        <v>2.4900000000000002</v>
      </c>
      <c r="F246" s="194">
        <v>0.95</v>
      </c>
      <c r="G246" s="194">
        <v>0.95</v>
      </c>
    </row>
    <row r="247" spans="1:7" ht="26.4">
      <c r="A247" s="179">
        <v>568</v>
      </c>
      <c r="B247" s="180" t="s">
        <v>424</v>
      </c>
      <c r="C247" s="176" t="s">
        <v>426</v>
      </c>
      <c r="D247" s="84">
        <v>0</v>
      </c>
      <c r="E247" s="193">
        <v>15138.31</v>
      </c>
      <c r="F247" s="194">
        <v>1.43</v>
      </c>
      <c r="G247" s="194">
        <v>1.43</v>
      </c>
    </row>
    <row r="248" spans="1:7" ht="15.6" customHeight="1">
      <c r="A248" s="179">
        <v>579</v>
      </c>
      <c r="B248" s="180">
        <v>1700053339473</v>
      </c>
      <c r="C248" s="176" t="s">
        <v>427</v>
      </c>
      <c r="D248" s="84">
        <v>0</v>
      </c>
      <c r="E248" s="193">
        <v>86.31</v>
      </c>
      <c r="F248" s="194">
        <v>0.76</v>
      </c>
      <c r="G248" s="194">
        <v>0.76</v>
      </c>
    </row>
    <row r="249" spans="1:7" ht="15.6" customHeight="1">
      <c r="A249" s="179">
        <v>799</v>
      </c>
      <c r="B249" s="180" t="s">
        <v>455</v>
      </c>
      <c r="C249" s="176" t="s">
        <v>429</v>
      </c>
      <c r="D249" s="84">
        <v>0</v>
      </c>
      <c r="E249" s="193">
        <v>6585.94</v>
      </c>
      <c r="F249" s="194">
        <v>0.68</v>
      </c>
      <c r="G249" s="194">
        <v>0.68</v>
      </c>
    </row>
    <row r="250" spans="1:7" ht="15.6" customHeight="1">
      <c r="A250" s="78">
        <v>584</v>
      </c>
      <c r="B250" s="175">
        <v>1700053240055</v>
      </c>
      <c r="C250" s="176" t="s">
        <v>430</v>
      </c>
      <c r="D250" s="84">
        <v>0</v>
      </c>
      <c r="E250" s="193">
        <v>882.67</v>
      </c>
      <c r="F250" s="194">
        <v>2.89</v>
      </c>
      <c r="G250" s="194">
        <v>2.89</v>
      </c>
    </row>
    <row r="251" spans="1:7" ht="15.6" customHeight="1">
      <c r="A251" s="179">
        <v>8770</v>
      </c>
      <c r="B251" s="180">
        <v>8770</v>
      </c>
      <c r="C251" s="176" t="s">
        <v>431</v>
      </c>
      <c r="D251" s="84">
        <v>0</v>
      </c>
      <c r="E251" s="193">
        <v>929.67</v>
      </c>
      <c r="F251" s="194">
        <v>0.53</v>
      </c>
      <c r="G251" s="194">
        <v>0.53</v>
      </c>
    </row>
    <row r="252" spans="1:7" ht="15.6" customHeight="1">
      <c r="A252" s="78">
        <v>587</v>
      </c>
      <c r="B252" s="175">
        <v>1700053287930</v>
      </c>
      <c r="C252" s="176" t="s">
        <v>432</v>
      </c>
      <c r="D252" s="84">
        <v>0</v>
      </c>
      <c r="E252" s="193">
        <v>20.190000000000001</v>
      </c>
      <c r="F252" s="194">
        <v>1.54</v>
      </c>
      <c r="G252" s="194">
        <v>1.54</v>
      </c>
    </row>
    <row r="253" spans="1:7" ht="15.6" customHeight="1">
      <c r="A253" s="179">
        <v>8768</v>
      </c>
      <c r="B253" s="180">
        <v>8768</v>
      </c>
      <c r="C253" s="176" t="s">
        <v>433</v>
      </c>
      <c r="D253" s="84">
        <v>0</v>
      </c>
      <c r="E253" s="193">
        <v>923.84</v>
      </c>
      <c r="F253" s="194">
        <v>0.68</v>
      </c>
      <c r="G253" s="194">
        <v>0.68</v>
      </c>
    </row>
    <row r="254" spans="1:7" ht="15.6" customHeight="1">
      <c r="A254" s="179">
        <v>799</v>
      </c>
      <c r="B254" s="180">
        <v>1700060087278</v>
      </c>
      <c r="C254" s="176" t="s">
        <v>434</v>
      </c>
      <c r="D254" s="84">
        <v>0</v>
      </c>
      <c r="E254" s="193">
        <v>16.260000000000002</v>
      </c>
      <c r="F254" s="194">
        <v>1.03</v>
      </c>
      <c r="G254" s="194">
        <v>1.03</v>
      </c>
    </row>
    <row r="255" spans="1:7">
      <c r="A255" s="179">
        <v>582</v>
      </c>
      <c r="B255" s="181">
        <v>1700053343424</v>
      </c>
      <c r="C255" s="176" t="s">
        <v>435</v>
      </c>
      <c r="D255" s="84">
        <v>0</v>
      </c>
      <c r="E255" s="193">
        <v>9.01</v>
      </c>
      <c r="F255" s="194">
        <v>5.33</v>
      </c>
      <c r="G255" s="194">
        <v>5.33</v>
      </c>
    </row>
    <row r="256" spans="1:7">
      <c r="A256" s="179">
        <v>799</v>
      </c>
      <c r="B256" s="180">
        <v>1700060029675</v>
      </c>
      <c r="C256" s="176" t="s">
        <v>436</v>
      </c>
      <c r="D256" s="84">
        <v>0</v>
      </c>
      <c r="E256" s="193">
        <v>881.45</v>
      </c>
      <c r="F256" s="194">
        <v>1.1000000000000001</v>
      </c>
      <c r="G256" s="194">
        <v>1.1000000000000001</v>
      </c>
    </row>
    <row r="257" spans="1:7">
      <c r="A257" s="179">
        <v>8760</v>
      </c>
      <c r="B257" s="180">
        <v>8760</v>
      </c>
      <c r="C257" s="176" t="s">
        <v>437</v>
      </c>
      <c r="D257" s="84">
        <v>0</v>
      </c>
      <c r="E257" s="193">
        <v>206.39</v>
      </c>
      <c r="F257" s="194">
        <v>0.68</v>
      </c>
      <c r="G257" s="194">
        <v>0.68</v>
      </c>
    </row>
    <row r="258" spans="1:7">
      <c r="A258" s="179">
        <v>599</v>
      </c>
      <c r="B258" s="181">
        <v>1700053298890</v>
      </c>
      <c r="C258" s="176" t="s">
        <v>438</v>
      </c>
      <c r="D258" s="84">
        <v>0</v>
      </c>
      <c r="E258" s="193">
        <v>26.47</v>
      </c>
      <c r="F258" s="194">
        <v>0.95</v>
      </c>
      <c r="G258" s="194">
        <v>0.95</v>
      </c>
    </row>
    <row r="259" spans="1:7">
      <c r="A259" s="179">
        <v>588</v>
      </c>
      <c r="B259" s="181">
        <v>1700053280182</v>
      </c>
      <c r="C259" s="176" t="s">
        <v>439</v>
      </c>
      <c r="D259" s="84">
        <v>0</v>
      </c>
      <c r="E259" s="193">
        <v>955.73</v>
      </c>
      <c r="F259" s="194">
        <v>1.05</v>
      </c>
      <c r="G259" s="194">
        <v>1.05</v>
      </c>
    </row>
    <row r="260" spans="1:7">
      <c r="A260" s="179">
        <v>799</v>
      </c>
      <c r="B260" s="181">
        <v>1700060031850</v>
      </c>
      <c r="C260" s="176" t="s">
        <v>440</v>
      </c>
      <c r="D260" s="84">
        <v>0</v>
      </c>
      <c r="E260" s="193">
        <v>1916</v>
      </c>
      <c r="F260" s="194">
        <v>0.68</v>
      </c>
      <c r="G260" s="194">
        <v>0.68</v>
      </c>
    </row>
    <row r="261" spans="1:7">
      <c r="A261" s="179">
        <v>799</v>
      </c>
      <c r="B261" s="180">
        <v>1700060004305</v>
      </c>
      <c r="C261" s="176" t="s">
        <v>441</v>
      </c>
      <c r="D261" s="84">
        <v>0</v>
      </c>
      <c r="E261" s="193">
        <v>1974.54</v>
      </c>
      <c r="F261" s="194">
        <v>0.68</v>
      </c>
      <c r="G261" s="194">
        <v>0.68</v>
      </c>
    </row>
    <row r="262" spans="1:7">
      <c r="A262" s="179">
        <v>799</v>
      </c>
      <c r="B262" s="181" t="s">
        <v>455</v>
      </c>
      <c r="C262" s="176" t="s">
        <v>442</v>
      </c>
      <c r="D262" s="84">
        <v>0</v>
      </c>
      <c r="E262" s="193">
        <v>1046.27</v>
      </c>
      <c r="F262" s="194">
        <v>0.68</v>
      </c>
      <c r="G262" s="194">
        <v>0.68</v>
      </c>
    </row>
    <row r="263" spans="1:7">
      <c r="A263" s="179">
        <v>799</v>
      </c>
      <c r="B263" s="180">
        <v>1700060022740</v>
      </c>
      <c r="C263" s="176" t="s">
        <v>443</v>
      </c>
      <c r="D263" s="84">
        <v>0</v>
      </c>
      <c r="E263" s="193">
        <v>6.86</v>
      </c>
      <c r="F263" s="194">
        <v>0.61</v>
      </c>
      <c r="G263" s="194">
        <v>0.61</v>
      </c>
    </row>
    <row r="264" spans="1:7">
      <c r="A264" s="179">
        <v>799</v>
      </c>
      <c r="B264" s="181" t="s">
        <v>455</v>
      </c>
      <c r="C264" s="176" t="s">
        <v>444</v>
      </c>
      <c r="D264" s="84">
        <v>0</v>
      </c>
      <c r="E264" s="193">
        <v>31.89</v>
      </c>
      <c r="F264" s="194">
        <v>1.03</v>
      </c>
      <c r="G264" s="194">
        <v>1.03</v>
      </c>
    </row>
    <row r="265" spans="1:7">
      <c r="A265" s="179">
        <v>799</v>
      </c>
      <c r="B265" s="180">
        <v>1700060033272</v>
      </c>
      <c r="C265" s="176" t="s">
        <v>445</v>
      </c>
      <c r="D265" s="84">
        <v>0</v>
      </c>
      <c r="E265" s="193">
        <v>11.17</v>
      </c>
      <c r="F265" s="194">
        <v>1.03</v>
      </c>
      <c r="G265" s="194">
        <v>1.03</v>
      </c>
    </row>
    <row r="266" spans="1:7">
      <c r="A266" s="179">
        <v>799</v>
      </c>
      <c r="B266" s="181">
        <v>1700060025990</v>
      </c>
      <c r="C266" s="176" t="s">
        <v>446</v>
      </c>
      <c r="D266" s="84">
        <v>0</v>
      </c>
      <c r="E266" s="193">
        <v>1917.2</v>
      </c>
      <c r="F266" s="194">
        <v>3.76</v>
      </c>
      <c r="G266" s="194">
        <v>3.76</v>
      </c>
    </row>
    <row r="267" spans="1:7">
      <c r="A267" s="179">
        <v>690</v>
      </c>
      <c r="B267" s="181">
        <v>1715033416906</v>
      </c>
      <c r="C267" s="176" t="s">
        <v>447</v>
      </c>
      <c r="D267" s="84">
        <v>0</v>
      </c>
      <c r="E267" s="193">
        <v>12538.91</v>
      </c>
      <c r="F267" s="194">
        <v>5.28</v>
      </c>
      <c r="G267" s="194">
        <v>5.28</v>
      </c>
    </row>
    <row r="268" spans="1:7">
      <c r="A268" s="179">
        <v>799</v>
      </c>
      <c r="B268" s="181">
        <v>1700060175320</v>
      </c>
      <c r="C268" s="176" t="s">
        <v>448</v>
      </c>
      <c r="D268" s="84">
        <v>0</v>
      </c>
      <c r="E268" s="193">
        <v>3395.59</v>
      </c>
      <c r="F268" s="194">
        <v>0.68</v>
      </c>
      <c r="G268" s="194">
        <v>0.68</v>
      </c>
    </row>
    <row r="269" spans="1:7">
      <c r="A269" s="179">
        <v>799</v>
      </c>
      <c r="B269" s="181" t="s">
        <v>428</v>
      </c>
      <c r="C269" s="176" t="s">
        <v>449</v>
      </c>
      <c r="D269" s="84">
        <v>0</v>
      </c>
      <c r="E269" s="193">
        <v>2116.04</v>
      </c>
      <c r="F269" s="194">
        <v>0.68</v>
      </c>
      <c r="G269" s="194">
        <v>0.68</v>
      </c>
    </row>
    <row r="270" spans="1:7">
      <c r="A270" s="179">
        <v>799</v>
      </c>
      <c r="B270" s="181">
        <v>1700060144926</v>
      </c>
      <c r="C270" s="176" t="s">
        <v>450</v>
      </c>
      <c r="D270" s="84">
        <v>0</v>
      </c>
      <c r="E270" s="193">
        <v>3170.96</v>
      </c>
      <c r="F270" s="194">
        <v>0.68</v>
      </c>
      <c r="G270" s="194">
        <v>0.68</v>
      </c>
    </row>
    <row r="271" spans="1:7">
      <c r="A271" s="179">
        <v>799</v>
      </c>
      <c r="B271" s="181" t="s">
        <v>428</v>
      </c>
      <c r="C271" s="176" t="s">
        <v>451</v>
      </c>
      <c r="D271" s="84">
        <v>0</v>
      </c>
      <c r="E271" s="193">
        <v>1218.19</v>
      </c>
      <c r="F271" s="194">
        <v>1.07</v>
      </c>
      <c r="G271" s="194">
        <v>1.07</v>
      </c>
    </row>
    <row r="272" spans="1:7">
      <c r="A272" s="179">
        <v>799</v>
      </c>
      <c r="B272" s="181">
        <v>1700060138560</v>
      </c>
      <c r="C272" s="176" t="s">
        <v>452</v>
      </c>
      <c r="D272" s="84">
        <v>0</v>
      </c>
      <c r="E272" s="193">
        <v>3.34</v>
      </c>
      <c r="F272" s="194">
        <v>1.65</v>
      </c>
      <c r="G272" s="194">
        <v>1.65</v>
      </c>
    </row>
    <row r="273" spans="1:7">
      <c r="A273" s="179">
        <v>799</v>
      </c>
      <c r="B273" s="181">
        <v>1700060058365</v>
      </c>
      <c r="C273" s="176" t="s">
        <v>453</v>
      </c>
      <c r="D273" s="84">
        <v>0</v>
      </c>
      <c r="E273" s="193">
        <v>2355.6799999999998</v>
      </c>
      <c r="F273" s="194">
        <v>0.68</v>
      </c>
      <c r="G273" s="194">
        <v>0.68</v>
      </c>
    </row>
  </sheetData>
  <mergeCells count="2">
    <mergeCell ref="A2:G2"/>
    <mergeCell ref="A1:G1"/>
  </mergeCells>
  <phoneticPr fontId="57" type="noConversion"/>
  <pageMargins left="0.70866141732283472" right="0.70866141732283472" top="0.94488188976377963" bottom="0.74803149606299213" header="0.31496062992125984" footer="0.31496062992125984"/>
  <pageSetup paperSize="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2"/>
  <sheetViews>
    <sheetView zoomScale="60" zoomScaleNormal="60" zoomScaleSheetLayoutView="100" workbookViewId="0">
      <selection activeCell="H2" sqref="H2"/>
    </sheetView>
  </sheetViews>
  <sheetFormatPr defaultColWidth="9.109375" defaultRowHeight="13.2"/>
  <cols>
    <col min="1" max="1" width="15.5546875" style="40" customWidth="1"/>
    <col min="2" max="2" width="20.33203125" style="40" customWidth="1"/>
    <col min="3" max="4" width="15.5546875" style="46" customWidth="1"/>
    <col min="5" max="5" width="15.5546875" style="47" customWidth="1"/>
    <col min="6" max="7" width="15.5546875" style="48" customWidth="1"/>
    <col min="8" max="8" width="14.6640625" style="40" customWidth="1"/>
    <col min="9" max="9" width="15.5546875" style="40" customWidth="1"/>
    <col min="10" max="16384" width="9.109375" style="40"/>
  </cols>
  <sheetData>
    <row r="1" spans="1:15" ht="66.75" customHeight="1">
      <c r="A1" s="271" t="s">
        <v>454</v>
      </c>
      <c r="B1" s="272"/>
      <c r="C1" s="272"/>
      <c r="D1" s="272"/>
      <c r="E1" s="272"/>
      <c r="F1" s="272"/>
      <c r="G1" s="272"/>
      <c r="H1" s="185"/>
    </row>
    <row r="2" spans="1:15" s="41" customFormat="1" ht="41.4" customHeight="1">
      <c r="A2" s="258" t="str">
        <f>Overview!B4&amp; " - Effective from "&amp;Overview!D4&amp;" - "&amp;Overview!E4&amp;" EDCM export charges"</f>
        <v>Scottish Hydro Electric Power Distribution plc - Effective from 1 April 2024 - Final EDCM export charges</v>
      </c>
      <c r="B2" s="259"/>
      <c r="C2" s="259"/>
      <c r="D2" s="259"/>
      <c r="E2" s="259"/>
      <c r="F2" s="259"/>
      <c r="G2" s="260"/>
      <c r="H2" s="172"/>
    </row>
    <row r="3" spans="1:15" s="67" customFormat="1" ht="17.399999999999999">
      <c r="A3" s="71"/>
      <c r="B3" s="71"/>
      <c r="C3" s="71"/>
      <c r="D3" s="72"/>
      <c r="E3" s="73"/>
      <c r="F3" s="73"/>
      <c r="G3" s="74"/>
      <c r="H3" s="66"/>
      <c r="I3" s="66"/>
      <c r="J3" s="66"/>
      <c r="K3" s="66"/>
      <c r="L3" s="66"/>
      <c r="M3" s="66"/>
      <c r="N3" s="66"/>
      <c r="O3" s="66"/>
    </row>
    <row r="4" spans="1:15" ht="60.75" customHeight="1">
      <c r="A4" s="43" t="s">
        <v>150</v>
      </c>
      <c r="B4" s="42" t="s">
        <v>151</v>
      </c>
      <c r="C4" s="44" t="s">
        <v>152</v>
      </c>
      <c r="D4" s="44" t="str">
        <f>'Annex 2 EHV charges'!K9</f>
        <v>Export
Super Red
unit charge
(p/kWh)</v>
      </c>
      <c r="E4" s="44" t="str">
        <f>'Annex 2 EHV charges'!L9</f>
        <v>Export
fixed charge
(p/day)</v>
      </c>
      <c r="F4" s="44" t="str">
        <f>'Annex 2 EHV charges'!M9</f>
        <v>Export
capacity charge
(p/kVA/day)</v>
      </c>
      <c r="G4" s="44" t="str">
        <f>'Annex 2 EHV charges'!N9</f>
        <v>Export
exceeded capacity charge
(p/kVA/day)</v>
      </c>
      <c r="H4" s="171"/>
    </row>
    <row r="5" spans="1:15" ht="15.6" customHeight="1">
      <c r="A5" s="179">
        <v>530</v>
      </c>
      <c r="B5" s="180">
        <v>1700052708460</v>
      </c>
      <c r="C5" s="176" t="s">
        <v>165</v>
      </c>
      <c r="D5" s="197">
        <v>0</v>
      </c>
      <c r="E5" s="196">
        <v>292.75</v>
      </c>
      <c r="F5" s="195">
        <v>0.05</v>
      </c>
      <c r="G5" s="195">
        <v>0.05</v>
      </c>
    </row>
    <row r="6" spans="1:15" ht="15.6" customHeight="1">
      <c r="A6" s="179">
        <v>520</v>
      </c>
      <c r="B6" s="180">
        <v>1700051732541</v>
      </c>
      <c r="C6" s="176" t="s">
        <v>166</v>
      </c>
      <c r="D6" s="197">
        <v>0</v>
      </c>
      <c r="E6" s="196">
        <v>509.22</v>
      </c>
      <c r="F6" s="195">
        <v>0.05</v>
      </c>
      <c r="G6" s="195">
        <v>0.05</v>
      </c>
    </row>
    <row r="7" spans="1:15" ht="15.6" customHeight="1">
      <c r="A7" s="179">
        <v>520</v>
      </c>
      <c r="B7" s="180">
        <v>1700051732550</v>
      </c>
      <c r="C7" s="176" t="s">
        <v>168</v>
      </c>
      <c r="D7" s="197">
        <v>0</v>
      </c>
      <c r="E7" s="196">
        <v>507.01</v>
      </c>
      <c r="F7" s="195">
        <v>0.05</v>
      </c>
      <c r="G7" s="195">
        <v>0.05</v>
      </c>
    </row>
    <row r="8" spans="1:15" ht="15.6" customHeight="1">
      <c r="A8" s="179">
        <v>522</v>
      </c>
      <c r="B8" s="180">
        <v>1700051734177</v>
      </c>
      <c r="C8" s="176" t="s">
        <v>169</v>
      </c>
      <c r="D8" s="197">
        <v>0</v>
      </c>
      <c r="E8" s="196">
        <v>347.66</v>
      </c>
      <c r="F8" s="195">
        <v>0.05</v>
      </c>
      <c r="G8" s="195">
        <v>0.05</v>
      </c>
    </row>
    <row r="9" spans="1:15" ht="15.6" customHeight="1">
      <c r="A9" s="179">
        <v>522</v>
      </c>
      <c r="B9" s="180">
        <v>1700051737372</v>
      </c>
      <c r="C9" s="176" t="s">
        <v>170</v>
      </c>
      <c r="D9" s="197">
        <v>0</v>
      </c>
      <c r="E9" s="196">
        <v>375</v>
      </c>
      <c r="F9" s="195">
        <v>0.05</v>
      </c>
      <c r="G9" s="195">
        <v>0.05</v>
      </c>
    </row>
    <row r="10" spans="1:15" ht="15.6" customHeight="1">
      <c r="A10" s="179">
        <v>522</v>
      </c>
      <c r="B10" s="180">
        <v>1700051734121</v>
      </c>
      <c r="C10" s="176" t="s">
        <v>171</v>
      </c>
      <c r="D10" s="197">
        <v>0</v>
      </c>
      <c r="E10" s="196">
        <v>498.14</v>
      </c>
      <c r="F10" s="195">
        <v>0.05</v>
      </c>
      <c r="G10" s="195">
        <v>0.05</v>
      </c>
    </row>
    <row r="11" spans="1:15" ht="15.6" customHeight="1">
      <c r="A11" s="179">
        <v>523</v>
      </c>
      <c r="B11" s="180">
        <v>1700051733944</v>
      </c>
      <c r="C11" s="176" t="s">
        <v>172</v>
      </c>
      <c r="D11" s="197">
        <v>0</v>
      </c>
      <c r="E11" s="196">
        <v>263.99</v>
      </c>
      <c r="F11" s="195">
        <v>0.05</v>
      </c>
      <c r="G11" s="195">
        <v>0.05</v>
      </c>
    </row>
    <row r="12" spans="1:15" ht="15.6" customHeight="1">
      <c r="A12" s="179">
        <v>524</v>
      </c>
      <c r="B12" s="180">
        <v>1700051765723</v>
      </c>
      <c r="C12" s="176" t="s">
        <v>173</v>
      </c>
      <c r="D12" s="197">
        <v>0</v>
      </c>
      <c r="E12" s="196">
        <v>0</v>
      </c>
      <c r="F12" s="195">
        <v>0</v>
      </c>
      <c r="G12" s="195">
        <v>0</v>
      </c>
    </row>
    <row r="13" spans="1:15" ht="15.6" customHeight="1">
      <c r="A13" s="179">
        <v>526</v>
      </c>
      <c r="B13" s="180">
        <v>1700051730386</v>
      </c>
      <c r="C13" s="176" t="s">
        <v>174</v>
      </c>
      <c r="D13" s="197">
        <v>0</v>
      </c>
      <c r="E13" s="196">
        <v>0</v>
      </c>
      <c r="F13" s="195">
        <v>0.05</v>
      </c>
      <c r="G13" s="195">
        <v>0.05</v>
      </c>
    </row>
    <row r="14" spans="1:15" ht="15.6" customHeight="1">
      <c r="A14" s="179">
        <v>527</v>
      </c>
      <c r="B14" s="180">
        <v>1700052157585</v>
      </c>
      <c r="C14" s="176" t="s">
        <v>175</v>
      </c>
      <c r="D14" s="197">
        <v>0</v>
      </c>
      <c r="E14" s="196">
        <v>227.64</v>
      </c>
      <c r="F14" s="195">
        <v>0.05</v>
      </c>
      <c r="G14" s="195">
        <v>0.05</v>
      </c>
    </row>
    <row r="15" spans="1:15">
      <c r="A15" s="179">
        <v>913</v>
      </c>
      <c r="B15" s="180">
        <v>1700051748160</v>
      </c>
      <c r="C15" s="176" t="s">
        <v>177</v>
      </c>
      <c r="D15" s="197">
        <v>0</v>
      </c>
      <c r="E15" s="196">
        <v>0</v>
      </c>
      <c r="F15" s="195">
        <v>0</v>
      </c>
      <c r="G15" s="195">
        <v>0</v>
      </c>
    </row>
    <row r="16" spans="1:15" ht="35.4" customHeight="1">
      <c r="A16" s="179">
        <v>914</v>
      </c>
      <c r="B16" s="180" t="s">
        <v>179</v>
      </c>
      <c r="C16" s="176" t="s">
        <v>180</v>
      </c>
      <c r="D16" s="197">
        <v>0</v>
      </c>
      <c r="E16" s="196">
        <v>9867.4599999999991</v>
      </c>
      <c r="F16" s="195">
        <v>0.05</v>
      </c>
      <c r="G16" s="195">
        <v>0.05</v>
      </c>
    </row>
    <row r="17" spans="1:7">
      <c r="A17" s="179">
        <v>8707</v>
      </c>
      <c r="B17" s="180">
        <v>8707</v>
      </c>
      <c r="C17" s="176" t="s">
        <v>181</v>
      </c>
      <c r="D17" s="197">
        <v>0</v>
      </c>
      <c r="E17" s="196">
        <v>0</v>
      </c>
      <c r="F17" s="195">
        <v>0</v>
      </c>
      <c r="G17" s="195">
        <v>0</v>
      </c>
    </row>
    <row r="18" spans="1:7" ht="15.6" customHeight="1">
      <c r="A18" s="179">
        <v>917</v>
      </c>
      <c r="B18" s="180">
        <v>1700051731282</v>
      </c>
      <c r="C18" s="176" t="s">
        <v>182</v>
      </c>
      <c r="D18" s="197">
        <v>0</v>
      </c>
      <c r="E18" s="196">
        <v>1090.96</v>
      </c>
      <c r="F18" s="195">
        <v>0.05</v>
      </c>
      <c r="G18" s="195">
        <v>0.05</v>
      </c>
    </row>
    <row r="19" spans="1:7" ht="15.6" customHeight="1">
      <c r="A19" s="179">
        <v>918</v>
      </c>
      <c r="B19" s="180">
        <v>1700051955940</v>
      </c>
      <c r="C19" s="176" t="s">
        <v>183</v>
      </c>
      <c r="D19" s="197">
        <v>0</v>
      </c>
      <c r="E19" s="196">
        <v>0</v>
      </c>
      <c r="F19" s="195">
        <v>0</v>
      </c>
      <c r="G19" s="195">
        <v>0</v>
      </c>
    </row>
    <row r="20" spans="1:7" ht="15.6" customHeight="1">
      <c r="A20" s="179">
        <v>837</v>
      </c>
      <c r="B20" s="180">
        <v>1700051771578</v>
      </c>
      <c r="C20" s="176" t="s">
        <v>184</v>
      </c>
      <c r="D20" s="197">
        <v>0</v>
      </c>
      <c r="E20" s="196">
        <v>0</v>
      </c>
      <c r="F20" s="195">
        <v>0</v>
      </c>
      <c r="G20" s="195">
        <v>0</v>
      </c>
    </row>
    <row r="21" spans="1:7" ht="15.6" customHeight="1">
      <c r="A21" s="179">
        <v>8328</v>
      </c>
      <c r="B21" s="180">
        <v>8328</v>
      </c>
      <c r="C21" s="176" t="s">
        <v>185</v>
      </c>
      <c r="D21" s="197">
        <v>0</v>
      </c>
      <c r="E21" s="196">
        <v>25586.54</v>
      </c>
      <c r="F21" s="195">
        <v>0.05</v>
      </c>
      <c r="G21" s="195">
        <v>0.05</v>
      </c>
    </row>
    <row r="22" spans="1:7" ht="15.6" customHeight="1">
      <c r="A22" s="179">
        <v>922</v>
      </c>
      <c r="B22" s="180">
        <v>1700051732133</v>
      </c>
      <c r="C22" s="176" t="s">
        <v>186</v>
      </c>
      <c r="D22" s="197">
        <v>0</v>
      </c>
      <c r="E22" s="196">
        <v>0</v>
      </c>
      <c r="F22" s="195">
        <v>0</v>
      </c>
      <c r="G22" s="195">
        <v>0</v>
      </c>
    </row>
    <row r="23" spans="1:7" ht="15.6" customHeight="1">
      <c r="A23" s="179">
        <v>8696</v>
      </c>
      <c r="B23" s="180">
        <v>8696</v>
      </c>
      <c r="C23" s="176" t="s">
        <v>187</v>
      </c>
      <c r="D23" s="197">
        <v>0</v>
      </c>
      <c r="E23" s="196">
        <v>0</v>
      </c>
      <c r="F23" s="195">
        <v>0</v>
      </c>
      <c r="G23" s="195">
        <v>0</v>
      </c>
    </row>
    <row r="24" spans="1:7" ht="15.6" customHeight="1">
      <c r="A24" s="179">
        <v>923</v>
      </c>
      <c r="B24" s="180">
        <v>1700051976560</v>
      </c>
      <c r="C24" s="176" t="s">
        <v>188</v>
      </c>
      <c r="D24" s="197">
        <v>0</v>
      </c>
      <c r="E24" s="196">
        <v>0</v>
      </c>
      <c r="F24" s="195">
        <v>0</v>
      </c>
      <c r="G24" s="195">
        <v>0</v>
      </c>
    </row>
    <row r="25" spans="1:7" ht="15.6" customHeight="1">
      <c r="A25" s="179">
        <v>924</v>
      </c>
      <c r="B25" s="180">
        <v>1700052029856</v>
      </c>
      <c r="C25" s="176" t="s">
        <v>189</v>
      </c>
      <c r="D25" s="197">
        <v>0</v>
      </c>
      <c r="E25" s="196">
        <v>0</v>
      </c>
      <c r="F25" s="195">
        <v>0</v>
      </c>
      <c r="G25" s="195">
        <v>0</v>
      </c>
    </row>
    <row r="26" spans="1:7" ht="15.6" customHeight="1">
      <c r="A26" s="179">
        <v>925</v>
      </c>
      <c r="B26" s="180">
        <v>1700051780216</v>
      </c>
      <c r="C26" s="176" t="s">
        <v>190</v>
      </c>
      <c r="D26" s="197">
        <v>0</v>
      </c>
      <c r="E26" s="196">
        <v>0</v>
      </c>
      <c r="F26" s="195">
        <v>0</v>
      </c>
      <c r="G26" s="195">
        <v>0</v>
      </c>
    </row>
    <row r="27" spans="1:7" ht="15.6" customHeight="1">
      <c r="A27" s="179">
        <v>926</v>
      </c>
      <c r="B27" s="180">
        <v>1700051822559</v>
      </c>
      <c r="C27" s="176" t="s">
        <v>191</v>
      </c>
      <c r="D27" s="197">
        <v>0</v>
      </c>
      <c r="E27" s="196">
        <v>0</v>
      </c>
      <c r="F27" s="195">
        <v>0</v>
      </c>
      <c r="G27" s="195">
        <v>0</v>
      </c>
    </row>
    <row r="28" spans="1:7" ht="15.6" customHeight="1">
      <c r="A28" s="179">
        <v>8699</v>
      </c>
      <c r="B28" s="180">
        <v>8699</v>
      </c>
      <c r="C28" s="176" t="s">
        <v>192</v>
      </c>
      <c r="D28" s="197">
        <v>0</v>
      </c>
      <c r="E28" s="196">
        <v>0</v>
      </c>
      <c r="F28" s="195">
        <v>0</v>
      </c>
      <c r="G28" s="195">
        <v>0</v>
      </c>
    </row>
    <row r="29" spans="1:7" ht="15.6" customHeight="1">
      <c r="A29" s="179">
        <v>8699</v>
      </c>
      <c r="B29" s="180">
        <v>8699</v>
      </c>
      <c r="C29" s="176" t="s">
        <v>193</v>
      </c>
      <c r="D29" s="197">
        <v>0</v>
      </c>
      <c r="E29" s="196">
        <v>0</v>
      </c>
      <c r="F29" s="195">
        <v>0</v>
      </c>
      <c r="G29" s="195">
        <v>0</v>
      </c>
    </row>
    <row r="30" spans="1:7" ht="15.6" customHeight="1">
      <c r="A30" s="179">
        <v>927</v>
      </c>
      <c r="B30" s="180">
        <v>1700051782710</v>
      </c>
      <c r="C30" s="176" t="s">
        <v>194</v>
      </c>
      <c r="D30" s="197">
        <v>0</v>
      </c>
      <c r="E30" s="196">
        <v>0</v>
      </c>
      <c r="F30" s="195">
        <v>0</v>
      </c>
      <c r="G30" s="195">
        <v>0</v>
      </c>
    </row>
    <row r="31" spans="1:7" ht="15.6" customHeight="1">
      <c r="A31" s="179">
        <v>930</v>
      </c>
      <c r="B31" s="180">
        <v>1700051732286</v>
      </c>
      <c r="C31" s="176" t="s">
        <v>195</v>
      </c>
      <c r="D31" s="197">
        <v>0</v>
      </c>
      <c r="E31" s="196">
        <v>0</v>
      </c>
      <c r="F31" s="195">
        <v>0</v>
      </c>
      <c r="G31" s="195">
        <v>0</v>
      </c>
    </row>
    <row r="32" spans="1:7" ht="15.6" customHeight="1">
      <c r="A32" s="179">
        <v>931</v>
      </c>
      <c r="B32" s="180">
        <v>1700051732374</v>
      </c>
      <c r="C32" s="176" t="s">
        <v>196</v>
      </c>
      <c r="D32" s="197">
        <v>0</v>
      </c>
      <c r="E32" s="196">
        <v>0</v>
      </c>
      <c r="F32" s="195">
        <v>0</v>
      </c>
      <c r="G32" s="195">
        <v>0</v>
      </c>
    </row>
    <row r="33" spans="1:7" ht="15.6" customHeight="1">
      <c r="A33" s="179">
        <v>932</v>
      </c>
      <c r="B33" s="180">
        <v>1700052249999</v>
      </c>
      <c r="C33" s="176" t="s">
        <v>197</v>
      </c>
      <c r="D33" s="197">
        <v>0</v>
      </c>
      <c r="E33" s="196">
        <v>2649.18</v>
      </c>
      <c r="F33" s="195">
        <v>0.05</v>
      </c>
      <c r="G33" s="195">
        <v>0.05</v>
      </c>
    </row>
    <row r="34" spans="1:7" ht="15.6" customHeight="1">
      <c r="A34" s="179">
        <v>987</v>
      </c>
      <c r="B34" s="180">
        <v>1700051754011</v>
      </c>
      <c r="C34" s="176" t="s">
        <v>198</v>
      </c>
      <c r="D34" s="197">
        <v>0</v>
      </c>
      <c r="E34" s="196">
        <v>0</v>
      </c>
      <c r="F34" s="195">
        <v>0</v>
      </c>
      <c r="G34" s="195">
        <v>0</v>
      </c>
    </row>
    <row r="35" spans="1:7" ht="15.6" customHeight="1">
      <c r="A35" s="179">
        <v>8688</v>
      </c>
      <c r="B35" s="180">
        <v>8688</v>
      </c>
      <c r="C35" s="176" t="s">
        <v>199</v>
      </c>
      <c r="D35" s="197">
        <v>0</v>
      </c>
      <c r="E35" s="196">
        <v>864.67</v>
      </c>
      <c r="F35" s="195">
        <v>0.05</v>
      </c>
      <c r="G35" s="195">
        <v>0.05</v>
      </c>
    </row>
    <row r="36" spans="1:7" ht="15.6" customHeight="1">
      <c r="A36" s="179">
        <v>935</v>
      </c>
      <c r="B36" s="180">
        <v>1700051775660</v>
      </c>
      <c r="C36" s="176" t="s">
        <v>200</v>
      </c>
      <c r="D36" s="197">
        <v>0</v>
      </c>
      <c r="E36" s="196">
        <v>0</v>
      </c>
      <c r="F36" s="195">
        <v>0</v>
      </c>
      <c r="G36" s="195">
        <v>0</v>
      </c>
    </row>
    <row r="37" spans="1:7" ht="15.6" customHeight="1">
      <c r="A37" s="179">
        <v>936</v>
      </c>
      <c r="B37" s="180">
        <v>1700051775670</v>
      </c>
      <c r="C37" s="176" t="s">
        <v>201</v>
      </c>
      <c r="D37" s="197">
        <v>0</v>
      </c>
      <c r="E37" s="196">
        <v>0</v>
      </c>
      <c r="F37" s="195">
        <v>0</v>
      </c>
      <c r="G37" s="195">
        <v>0</v>
      </c>
    </row>
    <row r="38" spans="1:7" ht="15.6" customHeight="1">
      <c r="A38" s="179">
        <v>937</v>
      </c>
      <c r="B38" s="180">
        <v>1700051732310</v>
      </c>
      <c r="C38" s="176" t="s">
        <v>202</v>
      </c>
      <c r="D38" s="197">
        <v>0</v>
      </c>
      <c r="E38" s="196">
        <v>0</v>
      </c>
      <c r="F38" s="195">
        <v>0</v>
      </c>
      <c r="G38" s="195">
        <v>0</v>
      </c>
    </row>
    <row r="39" spans="1:7" ht="15.6" customHeight="1">
      <c r="A39" s="179">
        <v>938</v>
      </c>
      <c r="B39" s="180">
        <v>1700051734195</v>
      </c>
      <c r="C39" s="176" t="s">
        <v>203</v>
      </c>
      <c r="D39" s="197">
        <v>0</v>
      </c>
      <c r="E39" s="196">
        <v>1084.24</v>
      </c>
      <c r="F39" s="195">
        <v>0.05</v>
      </c>
      <c r="G39" s="195">
        <v>0.05</v>
      </c>
    </row>
    <row r="40" spans="1:7" ht="15.6" customHeight="1">
      <c r="A40" s="179">
        <v>939</v>
      </c>
      <c r="B40" s="180">
        <v>1700051734200</v>
      </c>
      <c r="C40" s="176" t="s">
        <v>204</v>
      </c>
      <c r="D40" s="197">
        <v>0</v>
      </c>
      <c r="E40" s="196">
        <v>1084.24</v>
      </c>
      <c r="F40" s="195">
        <v>0.05</v>
      </c>
      <c r="G40" s="195">
        <v>0.05</v>
      </c>
    </row>
    <row r="41" spans="1:7" ht="15.6" customHeight="1">
      <c r="A41" s="179">
        <v>940</v>
      </c>
      <c r="B41" s="180">
        <v>1700051781520</v>
      </c>
      <c r="C41" s="176" t="s">
        <v>205</v>
      </c>
      <c r="D41" s="197">
        <v>0</v>
      </c>
      <c r="E41" s="196">
        <v>0</v>
      </c>
      <c r="F41" s="195">
        <v>0</v>
      </c>
      <c r="G41" s="195">
        <v>0</v>
      </c>
    </row>
    <row r="42" spans="1:7" ht="15.6" customHeight="1">
      <c r="A42" s="179">
        <v>941</v>
      </c>
      <c r="B42" s="180">
        <v>1700051733536</v>
      </c>
      <c r="C42" s="176" t="s">
        <v>206</v>
      </c>
      <c r="D42" s="197">
        <v>0</v>
      </c>
      <c r="E42" s="196">
        <v>1147.4000000000001</v>
      </c>
      <c r="F42" s="195">
        <v>0.05</v>
      </c>
      <c r="G42" s="195">
        <v>0.05</v>
      </c>
    </row>
    <row r="43" spans="1:7" ht="15.6" customHeight="1">
      <c r="A43" s="179">
        <v>942</v>
      </c>
      <c r="B43" s="180">
        <v>1700051733689</v>
      </c>
      <c r="C43" s="176" t="s">
        <v>207</v>
      </c>
      <c r="D43" s="197">
        <v>0</v>
      </c>
      <c r="E43" s="196">
        <v>918.69</v>
      </c>
      <c r="F43" s="195">
        <v>0.05</v>
      </c>
      <c r="G43" s="195">
        <v>0.05</v>
      </c>
    </row>
    <row r="44" spans="1:7" ht="15.6" customHeight="1">
      <c r="A44" s="179">
        <v>943</v>
      </c>
      <c r="B44" s="180">
        <v>1700051746961</v>
      </c>
      <c r="C44" s="176" t="s">
        <v>208</v>
      </c>
      <c r="D44" s="197">
        <v>0</v>
      </c>
      <c r="E44" s="196">
        <v>0</v>
      </c>
      <c r="F44" s="195">
        <v>0</v>
      </c>
      <c r="G44" s="195">
        <v>0</v>
      </c>
    </row>
    <row r="45" spans="1:7" ht="15.6" customHeight="1">
      <c r="A45" s="179">
        <v>944</v>
      </c>
      <c r="B45" s="180">
        <v>1700051957655</v>
      </c>
      <c r="C45" s="176" t="s">
        <v>209</v>
      </c>
      <c r="D45" s="197">
        <v>0</v>
      </c>
      <c r="E45" s="196">
        <v>0</v>
      </c>
      <c r="F45" s="195">
        <v>0</v>
      </c>
      <c r="G45" s="195">
        <v>0</v>
      </c>
    </row>
    <row r="46" spans="1:7" ht="15.6" customHeight="1">
      <c r="A46" s="179">
        <v>945</v>
      </c>
      <c r="B46" s="180">
        <v>1700052002710</v>
      </c>
      <c r="C46" s="176" t="s">
        <v>210</v>
      </c>
      <c r="D46" s="197">
        <v>0</v>
      </c>
      <c r="E46" s="196">
        <v>0</v>
      </c>
      <c r="F46" s="195">
        <v>0</v>
      </c>
      <c r="G46" s="195">
        <v>0</v>
      </c>
    </row>
    <row r="47" spans="1:7" ht="15.6" customHeight="1">
      <c r="A47" s="179">
        <v>946</v>
      </c>
      <c r="B47" s="180">
        <v>1700052002739</v>
      </c>
      <c r="C47" s="176" t="s">
        <v>211</v>
      </c>
      <c r="D47" s="197">
        <v>0</v>
      </c>
      <c r="E47" s="196">
        <v>0</v>
      </c>
      <c r="F47" s="195">
        <v>0</v>
      </c>
      <c r="G47" s="195">
        <v>0</v>
      </c>
    </row>
    <row r="48" spans="1:7" ht="15.6" customHeight="1">
      <c r="A48" s="179">
        <v>948</v>
      </c>
      <c r="B48" s="180">
        <v>1700051956457</v>
      </c>
      <c r="C48" s="176" t="s">
        <v>212</v>
      </c>
      <c r="D48" s="197">
        <v>0</v>
      </c>
      <c r="E48" s="196">
        <v>0</v>
      </c>
      <c r="F48" s="195">
        <v>0</v>
      </c>
      <c r="G48" s="195">
        <v>0</v>
      </c>
    </row>
    <row r="49" spans="1:7" ht="15.6" customHeight="1">
      <c r="A49" s="179">
        <v>949</v>
      </c>
      <c r="B49" s="180">
        <v>1700051732151</v>
      </c>
      <c r="C49" s="176" t="s">
        <v>213</v>
      </c>
      <c r="D49" s="197">
        <v>0</v>
      </c>
      <c r="E49" s="196">
        <v>1260.08</v>
      </c>
      <c r="F49" s="195">
        <v>0.05</v>
      </c>
      <c r="G49" s="195">
        <v>0.05</v>
      </c>
    </row>
    <row r="50" spans="1:7" ht="15.6" customHeight="1">
      <c r="A50" s="179">
        <v>953</v>
      </c>
      <c r="B50" s="180">
        <v>1700051965052</v>
      </c>
      <c r="C50" s="176" t="s">
        <v>214</v>
      </c>
      <c r="D50" s="198">
        <v>0</v>
      </c>
      <c r="E50" s="196">
        <v>1942.11</v>
      </c>
      <c r="F50" s="195">
        <v>0.05</v>
      </c>
      <c r="G50" s="195">
        <v>0.05</v>
      </c>
    </row>
    <row r="51" spans="1:7" ht="15.6" customHeight="1">
      <c r="A51" s="179">
        <v>954</v>
      </c>
      <c r="B51" s="180">
        <v>1700051734103</v>
      </c>
      <c r="C51" s="176" t="s">
        <v>215</v>
      </c>
      <c r="D51" s="197">
        <v>0</v>
      </c>
      <c r="E51" s="196">
        <v>146.4</v>
      </c>
      <c r="F51" s="195">
        <v>0.05</v>
      </c>
      <c r="G51" s="195">
        <v>0.05</v>
      </c>
    </row>
    <row r="52" spans="1:7" ht="15.6" customHeight="1">
      <c r="A52" s="179">
        <v>956</v>
      </c>
      <c r="B52" s="180">
        <v>1700051770403</v>
      </c>
      <c r="C52" s="176" t="s">
        <v>216</v>
      </c>
      <c r="D52" s="197">
        <v>0</v>
      </c>
      <c r="E52" s="196">
        <v>0</v>
      </c>
      <c r="F52" s="195">
        <v>0</v>
      </c>
      <c r="G52" s="195">
        <v>0</v>
      </c>
    </row>
    <row r="53" spans="1:7" ht="15.6" customHeight="1">
      <c r="A53" s="179">
        <v>958</v>
      </c>
      <c r="B53" s="180">
        <v>1700051732417</v>
      </c>
      <c r="C53" s="176" t="s">
        <v>217</v>
      </c>
      <c r="D53" s="197">
        <v>0</v>
      </c>
      <c r="E53" s="196">
        <v>0</v>
      </c>
      <c r="F53" s="195">
        <v>0</v>
      </c>
      <c r="G53" s="195">
        <v>0</v>
      </c>
    </row>
    <row r="54" spans="1:7" ht="15.6" customHeight="1">
      <c r="A54" s="179">
        <v>529</v>
      </c>
      <c r="B54" s="180">
        <v>1700051733759</v>
      </c>
      <c r="C54" s="176" t="s">
        <v>218</v>
      </c>
      <c r="D54" s="197">
        <v>0</v>
      </c>
      <c r="E54" s="196">
        <v>163.11000000000001</v>
      </c>
      <c r="F54" s="195">
        <v>0.05</v>
      </c>
      <c r="G54" s="195">
        <v>0.05</v>
      </c>
    </row>
    <row r="55" spans="1:7" ht="15.6" customHeight="1">
      <c r="A55" s="179">
        <v>961</v>
      </c>
      <c r="B55" s="180">
        <v>1700051751553</v>
      </c>
      <c r="C55" s="176" t="s">
        <v>219</v>
      </c>
      <c r="D55" s="197">
        <v>0</v>
      </c>
      <c r="E55" s="196">
        <v>0</v>
      </c>
      <c r="F55" s="195">
        <v>0</v>
      </c>
      <c r="G55" s="195">
        <v>0</v>
      </c>
    </row>
    <row r="56" spans="1:7" ht="15.6" customHeight="1">
      <c r="A56" s="179">
        <v>8694</v>
      </c>
      <c r="B56" s="180">
        <v>8694</v>
      </c>
      <c r="C56" s="176" t="s">
        <v>220</v>
      </c>
      <c r="D56" s="197">
        <v>0</v>
      </c>
      <c r="E56" s="196">
        <v>0</v>
      </c>
      <c r="F56" s="195">
        <v>0</v>
      </c>
      <c r="G56" s="195">
        <v>0</v>
      </c>
    </row>
    <row r="57" spans="1:7" ht="15.6" customHeight="1">
      <c r="A57" s="179">
        <v>8694</v>
      </c>
      <c r="B57" s="180">
        <v>8694</v>
      </c>
      <c r="C57" s="176" t="s">
        <v>221</v>
      </c>
      <c r="D57" s="197">
        <v>0</v>
      </c>
      <c r="E57" s="196">
        <v>0</v>
      </c>
      <c r="F57" s="195">
        <v>0</v>
      </c>
      <c r="G57" s="195">
        <v>0</v>
      </c>
    </row>
    <row r="58" spans="1:7" ht="15.6" customHeight="1">
      <c r="A58" s="179">
        <v>962</v>
      </c>
      <c r="B58" s="180">
        <v>1700051733810</v>
      </c>
      <c r="C58" s="176" t="s">
        <v>222</v>
      </c>
      <c r="D58" s="197">
        <v>0</v>
      </c>
      <c r="E58" s="196">
        <v>2779.6</v>
      </c>
      <c r="F58" s="195">
        <v>0.05</v>
      </c>
      <c r="G58" s="195">
        <v>0.05</v>
      </c>
    </row>
    <row r="59" spans="1:7" ht="15.6" customHeight="1">
      <c r="A59" s="179">
        <v>963</v>
      </c>
      <c r="B59" s="180">
        <v>1700052250178</v>
      </c>
      <c r="C59" s="176" t="s">
        <v>223</v>
      </c>
      <c r="D59" s="197">
        <v>0</v>
      </c>
      <c r="E59" s="196">
        <v>1691.2</v>
      </c>
      <c r="F59" s="195">
        <v>0.05</v>
      </c>
      <c r="G59" s="195">
        <v>0.05</v>
      </c>
    </row>
    <row r="60" spans="1:7" ht="15.6" customHeight="1">
      <c r="A60" s="179">
        <v>967</v>
      </c>
      <c r="B60" s="180">
        <v>1700051734015</v>
      </c>
      <c r="C60" s="176" t="s">
        <v>224</v>
      </c>
      <c r="D60" s="197">
        <v>0</v>
      </c>
      <c r="E60" s="196">
        <v>4648.21</v>
      </c>
      <c r="F60" s="195">
        <v>0.05</v>
      </c>
      <c r="G60" s="195">
        <v>0.05</v>
      </c>
    </row>
    <row r="61" spans="1:7" ht="15.6" customHeight="1">
      <c r="A61" s="179">
        <v>969</v>
      </c>
      <c r="B61" s="180">
        <v>1700051734033</v>
      </c>
      <c r="C61" s="176" t="s">
        <v>225</v>
      </c>
      <c r="D61" s="197">
        <v>0</v>
      </c>
      <c r="E61" s="196">
        <v>260.22000000000003</v>
      </c>
      <c r="F61" s="195">
        <v>0.05</v>
      </c>
      <c r="G61" s="195">
        <v>0.05</v>
      </c>
    </row>
    <row r="62" spans="1:7" ht="15.6" customHeight="1">
      <c r="A62" s="179">
        <v>8687</v>
      </c>
      <c r="B62" s="180">
        <v>8687</v>
      </c>
      <c r="C62" s="176" t="s">
        <v>226</v>
      </c>
      <c r="D62" s="197">
        <v>0</v>
      </c>
      <c r="E62" s="196">
        <v>265.66000000000003</v>
      </c>
      <c r="F62" s="195">
        <v>0.05</v>
      </c>
      <c r="G62" s="195">
        <v>0.05</v>
      </c>
    </row>
    <row r="63" spans="1:7" ht="15.6" customHeight="1">
      <c r="A63" s="179">
        <v>972</v>
      </c>
      <c r="B63" s="180">
        <v>1700051734896</v>
      </c>
      <c r="C63" s="176" t="s">
        <v>227</v>
      </c>
      <c r="D63" s="197">
        <v>0</v>
      </c>
      <c r="E63" s="196">
        <v>1336.25</v>
      </c>
      <c r="F63" s="195">
        <v>0.05</v>
      </c>
      <c r="G63" s="195">
        <v>0.05</v>
      </c>
    </row>
    <row r="64" spans="1:7" ht="15.6" customHeight="1">
      <c r="A64" s="179">
        <v>973</v>
      </c>
      <c r="B64" s="180">
        <v>1700051731690</v>
      </c>
      <c r="C64" s="176" t="s">
        <v>228</v>
      </c>
      <c r="D64" s="197">
        <v>0</v>
      </c>
      <c r="E64" s="196">
        <v>1334.42</v>
      </c>
      <c r="F64" s="195">
        <v>0.05</v>
      </c>
      <c r="G64" s="195">
        <v>0.05</v>
      </c>
    </row>
    <row r="65" spans="1:7" ht="15.6" customHeight="1">
      <c r="A65" s="179">
        <v>974</v>
      </c>
      <c r="B65" s="180">
        <v>1700051731501</v>
      </c>
      <c r="C65" s="176" t="s">
        <v>229</v>
      </c>
      <c r="D65" s="197">
        <v>0</v>
      </c>
      <c r="E65" s="196">
        <v>1336.61</v>
      </c>
      <c r="F65" s="195">
        <v>0.05</v>
      </c>
      <c r="G65" s="195">
        <v>0.05</v>
      </c>
    </row>
    <row r="66" spans="1:7" ht="15.6" customHeight="1">
      <c r="A66" s="179">
        <v>833</v>
      </c>
      <c r="B66" s="180">
        <v>1700052410692</v>
      </c>
      <c r="C66" s="176" t="s">
        <v>230</v>
      </c>
      <c r="D66" s="197">
        <v>0</v>
      </c>
      <c r="E66" s="196">
        <v>33774.81</v>
      </c>
      <c r="F66" s="195">
        <v>0.05</v>
      </c>
      <c r="G66" s="195">
        <v>0.05</v>
      </c>
    </row>
    <row r="67" spans="1:7" ht="15.6" customHeight="1">
      <c r="A67" s="179">
        <v>975</v>
      </c>
      <c r="B67" s="180">
        <v>1700051857046</v>
      </c>
      <c r="C67" s="176" t="s">
        <v>231</v>
      </c>
      <c r="D67" s="197">
        <v>0</v>
      </c>
      <c r="E67" s="196">
        <v>0</v>
      </c>
      <c r="F67" s="195">
        <v>0</v>
      </c>
      <c r="G67" s="195">
        <v>0</v>
      </c>
    </row>
    <row r="68" spans="1:7" ht="15.6" customHeight="1">
      <c r="A68" s="179">
        <v>977</v>
      </c>
      <c r="B68" s="180">
        <v>1700052048584</v>
      </c>
      <c r="C68" s="176" t="s">
        <v>232</v>
      </c>
      <c r="D68" s="197">
        <v>0</v>
      </c>
      <c r="E68" s="196">
        <v>2277.29</v>
      </c>
      <c r="F68" s="195">
        <v>0.05</v>
      </c>
      <c r="G68" s="195">
        <v>0.05</v>
      </c>
    </row>
    <row r="69" spans="1:7" ht="15.6" customHeight="1">
      <c r="A69" s="179">
        <v>979</v>
      </c>
      <c r="B69" s="180">
        <v>1700051734070</v>
      </c>
      <c r="C69" s="176" t="s">
        <v>233</v>
      </c>
      <c r="D69" s="197">
        <v>0</v>
      </c>
      <c r="E69" s="196">
        <v>3818.76</v>
      </c>
      <c r="F69" s="195">
        <v>0.05</v>
      </c>
      <c r="G69" s="195">
        <v>0.05</v>
      </c>
    </row>
    <row r="70" spans="1:7" ht="15.6" customHeight="1">
      <c r="A70" s="179">
        <v>983</v>
      </c>
      <c r="B70" s="180">
        <v>1700051734089</v>
      </c>
      <c r="C70" s="176" t="s">
        <v>234</v>
      </c>
      <c r="D70" s="197">
        <v>0</v>
      </c>
      <c r="E70" s="196">
        <v>459.18</v>
      </c>
      <c r="F70" s="195">
        <v>0.05</v>
      </c>
      <c r="G70" s="195">
        <v>0.05</v>
      </c>
    </row>
    <row r="71" spans="1:7" ht="15.6" customHeight="1">
      <c r="A71" s="179">
        <v>984</v>
      </c>
      <c r="B71" s="180">
        <v>1700051734098</v>
      </c>
      <c r="C71" s="176" t="s">
        <v>235</v>
      </c>
      <c r="D71" s="197">
        <v>0</v>
      </c>
      <c r="E71" s="196">
        <v>459.18</v>
      </c>
      <c r="F71" s="195">
        <v>0.05</v>
      </c>
      <c r="G71" s="195">
        <v>0.05</v>
      </c>
    </row>
    <row r="72" spans="1:7" ht="15.6" customHeight="1">
      <c r="A72" s="179">
        <v>985</v>
      </c>
      <c r="B72" s="180">
        <v>1700051744928</v>
      </c>
      <c r="C72" s="176" t="s">
        <v>236</v>
      </c>
      <c r="D72" s="197">
        <v>0</v>
      </c>
      <c r="E72" s="196">
        <v>3665.27</v>
      </c>
      <c r="F72" s="195">
        <v>0.05</v>
      </c>
      <c r="G72" s="195">
        <v>0.05</v>
      </c>
    </row>
    <row r="73" spans="1:7" ht="15.6" customHeight="1">
      <c r="A73" s="179">
        <v>986</v>
      </c>
      <c r="B73" s="180">
        <v>1700051732356</v>
      </c>
      <c r="C73" s="176" t="s">
        <v>237</v>
      </c>
      <c r="D73" s="197">
        <v>0</v>
      </c>
      <c r="E73" s="196">
        <v>0</v>
      </c>
      <c r="F73" s="195">
        <v>0</v>
      </c>
      <c r="G73" s="195">
        <v>0</v>
      </c>
    </row>
    <row r="74" spans="1:7" ht="15.6" customHeight="1">
      <c r="A74" s="179">
        <v>8689</v>
      </c>
      <c r="B74" s="180">
        <v>8689</v>
      </c>
      <c r="C74" s="176" t="s">
        <v>238</v>
      </c>
      <c r="D74" s="197">
        <v>0</v>
      </c>
      <c r="E74" s="196">
        <v>1544.46</v>
      </c>
      <c r="F74" s="195">
        <v>0.05</v>
      </c>
      <c r="G74" s="195">
        <v>0.05</v>
      </c>
    </row>
    <row r="75" spans="1:7" ht="15.6" customHeight="1">
      <c r="A75" s="179">
        <v>8689</v>
      </c>
      <c r="B75" s="180">
        <v>8689</v>
      </c>
      <c r="C75" s="176" t="s">
        <v>239</v>
      </c>
      <c r="D75" s="197">
        <v>0</v>
      </c>
      <c r="E75" s="196">
        <v>1758.43</v>
      </c>
      <c r="F75" s="195">
        <v>0.05</v>
      </c>
      <c r="G75" s="195">
        <v>0.05</v>
      </c>
    </row>
    <row r="76" spans="1:7" ht="15.6" customHeight="1">
      <c r="A76" s="179">
        <v>989</v>
      </c>
      <c r="B76" s="180">
        <v>1700052121436</v>
      </c>
      <c r="C76" s="176" t="s">
        <v>240</v>
      </c>
      <c r="D76" s="197">
        <v>0</v>
      </c>
      <c r="E76" s="196">
        <v>1215.04</v>
      </c>
      <c r="F76" s="195">
        <v>0.05</v>
      </c>
      <c r="G76" s="195">
        <v>0.05</v>
      </c>
    </row>
    <row r="77" spans="1:7" ht="15.6" customHeight="1">
      <c r="A77" s="179">
        <v>991</v>
      </c>
      <c r="B77" s="180">
        <v>1700052276983</v>
      </c>
      <c r="C77" s="176" t="s">
        <v>241</v>
      </c>
      <c r="D77" s="197">
        <v>0</v>
      </c>
      <c r="E77" s="196">
        <v>802.09</v>
      </c>
      <c r="F77" s="195">
        <v>0.05</v>
      </c>
      <c r="G77" s="195">
        <v>0.05</v>
      </c>
    </row>
    <row r="78" spans="1:7" ht="15.6" customHeight="1">
      <c r="A78" s="179">
        <v>8740</v>
      </c>
      <c r="B78" s="180">
        <v>8740</v>
      </c>
      <c r="C78" s="176" t="s">
        <v>242</v>
      </c>
      <c r="D78" s="197">
        <v>0</v>
      </c>
      <c r="E78" s="196">
        <v>5789.42</v>
      </c>
      <c r="F78" s="195">
        <v>0.05</v>
      </c>
      <c r="G78" s="195">
        <v>0.05</v>
      </c>
    </row>
    <row r="79" spans="1:7" ht="15.6" customHeight="1">
      <c r="A79" s="179">
        <v>807</v>
      </c>
      <c r="B79" s="180">
        <v>1700052336036</v>
      </c>
      <c r="C79" s="176" t="s">
        <v>243</v>
      </c>
      <c r="D79" s="197">
        <v>0</v>
      </c>
      <c r="E79" s="196">
        <v>2393.7600000000002</v>
      </c>
      <c r="F79" s="195">
        <v>0.05</v>
      </c>
      <c r="G79" s="195">
        <v>0.05</v>
      </c>
    </row>
    <row r="80" spans="1:7" ht="15.6" customHeight="1">
      <c r="A80" s="179">
        <v>808</v>
      </c>
      <c r="B80" s="180">
        <v>1700052371750</v>
      </c>
      <c r="C80" s="176" t="s">
        <v>244</v>
      </c>
      <c r="D80" s="197">
        <v>0</v>
      </c>
      <c r="E80" s="196">
        <v>0</v>
      </c>
      <c r="F80" s="195">
        <v>0</v>
      </c>
      <c r="G80" s="195">
        <v>0</v>
      </c>
    </row>
    <row r="81" spans="1:7" ht="15.6" customHeight="1">
      <c r="A81" s="179">
        <v>929</v>
      </c>
      <c r="B81" s="180">
        <v>1700051877984</v>
      </c>
      <c r="C81" s="176" t="s">
        <v>245</v>
      </c>
      <c r="D81" s="197">
        <v>0</v>
      </c>
      <c r="E81" s="196">
        <v>0</v>
      </c>
      <c r="F81" s="195">
        <v>0</v>
      </c>
      <c r="G81" s="195">
        <v>0</v>
      </c>
    </row>
    <row r="82" spans="1:7" ht="15.6" customHeight="1">
      <c r="A82" s="179">
        <v>809</v>
      </c>
      <c r="B82" s="180">
        <v>1700052335938</v>
      </c>
      <c r="C82" s="176" t="s">
        <v>246</v>
      </c>
      <c r="D82" s="197">
        <v>0</v>
      </c>
      <c r="E82" s="196">
        <v>1522.56</v>
      </c>
      <c r="F82" s="195">
        <v>0.05</v>
      </c>
      <c r="G82" s="195">
        <v>0.05</v>
      </c>
    </row>
    <row r="83" spans="1:7" ht="15.6" customHeight="1">
      <c r="A83" s="179">
        <v>810</v>
      </c>
      <c r="B83" s="180">
        <v>1700052383471</v>
      </c>
      <c r="C83" s="176" t="s">
        <v>247</v>
      </c>
      <c r="D83" s="197">
        <v>0</v>
      </c>
      <c r="E83" s="196">
        <v>1180.27</v>
      </c>
      <c r="F83" s="195">
        <v>0.05</v>
      </c>
      <c r="G83" s="195">
        <v>0.05</v>
      </c>
    </row>
    <row r="84" spans="1:7" ht="29.1" customHeight="1">
      <c r="A84" s="179">
        <v>811</v>
      </c>
      <c r="B84" s="180">
        <v>1700052250025</v>
      </c>
      <c r="C84" s="176" t="s">
        <v>248</v>
      </c>
      <c r="D84" s="197">
        <v>0</v>
      </c>
      <c r="E84" s="196">
        <v>1110.74</v>
      </c>
      <c r="F84" s="195">
        <v>0.05</v>
      </c>
      <c r="G84" s="195">
        <v>0.05</v>
      </c>
    </row>
    <row r="85" spans="1:7" ht="15.6" customHeight="1">
      <c r="A85" s="179">
        <v>812</v>
      </c>
      <c r="B85" s="180">
        <v>1700052333977</v>
      </c>
      <c r="C85" s="176" t="s">
        <v>249</v>
      </c>
      <c r="D85" s="197">
        <v>0</v>
      </c>
      <c r="E85" s="196">
        <v>4750.72</v>
      </c>
      <c r="F85" s="195">
        <v>0.05</v>
      </c>
      <c r="G85" s="195">
        <v>0.05</v>
      </c>
    </row>
    <row r="86" spans="1:7">
      <c r="A86" s="179">
        <v>813</v>
      </c>
      <c r="B86" s="180">
        <v>1700052409553</v>
      </c>
      <c r="C86" s="176" t="s">
        <v>250</v>
      </c>
      <c r="D86" s="197">
        <v>0</v>
      </c>
      <c r="E86" s="196">
        <v>1157.69</v>
      </c>
      <c r="F86" s="195">
        <v>0.05</v>
      </c>
      <c r="G86" s="195">
        <v>0.05</v>
      </c>
    </row>
    <row r="87" spans="1:7" ht="15.6" customHeight="1">
      <c r="A87" s="179">
        <v>814</v>
      </c>
      <c r="B87" s="180">
        <v>1700052409571</v>
      </c>
      <c r="C87" s="176" t="s">
        <v>251</v>
      </c>
      <c r="D87" s="197">
        <v>0</v>
      </c>
      <c r="E87" s="196">
        <v>3572.9</v>
      </c>
      <c r="F87" s="195">
        <v>0.05</v>
      </c>
      <c r="G87" s="195">
        <v>0.05</v>
      </c>
    </row>
    <row r="88" spans="1:7" ht="15.6" customHeight="1">
      <c r="A88" s="179">
        <v>815</v>
      </c>
      <c r="B88" s="180">
        <v>1700052279353</v>
      </c>
      <c r="C88" s="176" t="s">
        <v>252</v>
      </c>
      <c r="D88" s="197">
        <v>0</v>
      </c>
      <c r="E88" s="196">
        <v>1189.26</v>
      </c>
      <c r="F88" s="195">
        <v>0.05</v>
      </c>
      <c r="G88" s="195">
        <v>0.05</v>
      </c>
    </row>
    <row r="89" spans="1:7" ht="15.6" customHeight="1">
      <c r="A89" s="179">
        <v>855</v>
      </c>
      <c r="B89" s="180">
        <v>1700052708503</v>
      </c>
      <c r="C89" s="176" t="s">
        <v>261</v>
      </c>
      <c r="D89" s="197">
        <v>0</v>
      </c>
      <c r="E89" s="196">
        <v>226.72</v>
      </c>
      <c r="F89" s="195">
        <v>0.05</v>
      </c>
      <c r="G89" s="195">
        <v>0.05</v>
      </c>
    </row>
    <row r="90" spans="1:7" ht="15.6" customHeight="1">
      <c r="A90" s="179">
        <v>838</v>
      </c>
      <c r="B90" s="180">
        <v>1700051744459</v>
      </c>
      <c r="C90" s="176" t="s">
        <v>267</v>
      </c>
      <c r="D90" s="197">
        <v>0</v>
      </c>
      <c r="E90" s="196">
        <v>309.32</v>
      </c>
      <c r="F90" s="195">
        <v>0.05</v>
      </c>
      <c r="G90" s="195">
        <v>0.05</v>
      </c>
    </row>
    <row r="91" spans="1:7" ht="15.6" customHeight="1">
      <c r="A91" s="179">
        <v>816</v>
      </c>
      <c r="B91" s="180">
        <v>1700052338362</v>
      </c>
      <c r="C91" s="176" t="s">
        <v>274</v>
      </c>
      <c r="D91" s="197">
        <v>0</v>
      </c>
      <c r="E91" s="196">
        <v>5768.34</v>
      </c>
      <c r="F91" s="195">
        <v>0.05</v>
      </c>
      <c r="G91" s="195">
        <v>0.05</v>
      </c>
    </row>
    <row r="92" spans="1:7" ht="15.6" customHeight="1">
      <c r="A92" s="179">
        <v>817</v>
      </c>
      <c r="B92" s="180">
        <v>1700052478840</v>
      </c>
      <c r="C92" s="176" t="s">
        <v>275</v>
      </c>
      <c r="D92" s="197">
        <v>0</v>
      </c>
      <c r="E92" s="196">
        <v>1518.33</v>
      </c>
      <c r="F92" s="195">
        <v>0.05</v>
      </c>
      <c r="G92" s="195">
        <v>0.05</v>
      </c>
    </row>
    <row r="93" spans="1:7" ht="15.6" customHeight="1">
      <c r="A93" s="179">
        <v>818</v>
      </c>
      <c r="B93" s="180">
        <v>1700052478877</v>
      </c>
      <c r="C93" s="176" t="s">
        <v>276</v>
      </c>
      <c r="D93" s="197">
        <v>0</v>
      </c>
      <c r="E93" s="196">
        <v>2358.9299999999998</v>
      </c>
      <c r="F93" s="195">
        <v>0.05</v>
      </c>
      <c r="G93" s="195">
        <v>0.05</v>
      </c>
    </row>
    <row r="94" spans="1:7" ht="15.6" customHeight="1">
      <c r="A94" s="179">
        <v>819</v>
      </c>
      <c r="B94" s="180">
        <v>1700052478821</v>
      </c>
      <c r="C94" s="176" t="s">
        <v>277</v>
      </c>
      <c r="D94" s="197">
        <v>0</v>
      </c>
      <c r="E94" s="196">
        <v>1745.91</v>
      </c>
      <c r="F94" s="195">
        <v>0.05</v>
      </c>
      <c r="G94" s="195">
        <v>0.05</v>
      </c>
    </row>
    <row r="95" spans="1:7" ht="15.6" customHeight="1">
      <c r="A95" s="179">
        <v>820</v>
      </c>
      <c r="B95" s="180">
        <v>1700052464759</v>
      </c>
      <c r="C95" s="176" t="s">
        <v>278</v>
      </c>
      <c r="D95" s="197">
        <v>0</v>
      </c>
      <c r="E95" s="196">
        <v>1394.96</v>
      </c>
      <c r="F95" s="195">
        <v>0.05</v>
      </c>
      <c r="G95" s="195">
        <v>0.05</v>
      </c>
    </row>
    <row r="96" spans="1:7" ht="15.6" customHeight="1">
      <c r="A96" s="179">
        <v>821</v>
      </c>
      <c r="B96" s="180">
        <v>1700052372187</v>
      </c>
      <c r="C96" s="176" t="s">
        <v>279</v>
      </c>
      <c r="D96" s="197">
        <v>0</v>
      </c>
      <c r="E96" s="196">
        <v>3580.68</v>
      </c>
      <c r="F96" s="195">
        <v>0.05</v>
      </c>
      <c r="G96" s="195">
        <v>0.05</v>
      </c>
    </row>
    <row r="97" spans="1:7" ht="15.6" customHeight="1">
      <c r="A97" s="179">
        <v>822</v>
      </c>
      <c r="B97" s="180">
        <v>1700052288696</v>
      </c>
      <c r="C97" s="176" t="s">
        <v>280</v>
      </c>
      <c r="D97" s="197">
        <v>0</v>
      </c>
      <c r="E97" s="196">
        <v>0</v>
      </c>
      <c r="F97" s="195">
        <v>0</v>
      </c>
      <c r="G97" s="195">
        <v>0</v>
      </c>
    </row>
    <row r="98" spans="1:7" ht="15.6" customHeight="1">
      <c r="A98" s="179">
        <v>823</v>
      </c>
      <c r="B98" s="180">
        <v>1700052434211</v>
      </c>
      <c r="C98" s="176" t="s">
        <v>281</v>
      </c>
      <c r="D98" s="197">
        <v>0</v>
      </c>
      <c r="E98" s="196">
        <v>1316.73</v>
      </c>
      <c r="F98" s="195">
        <v>0.05</v>
      </c>
      <c r="G98" s="195">
        <v>0.05</v>
      </c>
    </row>
    <row r="99" spans="1:7" ht="15.6" customHeight="1">
      <c r="A99" s="179">
        <v>825</v>
      </c>
      <c r="B99" s="180">
        <v>1700052427330</v>
      </c>
      <c r="C99" s="176" t="s">
        <v>282</v>
      </c>
      <c r="D99" s="197">
        <v>0</v>
      </c>
      <c r="E99" s="196">
        <v>1886.81</v>
      </c>
      <c r="F99" s="195">
        <v>0.05</v>
      </c>
      <c r="G99" s="195">
        <v>0.05</v>
      </c>
    </row>
    <row r="100" spans="1:7" ht="15.6" customHeight="1">
      <c r="A100" s="179">
        <v>826</v>
      </c>
      <c r="B100" s="180">
        <v>1700052468498</v>
      </c>
      <c r="C100" s="176" t="s">
        <v>283</v>
      </c>
      <c r="D100" s="197">
        <v>0</v>
      </c>
      <c r="E100" s="196">
        <v>0</v>
      </c>
      <c r="F100" s="195">
        <v>0</v>
      </c>
      <c r="G100" s="195">
        <v>0</v>
      </c>
    </row>
    <row r="101" spans="1:7" ht="15.6" customHeight="1">
      <c r="A101" s="179">
        <v>966</v>
      </c>
      <c r="B101" s="180">
        <v>1700051744421</v>
      </c>
      <c r="C101" s="176" t="s">
        <v>284</v>
      </c>
      <c r="D101" s="197">
        <v>0</v>
      </c>
      <c r="E101" s="196">
        <v>4366.96</v>
      </c>
      <c r="F101" s="195">
        <v>0.05</v>
      </c>
      <c r="G101" s="195">
        <v>0.05</v>
      </c>
    </row>
    <row r="102" spans="1:7" ht="15.6" customHeight="1">
      <c r="A102" s="179">
        <v>8710</v>
      </c>
      <c r="B102" s="180">
        <v>8710</v>
      </c>
      <c r="C102" s="176" t="s">
        <v>285</v>
      </c>
      <c r="D102" s="197">
        <v>0</v>
      </c>
      <c r="E102" s="196">
        <v>20278.03</v>
      </c>
      <c r="F102" s="195">
        <v>0.05</v>
      </c>
      <c r="G102" s="195">
        <v>0.05</v>
      </c>
    </row>
    <row r="103" spans="1:7" ht="15.6" customHeight="1">
      <c r="A103" s="179">
        <v>830</v>
      </c>
      <c r="B103" s="180">
        <v>1700052708196</v>
      </c>
      <c r="C103" s="176" t="s">
        <v>286</v>
      </c>
      <c r="D103" s="197">
        <v>0</v>
      </c>
      <c r="E103" s="196">
        <v>1241.27</v>
      </c>
      <c r="F103" s="195">
        <v>0.05</v>
      </c>
      <c r="G103" s="195">
        <v>0.05</v>
      </c>
    </row>
    <row r="104" spans="1:7" ht="15.6" customHeight="1">
      <c r="A104" s="179">
        <v>834</v>
      </c>
      <c r="B104" s="180">
        <v>1700052479277</v>
      </c>
      <c r="C104" s="176" t="s">
        <v>287</v>
      </c>
      <c r="D104" s="197">
        <v>0</v>
      </c>
      <c r="E104" s="196">
        <v>1160.93</v>
      </c>
      <c r="F104" s="195">
        <v>0.05</v>
      </c>
      <c r="G104" s="195">
        <v>0.05</v>
      </c>
    </row>
    <row r="105" spans="1:7" ht="15.6" customHeight="1">
      <c r="A105" s="179">
        <v>835</v>
      </c>
      <c r="B105" s="180">
        <v>1700052632350</v>
      </c>
      <c r="C105" s="176" t="s">
        <v>288</v>
      </c>
      <c r="D105" s="197">
        <v>0</v>
      </c>
      <c r="E105" s="196">
        <v>6696.16</v>
      </c>
      <c r="F105" s="195">
        <v>0.05</v>
      </c>
      <c r="G105" s="195">
        <v>0.05</v>
      </c>
    </row>
    <row r="106" spans="1:7" ht="15.6" customHeight="1">
      <c r="A106" s="179">
        <v>990</v>
      </c>
      <c r="B106" s="180">
        <v>1700052250284</v>
      </c>
      <c r="C106" s="176" t="s">
        <v>289</v>
      </c>
      <c r="D106" s="197">
        <v>0</v>
      </c>
      <c r="E106" s="196">
        <v>1988.36</v>
      </c>
      <c r="F106" s="195">
        <v>0.05</v>
      </c>
      <c r="G106" s="195">
        <v>0.05</v>
      </c>
    </row>
    <row r="107" spans="1:7" ht="15.6" customHeight="1">
      <c r="A107" s="179">
        <v>844</v>
      </c>
      <c r="B107" s="180">
        <v>1700051778183</v>
      </c>
      <c r="C107" s="176" t="s">
        <v>290</v>
      </c>
      <c r="D107" s="197">
        <v>0</v>
      </c>
      <c r="E107" s="196">
        <v>0</v>
      </c>
      <c r="F107" s="195">
        <v>0</v>
      </c>
      <c r="G107" s="195">
        <v>0</v>
      </c>
    </row>
    <row r="108" spans="1:7" ht="15.6" customHeight="1">
      <c r="A108" s="179">
        <v>846</v>
      </c>
      <c r="B108" s="180">
        <v>1700052537812</v>
      </c>
      <c r="C108" s="176" t="s">
        <v>291</v>
      </c>
      <c r="D108" s="197">
        <v>0</v>
      </c>
      <c r="E108" s="196">
        <v>807.04</v>
      </c>
      <c r="F108" s="195">
        <v>0.05</v>
      </c>
      <c r="G108" s="195">
        <v>0.05</v>
      </c>
    </row>
    <row r="109" spans="1:7" ht="15.6" customHeight="1">
      <c r="A109" s="179">
        <v>848</v>
      </c>
      <c r="B109" s="180">
        <v>1700052909183</v>
      </c>
      <c r="C109" s="176" t="s">
        <v>292</v>
      </c>
      <c r="D109" s="197">
        <v>0</v>
      </c>
      <c r="E109" s="196">
        <v>827.35</v>
      </c>
      <c r="F109" s="195">
        <v>0.05</v>
      </c>
      <c r="G109" s="195">
        <v>0.05</v>
      </c>
    </row>
    <row r="110" spans="1:7" ht="15.6" customHeight="1">
      <c r="A110" s="179">
        <v>8715</v>
      </c>
      <c r="B110" s="180">
        <v>8715</v>
      </c>
      <c r="C110" s="176" t="s">
        <v>293</v>
      </c>
      <c r="D110" s="197">
        <v>0</v>
      </c>
      <c r="E110" s="196">
        <v>12537.03</v>
      </c>
      <c r="F110" s="195">
        <v>0.05</v>
      </c>
      <c r="G110" s="195">
        <v>0.05</v>
      </c>
    </row>
    <row r="111" spans="1:7" ht="15.6" customHeight="1">
      <c r="A111" s="179">
        <v>852</v>
      </c>
      <c r="B111" s="180">
        <v>1700052674884</v>
      </c>
      <c r="C111" s="176" t="s">
        <v>294</v>
      </c>
      <c r="D111" s="197">
        <v>0</v>
      </c>
      <c r="E111" s="196">
        <v>9941.9599999999991</v>
      </c>
      <c r="F111" s="195">
        <v>0.05</v>
      </c>
      <c r="G111" s="195">
        <v>0.05</v>
      </c>
    </row>
    <row r="112" spans="1:7" ht="15.6" customHeight="1">
      <c r="A112" s="179">
        <v>853</v>
      </c>
      <c r="B112" s="180">
        <v>1700052577781</v>
      </c>
      <c r="C112" s="176" t="s">
        <v>295</v>
      </c>
      <c r="D112" s="197">
        <v>0</v>
      </c>
      <c r="E112" s="196">
        <v>2790.66</v>
      </c>
      <c r="F112" s="195">
        <v>0.05</v>
      </c>
      <c r="G112" s="195">
        <v>0.05</v>
      </c>
    </row>
    <row r="113" spans="1:7" ht="15.6" customHeight="1">
      <c r="A113" s="179">
        <v>854</v>
      </c>
      <c r="B113" s="180">
        <v>1700052636008</v>
      </c>
      <c r="C113" s="176" t="s">
        <v>296</v>
      </c>
      <c r="D113" s="197">
        <v>0</v>
      </c>
      <c r="E113" s="196">
        <v>798.28</v>
      </c>
      <c r="F113" s="195">
        <v>0.05</v>
      </c>
      <c r="G113" s="195">
        <v>0.05</v>
      </c>
    </row>
    <row r="114" spans="1:7" ht="15.6" customHeight="1">
      <c r="A114" s="179">
        <v>859</v>
      </c>
      <c r="B114" s="180">
        <v>1700052588296</v>
      </c>
      <c r="C114" s="176" t="s">
        <v>297</v>
      </c>
      <c r="D114" s="197">
        <v>0</v>
      </c>
      <c r="E114" s="196">
        <v>635.59</v>
      </c>
      <c r="F114" s="195">
        <v>0.05</v>
      </c>
      <c r="G114" s="195">
        <v>0.05</v>
      </c>
    </row>
    <row r="115" spans="1:7" ht="15.6" customHeight="1">
      <c r="A115" s="179">
        <v>860</v>
      </c>
      <c r="B115" s="180">
        <v>1700052844321</v>
      </c>
      <c r="C115" s="176" t="s">
        <v>298</v>
      </c>
      <c r="D115" s="197">
        <v>0</v>
      </c>
      <c r="E115" s="196">
        <v>3154.09</v>
      </c>
      <c r="F115" s="195">
        <v>0.05</v>
      </c>
      <c r="G115" s="195">
        <v>0.05</v>
      </c>
    </row>
    <row r="116" spans="1:7" ht="15.6" customHeight="1">
      <c r="A116" s="179">
        <v>8717</v>
      </c>
      <c r="B116" s="180">
        <v>8717</v>
      </c>
      <c r="C116" s="176" t="s">
        <v>299</v>
      </c>
      <c r="D116" s="197">
        <v>0</v>
      </c>
      <c r="E116" s="196">
        <v>10405.950000000001</v>
      </c>
      <c r="F116" s="195">
        <v>0.05</v>
      </c>
      <c r="G116" s="195">
        <v>0.05</v>
      </c>
    </row>
    <row r="117" spans="1:7" ht="15.6" customHeight="1">
      <c r="A117" s="179">
        <v>863</v>
      </c>
      <c r="B117" s="180">
        <v>1700052525375</v>
      </c>
      <c r="C117" s="176" t="s">
        <v>300</v>
      </c>
      <c r="D117" s="197">
        <v>0</v>
      </c>
      <c r="E117" s="196">
        <v>26279.360000000001</v>
      </c>
      <c r="F117" s="195">
        <v>0.05</v>
      </c>
      <c r="G117" s="195">
        <v>0.05</v>
      </c>
    </row>
    <row r="118" spans="1:7" ht="15.6" customHeight="1">
      <c r="A118" s="179">
        <v>864</v>
      </c>
      <c r="B118" s="180">
        <v>1700052524103</v>
      </c>
      <c r="C118" s="176" t="s">
        <v>301</v>
      </c>
      <c r="D118" s="197">
        <v>0</v>
      </c>
      <c r="E118" s="196">
        <v>1201.08</v>
      </c>
      <c r="F118" s="195">
        <v>0.05</v>
      </c>
      <c r="G118" s="195">
        <v>0.05</v>
      </c>
    </row>
    <row r="119" spans="1:7" ht="15.6" customHeight="1">
      <c r="A119" s="179">
        <v>865</v>
      </c>
      <c r="B119" s="180">
        <v>1700052500733</v>
      </c>
      <c r="C119" s="176" t="s">
        <v>302</v>
      </c>
      <c r="D119" s="197">
        <v>0</v>
      </c>
      <c r="E119" s="196">
        <v>17616.55</v>
      </c>
      <c r="F119" s="195">
        <v>0.05</v>
      </c>
      <c r="G119" s="195">
        <v>0.05</v>
      </c>
    </row>
    <row r="120" spans="1:7" ht="15.6" customHeight="1">
      <c r="A120" s="179">
        <v>867</v>
      </c>
      <c r="B120" s="180">
        <v>1700052601812</v>
      </c>
      <c r="C120" s="176" t="s">
        <v>303</v>
      </c>
      <c r="D120" s="197">
        <v>0</v>
      </c>
      <c r="E120" s="196">
        <v>3144.34</v>
      </c>
      <c r="F120" s="195">
        <v>0.05</v>
      </c>
      <c r="G120" s="195">
        <v>0.05</v>
      </c>
    </row>
    <row r="121" spans="1:7" ht="15.6" customHeight="1">
      <c r="A121" s="179">
        <v>824</v>
      </c>
      <c r="B121" s="180">
        <v>1700052765496</v>
      </c>
      <c r="C121" s="176" t="s">
        <v>304</v>
      </c>
      <c r="D121" s="197">
        <v>0</v>
      </c>
      <c r="E121" s="196">
        <v>1386.3</v>
      </c>
      <c r="F121" s="195">
        <v>0.05</v>
      </c>
      <c r="G121" s="195">
        <v>0.05</v>
      </c>
    </row>
    <row r="122" spans="1:7" ht="15.6" customHeight="1">
      <c r="A122" s="179">
        <v>870</v>
      </c>
      <c r="B122" s="180">
        <v>1700052793207</v>
      </c>
      <c r="C122" s="176" t="s">
        <v>305</v>
      </c>
      <c r="D122" s="197">
        <v>0</v>
      </c>
      <c r="E122" s="196">
        <v>3555.23</v>
      </c>
      <c r="F122" s="195">
        <v>0.05</v>
      </c>
      <c r="G122" s="195">
        <v>0.05</v>
      </c>
    </row>
    <row r="123" spans="1:7" ht="15.6" customHeight="1">
      <c r="A123" s="179">
        <v>871</v>
      </c>
      <c r="B123" s="180">
        <v>1700052556319</v>
      </c>
      <c r="C123" s="176" t="s">
        <v>306</v>
      </c>
      <c r="D123" s="197">
        <v>0</v>
      </c>
      <c r="E123" s="196">
        <v>1262.01</v>
      </c>
      <c r="F123" s="195">
        <v>0.05</v>
      </c>
      <c r="G123" s="195">
        <v>0.05</v>
      </c>
    </row>
    <row r="124" spans="1:7" ht="15.6" customHeight="1">
      <c r="A124" s="179">
        <v>978</v>
      </c>
      <c r="B124" s="180">
        <v>1700051768158</v>
      </c>
      <c r="C124" s="176" t="s">
        <v>307</v>
      </c>
      <c r="D124" s="197">
        <v>0</v>
      </c>
      <c r="E124" s="196">
        <v>2201.42</v>
      </c>
      <c r="F124" s="195">
        <v>0.05</v>
      </c>
      <c r="G124" s="195">
        <v>0.05</v>
      </c>
    </row>
    <row r="125" spans="1:7" ht="15.6" customHeight="1">
      <c r="A125" s="179">
        <v>873</v>
      </c>
      <c r="B125" s="180">
        <v>1700052479221</v>
      </c>
      <c r="C125" s="176" t="s">
        <v>308</v>
      </c>
      <c r="D125" s="197">
        <v>0</v>
      </c>
      <c r="E125" s="196">
        <v>4508.8500000000004</v>
      </c>
      <c r="F125" s="195">
        <v>0.05</v>
      </c>
      <c r="G125" s="195">
        <v>0.05</v>
      </c>
    </row>
    <row r="126" spans="1:7" ht="15.6" customHeight="1">
      <c r="A126" s="78">
        <v>528</v>
      </c>
      <c r="B126" s="175">
        <v>1700051731194</v>
      </c>
      <c r="C126" s="176" t="s">
        <v>311</v>
      </c>
      <c r="D126" s="197">
        <v>0</v>
      </c>
      <c r="E126" s="196">
        <v>513.47</v>
      </c>
      <c r="F126" s="195">
        <v>0.05</v>
      </c>
      <c r="G126" s="195">
        <v>0.05</v>
      </c>
    </row>
    <row r="127" spans="1:7" ht="15.6" customHeight="1">
      <c r="A127" s="78">
        <v>528</v>
      </c>
      <c r="B127" s="175">
        <v>1700051731185</v>
      </c>
      <c r="C127" s="176" t="s">
        <v>312</v>
      </c>
      <c r="D127" s="197">
        <v>0</v>
      </c>
      <c r="E127" s="196">
        <v>513.47</v>
      </c>
      <c r="F127" s="195">
        <v>0.05</v>
      </c>
      <c r="G127" s="195">
        <v>0.05</v>
      </c>
    </row>
    <row r="128" spans="1:7" ht="15.6" customHeight="1">
      <c r="A128" s="78">
        <v>528</v>
      </c>
      <c r="B128" s="175">
        <v>1700051731176</v>
      </c>
      <c r="C128" s="176" t="s">
        <v>313</v>
      </c>
      <c r="D128" s="197">
        <v>0</v>
      </c>
      <c r="E128" s="196">
        <v>513.47</v>
      </c>
      <c r="F128" s="195">
        <v>0.05</v>
      </c>
      <c r="G128" s="195">
        <v>0.05</v>
      </c>
    </row>
    <row r="129" spans="1:7" ht="15.6" customHeight="1">
      <c r="A129" s="78">
        <v>528</v>
      </c>
      <c r="B129" s="175">
        <v>1700051731120</v>
      </c>
      <c r="C129" s="176" t="s">
        <v>314</v>
      </c>
      <c r="D129" s="197">
        <v>0</v>
      </c>
      <c r="E129" s="196">
        <v>513.47</v>
      </c>
      <c r="F129" s="195">
        <v>0.05</v>
      </c>
      <c r="G129" s="195">
        <v>0.05</v>
      </c>
    </row>
    <row r="130" spans="1:7" ht="15.6" customHeight="1">
      <c r="A130" s="78">
        <v>528</v>
      </c>
      <c r="B130" s="175">
        <v>1700051731088</v>
      </c>
      <c r="C130" s="176" t="s">
        <v>315</v>
      </c>
      <c r="D130" s="197">
        <v>0</v>
      </c>
      <c r="E130" s="196">
        <v>513.47</v>
      </c>
      <c r="F130" s="195">
        <v>0.05</v>
      </c>
      <c r="G130" s="195">
        <v>0.05</v>
      </c>
    </row>
    <row r="131" spans="1:7" ht="15.6" customHeight="1">
      <c r="A131" s="78">
        <v>528</v>
      </c>
      <c r="B131" s="175">
        <v>1700051731200</v>
      </c>
      <c r="C131" s="176" t="s">
        <v>316</v>
      </c>
      <c r="D131" s="197">
        <v>0</v>
      </c>
      <c r="E131" s="196">
        <v>513.47</v>
      </c>
      <c r="F131" s="195">
        <v>0.05</v>
      </c>
      <c r="G131" s="195">
        <v>0.05</v>
      </c>
    </row>
    <row r="132" spans="1:7" ht="15.6" customHeight="1">
      <c r="A132" s="78">
        <v>528</v>
      </c>
      <c r="B132" s="175">
        <v>1700051730846</v>
      </c>
      <c r="C132" s="176" t="s">
        <v>317</v>
      </c>
      <c r="D132" s="197">
        <v>0</v>
      </c>
      <c r="E132" s="196">
        <v>513.47</v>
      </c>
      <c r="F132" s="195">
        <v>0.05</v>
      </c>
      <c r="G132" s="195">
        <v>0.05</v>
      </c>
    </row>
    <row r="133" spans="1:7" ht="15.6" customHeight="1">
      <c r="A133" s="78">
        <v>528</v>
      </c>
      <c r="B133" s="175">
        <v>1700051730873</v>
      </c>
      <c r="C133" s="176" t="s">
        <v>318</v>
      </c>
      <c r="D133" s="197">
        <v>0</v>
      </c>
      <c r="E133" s="196">
        <v>513.47</v>
      </c>
      <c r="F133" s="195">
        <v>0.05</v>
      </c>
      <c r="G133" s="195">
        <v>0.05</v>
      </c>
    </row>
    <row r="134" spans="1:7" ht="15.6" customHeight="1">
      <c r="A134" s="78">
        <v>528</v>
      </c>
      <c r="B134" s="175">
        <v>1700051730882</v>
      </c>
      <c r="C134" s="176" t="s">
        <v>319</v>
      </c>
      <c r="D134" s="197">
        <v>0</v>
      </c>
      <c r="E134" s="196">
        <v>513.47</v>
      </c>
      <c r="F134" s="195">
        <v>0.05</v>
      </c>
      <c r="G134" s="195">
        <v>0.05</v>
      </c>
    </row>
    <row r="135" spans="1:7" ht="15.6" customHeight="1">
      <c r="A135" s="78">
        <v>843</v>
      </c>
      <c r="B135" s="175">
        <v>1700051730891</v>
      </c>
      <c r="C135" s="176" t="s">
        <v>320</v>
      </c>
      <c r="D135" s="197">
        <v>0</v>
      </c>
      <c r="E135" s="196">
        <v>1085.19</v>
      </c>
      <c r="F135" s="195">
        <v>0.05</v>
      </c>
      <c r="G135" s="195">
        <v>0.05</v>
      </c>
    </row>
    <row r="136" spans="1:7" ht="15.6" customHeight="1">
      <c r="A136" s="78">
        <v>843</v>
      </c>
      <c r="B136" s="175">
        <v>1700051730943</v>
      </c>
      <c r="C136" s="176" t="s">
        <v>321</v>
      </c>
      <c r="D136" s="197">
        <v>0</v>
      </c>
      <c r="E136" s="196">
        <v>1085.19</v>
      </c>
      <c r="F136" s="195">
        <v>0.05</v>
      </c>
      <c r="G136" s="195">
        <v>0.05</v>
      </c>
    </row>
    <row r="137" spans="1:7" ht="15.6" customHeight="1">
      <c r="A137" s="78">
        <v>843</v>
      </c>
      <c r="B137" s="175">
        <v>1700051730916</v>
      </c>
      <c r="C137" s="176" t="s">
        <v>322</v>
      </c>
      <c r="D137" s="197">
        <v>0</v>
      </c>
      <c r="E137" s="196">
        <v>1085.19</v>
      </c>
      <c r="F137" s="195">
        <v>0.05</v>
      </c>
      <c r="G137" s="195">
        <v>0.05</v>
      </c>
    </row>
    <row r="138" spans="1:7" ht="15.6" customHeight="1">
      <c r="A138" s="179">
        <v>874</v>
      </c>
      <c r="B138" s="180">
        <v>1700052336018</v>
      </c>
      <c r="C138" s="176" t="s">
        <v>323</v>
      </c>
      <c r="D138" s="197">
        <v>0</v>
      </c>
      <c r="E138" s="196">
        <v>2371.42</v>
      </c>
      <c r="F138" s="195">
        <v>0.05</v>
      </c>
      <c r="G138" s="195">
        <v>0.05</v>
      </c>
    </row>
    <row r="139" spans="1:7" ht="15.6" customHeight="1">
      <c r="A139" s="179">
        <v>875</v>
      </c>
      <c r="B139" s="180">
        <v>1700052611332</v>
      </c>
      <c r="C139" s="176" t="s">
        <v>324</v>
      </c>
      <c r="D139" s="197">
        <v>0</v>
      </c>
      <c r="E139" s="196">
        <v>12375.65</v>
      </c>
      <c r="F139" s="195">
        <v>0.05</v>
      </c>
      <c r="G139" s="195">
        <v>0.05</v>
      </c>
    </row>
    <row r="140" spans="1:7" ht="15.6" customHeight="1">
      <c r="A140" s="179">
        <v>980</v>
      </c>
      <c r="B140" s="180">
        <v>1700052910667</v>
      </c>
      <c r="C140" s="176" t="s">
        <v>325</v>
      </c>
      <c r="D140" s="197">
        <v>0</v>
      </c>
      <c r="E140" s="196">
        <v>18560.330000000002</v>
      </c>
      <c r="F140" s="195">
        <v>0.05</v>
      </c>
      <c r="G140" s="195">
        <v>0.05</v>
      </c>
    </row>
    <row r="141" spans="1:7" ht="15.6" customHeight="1">
      <c r="A141" s="179">
        <v>879</v>
      </c>
      <c r="B141" s="180">
        <v>1700052767137</v>
      </c>
      <c r="C141" s="176" t="s">
        <v>326</v>
      </c>
      <c r="D141" s="197">
        <v>0</v>
      </c>
      <c r="E141" s="196">
        <v>1336.23</v>
      </c>
      <c r="F141" s="195">
        <v>0.05</v>
      </c>
      <c r="G141" s="195">
        <v>0.05</v>
      </c>
    </row>
    <row r="142" spans="1:7" ht="15.6" customHeight="1">
      <c r="A142" s="179">
        <v>847</v>
      </c>
      <c r="B142" s="180">
        <v>1700052610357</v>
      </c>
      <c r="C142" s="176" t="s">
        <v>327</v>
      </c>
      <c r="D142" s="197">
        <v>0</v>
      </c>
      <c r="E142" s="196">
        <v>935.31</v>
      </c>
      <c r="F142" s="195">
        <v>0.05</v>
      </c>
      <c r="G142" s="195">
        <v>0.05</v>
      </c>
    </row>
    <row r="143" spans="1:7" ht="15.6" customHeight="1">
      <c r="A143" s="179">
        <v>881</v>
      </c>
      <c r="B143" s="180">
        <v>1700052707963</v>
      </c>
      <c r="C143" s="176" t="s">
        <v>329</v>
      </c>
      <c r="D143" s="197">
        <v>0</v>
      </c>
      <c r="E143" s="196">
        <v>2399.77</v>
      </c>
      <c r="F143" s="195">
        <v>0.05</v>
      </c>
      <c r="G143" s="195">
        <v>0.05</v>
      </c>
    </row>
    <row r="144" spans="1:7" ht="15.6" customHeight="1">
      <c r="A144" s="179">
        <v>882</v>
      </c>
      <c r="B144" s="180">
        <v>1700052445738</v>
      </c>
      <c r="C144" s="176" t="s">
        <v>330</v>
      </c>
      <c r="D144" s="197">
        <v>0</v>
      </c>
      <c r="E144" s="196">
        <v>1225.73</v>
      </c>
      <c r="F144" s="195">
        <v>0.05</v>
      </c>
      <c r="G144" s="195">
        <v>0.05</v>
      </c>
    </row>
    <row r="145" spans="1:7" ht="15.6" customHeight="1">
      <c r="A145" s="179">
        <v>883</v>
      </c>
      <c r="B145" s="180">
        <v>1700052638548</v>
      </c>
      <c r="C145" s="176" t="s">
        <v>331</v>
      </c>
      <c r="D145" s="197">
        <v>0</v>
      </c>
      <c r="E145" s="196">
        <v>11019.87</v>
      </c>
      <c r="F145" s="195">
        <v>0.05</v>
      </c>
      <c r="G145" s="195">
        <v>0.05</v>
      </c>
    </row>
    <row r="146" spans="1:7" ht="15.6" customHeight="1">
      <c r="A146" s="179">
        <v>885</v>
      </c>
      <c r="B146" s="180">
        <v>1700052643938</v>
      </c>
      <c r="C146" s="176" t="s">
        <v>332</v>
      </c>
      <c r="D146" s="197">
        <v>0</v>
      </c>
      <c r="E146" s="196">
        <v>2099.5100000000002</v>
      </c>
      <c r="F146" s="195">
        <v>0.05</v>
      </c>
      <c r="G146" s="195">
        <v>0.05</v>
      </c>
    </row>
    <row r="147" spans="1:7" ht="15.6" customHeight="1">
      <c r="A147" s="179">
        <v>886</v>
      </c>
      <c r="B147" s="180">
        <v>1700052636160</v>
      </c>
      <c r="C147" s="176" t="s">
        <v>333</v>
      </c>
      <c r="D147" s="197">
        <v>0</v>
      </c>
      <c r="E147" s="196">
        <v>848.76</v>
      </c>
      <c r="F147" s="195">
        <v>0.05</v>
      </c>
      <c r="G147" s="195">
        <v>0.05</v>
      </c>
    </row>
    <row r="148" spans="1:7" ht="15.6" customHeight="1">
      <c r="A148" s="179">
        <v>887</v>
      </c>
      <c r="B148" s="180">
        <v>1700052601469</v>
      </c>
      <c r="C148" s="176" t="s">
        <v>334</v>
      </c>
      <c r="D148" s="197">
        <v>0</v>
      </c>
      <c r="E148" s="196">
        <v>0</v>
      </c>
      <c r="F148" s="195">
        <v>0</v>
      </c>
      <c r="G148" s="195">
        <v>0</v>
      </c>
    </row>
    <row r="149" spans="1:7" ht="15.6" customHeight="1">
      <c r="A149" s="179">
        <v>888</v>
      </c>
      <c r="B149" s="180">
        <v>1700052604576</v>
      </c>
      <c r="C149" s="176" t="s">
        <v>335</v>
      </c>
      <c r="D149" s="197">
        <v>0</v>
      </c>
      <c r="E149" s="196">
        <v>2133.7399999999998</v>
      </c>
      <c r="F149" s="195">
        <v>0.05</v>
      </c>
      <c r="G149" s="195">
        <v>0.05</v>
      </c>
    </row>
    <row r="150" spans="1:7" ht="15.6" customHeight="1">
      <c r="A150" s="179">
        <v>891</v>
      </c>
      <c r="B150" s="180">
        <v>1700052619448</v>
      </c>
      <c r="C150" s="176" t="s">
        <v>336</v>
      </c>
      <c r="D150" s="197">
        <v>0</v>
      </c>
      <c r="E150" s="196">
        <v>10208.780000000001</v>
      </c>
      <c r="F150" s="195">
        <v>0.05</v>
      </c>
      <c r="G150" s="195">
        <v>0.05</v>
      </c>
    </row>
    <row r="151" spans="1:7" ht="15.6" customHeight="1">
      <c r="A151" s="179">
        <v>893</v>
      </c>
      <c r="B151" s="180">
        <v>1700052643609</v>
      </c>
      <c r="C151" s="176" t="s">
        <v>337</v>
      </c>
      <c r="D151" s="197">
        <v>0</v>
      </c>
      <c r="E151" s="196">
        <v>6304.68</v>
      </c>
      <c r="F151" s="195">
        <v>0.05</v>
      </c>
      <c r="G151" s="195">
        <v>0.05</v>
      </c>
    </row>
    <row r="152" spans="1:7" ht="15.6" customHeight="1">
      <c r="A152" s="179">
        <v>8720</v>
      </c>
      <c r="B152" s="180">
        <v>8720</v>
      </c>
      <c r="C152" s="176" t="s">
        <v>338</v>
      </c>
      <c r="D152" s="197">
        <v>0</v>
      </c>
      <c r="E152" s="196">
        <v>10107.02</v>
      </c>
      <c r="F152" s="195">
        <v>0.05</v>
      </c>
      <c r="G152" s="195">
        <v>0.05</v>
      </c>
    </row>
    <row r="153" spans="1:7" ht="15.6" customHeight="1">
      <c r="A153" s="179">
        <v>895</v>
      </c>
      <c r="B153" s="180">
        <v>1700052667460</v>
      </c>
      <c r="C153" s="176" t="s">
        <v>339</v>
      </c>
      <c r="D153" s="197">
        <v>0</v>
      </c>
      <c r="E153" s="196">
        <v>1269.68</v>
      </c>
      <c r="F153" s="195">
        <v>0.05</v>
      </c>
      <c r="G153" s="195">
        <v>0.05</v>
      </c>
    </row>
    <row r="154" spans="1:7" ht="15.6" customHeight="1">
      <c r="A154" s="179">
        <v>896</v>
      </c>
      <c r="B154" s="180">
        <v>1700052667432</v>
      </c>
      <c r="C154" s="176" t="s">
        <v>340</v>
      </c>
      <c r="D154" s="197">
        <v>0</v>
      </c>
      <c r="E154" s="196">
        <v>1270.81</v>
      </c>
      <c r="F154" s="195">
        <v>0.05</v>
      </c>
      <c r="G154" s="195">
        <v>0.05</v>
      </c>
    </row>
    <row r="155" spans="1:7" ht="15.6" customHeight="1">
      <c r="A155" s="179">
        <v>856</v>
      </c>
      <c r="B155" s="180">
        <v>1700052613766</v>
      </c>
      <c r="C155" s="176" t="s">
        <v>341</v>
      </c>
      <c r="D155" s="197">
        <v>0</v>
      </c>
      <c r="E155" s="196">
        <v>7278.56</v>
      </c>
      <c r="F155" s="195">
        <v>0.05</v>
      </c>
      <c r="G155" s="195">
        <v>0.05</v>
      </c>
    </row>
    <row r="156" spans="1:7" ht="15.6" customHeight="1">
      <c r="A156" s="179">
        <v>8719</v>
      </c>
      <c r="B156" s="180">
        <v>8719</v>
      </c>
      <c r="C156" s="176" t="s">
        <v>344</v>
      </c>
      <c r="D156" s="197">
        <v>0</v>
      </c>
      <c r="E156" s="196">
        <v>20121.78</v>
      </c>
      <c r="F156" s="195">
        <v>0.05</v>
      </c>
      <c r="G156" s="195">
        <v>0.05</v>
      </c>
    </row>
    <row r="157" spans="1:7" ht="15.6" customHeight="1">
      <c r="A157" s="179">
        <v>908</v>
      </c>
      <c r="B157" s="180">
        <v>1700052632388</v>
      </c>
      <c r="C157" s="176" t="s">
        <v>345</v>
      </c>
      <c r="D157" s="197">
        <v>0</v>
      </c>
      <c r="E157" s="196">
        <v>3430.48</v>
      </c>
      <c r="F157" s="195">
        <v>0.05</v>
      </c>
      <c r="G157" s="195">
        <v>0.05</v>
      </c>
    </row>
    <row r="158" spans="1:7" ht="15.6" customHeight="1">
      <c r="A158" s="179">
        <v>831</v>
      </c>
      <c r="B158" s="180">
        <v>1700052750694</v>
      </c>
      <c r="C158" s="176" t="s">
        <v>346</v>
      </c>
      <c r="D158" s="197">
        <v>0</v>
      </c>
      <c r="E158" s="196">
        <v>1007.54</v>
      </c>
      <c r="F158" s="195">
        <v>0.05</v>
      </c>
      <c r="G158" s="195">
        <v>0.05</v>
      </c>
    </row>
    <row r="159" spans="1:7" ht="15.6" customHeight="1">
      <c r="A159" s="179">
        <v>836</v>
      </c>
      <c r="B159" s="180">
        <v>1700052757714</v>
      </c>
      <c r="C159" s="176" t="s">
        <v>347</v>
      </c>
      <c r="D159" s="197">
        <v>0</v>
      </c>
      <c r="E159" s="196">
        <v>1086.08</v>
      </c>
      <c r="F159" s="195">
        <v>0.05</v>
      </c>
      <c r="G159" s="195">
        <v>0.05</v>
      </c>
    </row>
    <row r="160" spans="1:7" ht="15.6" customHeight="1">
      <c r="A160" s="179">
        <v>971</v>
      </c>
      <c r="B160" s="180">
        <v>1700052979809</v>
      </c>
      <c r="C160" s="176" t="s">
        <v>348</v>
      </c>
      <c r="D160" s="197">
        <v>0</v>
      </c>
      <c r="E160" s="196">
        <v>4295.3500000000004</v>
      </c>
      <c r="F160" s="195">
        <v>0.05</v>
      </c>
      <c r="G160" s="195">
        <v>0.05</v>
      </c>
    </row>
    <row r="161" spans="1:7" ht="15.6" customHeight="1">
      <c r="A161" s="179">
        <v>8707</v>
      </c>
      <c r="B161" s="180">
        <v>8707</v>
      </c>
      <c r="C161" s="176" t="s">
        <v>349</v>
      </c>
      <c r="D161" s="197">
        <v>0</v>
      </c>
      <c r="E161" s="196">
        <v>0</v>
      </c>
      <c r="F161" s="195">
        <v>0</v>
      </c>
      <c r="G161" s="195">
        <v>0</v>
      </c>
    </row>
    <row r="162" spans="1:7" ht="15.6" customHeight="1">
      <c r="A162" s="179">
        <v>828</v>
      </c>
      <c r="B162" s="180">
        <v>1700052708210</v>
      </c>
      <c r="C162" s="176" t="s">
        <v>351</v>
      </c>
      <c r="D162" s="197">
        <v>0</v>
      </c>
      <c r="E162" s="196">
        <v>0</v>
      </c>
      <c r="F162" s="195">
        <v>0</v>
      </c>
      <c r="G162" s="195">
        <v>0</v>
      </c>
    </row>
    <row r="163" spans="1:7" ht="15.6" customHeight="1">
      <c r="A163" s="179">
        <v>981</v>
      </c>
      <c r="B163" s="180">
        <v>1700052765478</v>
      </c>
      <c r="C163" s="176" t="s">
        <v>352</v>
      </c>
      <c r="D163" s="197">
        <v>0</v>
      </c>
      <c r="E163" s="196">
        <v>11714.15</v>
      </c>
      <c r="F163" s="195">
        <v>0.05</v>
      </c>
      <c r="G163" s="195">
        <v>0.05</v>
      </c>
    </row>
    <row r="164" spans="1:7" ht="15.6" customHeight="1">
      <c r="A164" s="179">
        <v>839</v>
      </c>
      <c r="B164" s="180">
        <v>1700052751340</v>
      </c>
      <c r="C164" s="176" t="s">
        <v>353</v>
      </c>
      <c r="D164" s="197">
        <v>0</v>
      </c>
      <c r="E164" s="196">
        <v>3900.06</v>
      </c>
      <c r="F164" s="195">
        <v>0.05</v>
      </c>
      <c r="G164" s="195">
        <v>0.05</v>
      </c>
    </row>
    <row r="165" spans="1:7" ht="15.6" customHeight="1">
      <c r="A165" s="179">
        <v>8722</v>
      </c>
      <c r="B165" s="180">
        <v>8722</v>
      </c>
      <c r="C165" s="176" t="s">
        <v>354</v>
      </c>
      <c r="D165" s="197">
        <v>0</v>
      </c>
      <c r="E165" s="196">
        <v>46184.32</v>
      </c>
      <c r="F165" s="195">
        <v>0.05</v>
      </c>
      <c r="G165" s="195">
        <v>0.05</v>
      </c>
    </row>
    <row r="166" spans="1:7" ht="15.6" customHeight="1">
      <c r="A166" s="179">
        <v>970</v>
      </c>
      <c r="B166" s="180">
        <v>1700052616925</v>
      </c>
      <c r="C166" s="176" t="s">
        <v>355</v>
      </c>
      <c r="D166" s="197">
        <v>0</v>
      </c>
      <c r="E166" s="196">
        <v>49350.52</v>
      </c>
      <c r="F166" s="195">
        <v>0.05</v>
      </c>
      <c r="G166" s="195">
        <v>0.05</v>
      </c>
    </row>
    <row r="167" spans="1:7" ht="15.6" customHeight="1">
      <c r="A167" s="179">
        <v>876</v>
      </c>
      <c r="B167" s="180">
        <v>1700052791361</v>
      </c>
      <c r="C167" s="176" t="s">
        <v>356</v>
      </c>
      <c r="D167" s="197">
        <v>0</v>
      </c>
      <c r="E167" s="196">
        <v>2151.87</v>
      </c>
      <c r="F167" s="195">
        <v>0.05</v>
      </c>
      <c r="G167" s="195">
        <v>0.05</v>
      </c>
    </row>
    <row r="168" spans="1:7" ht="15.6" customHeight="1">
      <c r="A168" s="179">
        <v>880</v>
      </c>
      <c r="B168" s="180">
        <v>1700052906953</v>
      </c>
      <c r="C168" s="176" t="s">
        <v>357</v>
      </c>
      <c r="D168" s="197">
        <v>0</v>
      </c>
      <c r="E168" s="196">
        <v>1766.15</v>
      </c>
      <c r="F168" s="195">
        <v>0.05</v>
      </c>
      <c r="G168" s="195">
        <v>0.05</v>
      </c>
    </row>
    <row r="169" spans="1:7" ht="15.6" customHeight="1">
      <c r="A169" s="179">
        <v>840</v>
      </c>
      <c r="B169" s="180">
        <v>1700052750417</v>
      </c>
      <c r="C169" s="176" t="s">
        <v>358</v>
      </c>
      <c r="D169" s="197">
        <v>0</v>
      </c>
      <c r="E169" s="196">
        <v>1267.76</v>
      </c>
      <c r="F169" s="195">
        <v>0.05</v>
      </c>
      <c r="G169" s="195">
        <v>0.05</v>
      </c>
    </row>
    <row r="170" spans="1:7" ht="15.6" customHeight="1">
      <c r="A170" s="179">
        <v>829</v>
      </c>
      <c r="B170" s="180">
        <v>1700052730865</v>
      </c>
      <c r="C170" s="176" t="s">
        <v>359</v>
      </c>
      <c r="D170" s="197">
        <v>0</v>
      </c>
      <c r="E170" s="196">
        <v>1168.8399999999999</v>
      </c>
      <c r="F170" s="195">
        <v>0.05</v>
      </c>
      <c r="G170" s="195">
        <v>0.05</v>
      </c>
    </row>
    <row r="171" spans="1:7" ht="15.6" customHeight="1">
      <c r="A171" s="179">
        <v>8741</v>
      </c>
      <c r="B171" s="180">
        <v>8741</v>
      </c>
      <c r="C171" s="176" t="s">
        <v>360</v>
      </c>
      <c r="D171" s="197">
        <v>0</v>
      </c>
      <c r="E171" s="196">
        <v>51275.77</v>
      </c>
      <c r="F171" s="195">
        <v>0.05</v>
      </c>
      <c r="G171" s="195">
        <v>0.05</v>
      </c>
    </row>
    <row r="172" spans="1:7" ht="15.6" customHeight="1">
      <c r="A172" s="179">
        <v>841</v>
      </c>
      <c r="B172" s="180">
        <v>1700052708595</v>
      </c>
      <c r="C172" s="176" t="s">
        <v>361</v>
      </c>
      <c r="D172" s="197">
        <v>0</v>
      </c>
      <c r="E172" s="196">
        <v>1904.24</v>
      </c>
      <c r="F172" s="195">
        <v>0.05</v>
      </c>
      <c r="G172" s="195">
        <v>0.05</v>
      </c>
    </row>
    <row r="173" spans="1:7" ht="15.6" customHeight="1">
      <c r="A173" s="179">
        <v>982</v>
      </c>
      <c r="B173" s="180">
        <v>1700052966048</v>
      </c>
      <c r="C173" s="176" t="s">
        <v>362</v>
      </c>
      <c r="D173" s="197">
        <v>0</v>
      </c>
      <c r="E173" s="196">
        <v>7997.88</v>
      </c>
      <c r="F173" s="195">
        <v>0.05</v>
      </c>
      <c r="G173" s="195">
        <v>0.05</v>
      </c>
    </row>
    <row r="174" spans="1:7" ht="15.6" customHeight="1">
      <c r="A174" s="179">
        <v>531</v>
      </c>
      <c r="B174" s="180">
        <v>1700053150084</v>
      </c>
      <c r="C174" s="176" t="s">
        <v>363</v>
      </c>
      <c r="D174" s="197">
        <v>0</v>
      </c>
      <c r="E174" s="196">
        <v>9998.2099999999991</v>
      </c>
      <c r="F174" s="195">
        <v>0.05</v>
      </c>
      <c r="G174" s="195">
        <v>0.05</v>
      </c>
    </row>
    <row r="175" spans="1:7" ht="15.6" customHeight="1">
      <c r="A175" s="179">
        <v>845</v>
      </c>
      <c r="B175" s="180">
        <v>1700052867523</v>
      </c>
      <c r="C175" s="176" t="s">
        <v>364</v>
      </c>
      <c r="D175" s="197">
        <v>0</v>
      </c>
      <c r="E175" s="196">
        <v>1378.24</v>
      </c>
      <c r="F175" s="195">
        <v>0.05</v>
      </c>
      <c r="G175" s="195">
        <v>0.05</v>
      </c>
    </row>
    <row r="176" spans="1:7" ht="15.6" customHeight="1">
      <c r="A176" s="179">
        <v>849</v>
      </c>
      <c r="B176" s="180">
        <v>1700052944513</v>
      </c>
      <c r="C176" s="176" t="s">
        <v>365</v>
      </c>
      <c r="D176" s="197">
        <v>0</v>
      </c>
      <c r="E176" s="196">
        <v>1266.4000000000001</v>
      </c>
      <c r="F176" s="195">
        <v>0.05</v>
      </c>
      <c r="G176" s="195">
        <v>0.05</v>
      </c>
    </row>
    <row r="177" spans="1:7" ht="15.6" customHeight="1">
      <c r="A177" s="179">
        <v>992</v>
      </c>
      <c r="B177" s="180">
        <v>1700053043276</v>
      </c>
      <c r="C177" s="176" t="s">
        <v>366</v>
      </c>
      <c r="D177" s="197">
        <v>0</v>
      </c>
      <c r="E177" s="196">
        <v>800.37</v>
      </c>
      <c r="F177" s="195">
        <v>0.05</v>
      </c>
      <c r="G177" s="195">
        <v>0.05</v>
      </c>
    </row>
    <row r="178" spans="1:7" ht="15.6" customHeight="1">
      <c r="A178" s="179">
        <v>934</v>
      </c>
      <c r="B178" s="180">
        <v>1700052967246</v>
      </c>
      <c r="C178" s="176" t="s">
        <v>367</v>
      </c>
      <c r="D178" s="197">
        <v>0</v>
      </c>
      <c r="E178" s="196">
        <v>2589.38</v>
      </c>
      <c r="F178" s="195">
        <v>0.05</v>
      </c>
      <c r="G178" s="195">
        <v>0.05</v>
      </c>
    </row>
    <row r="179" spans="1:7" ht="15.6" customHeight="1">
      <c r="A179" s="179">
        <v>933</v>
      </c>
      <c r="B179" s="180">
        <v>1700052810100</v>
      </c>
      <c r="C179" s="176" t="s">
        <v>368</v>
      </c>
      <c r="D179" s="197">
        <v>0</v>
      </c>
      <c r="E179" s="196">
        <v>1871.18</v>
      </c>
      <c r="F179" s="195">
        <v>0.05</v>
      </c>
      <c r="G179" s="195">
        <v>0.05</v>
      </c>
    </row>
    <row r="180" spans="1:7" ht="15.6" customHeight="1">
      <c r="A180" s="179">
        <v>521</v>
      </c>
      <c r="B180" s="180">
        <v>1700053292285</v>
      </c>
      <c r="C180" s="176" t="s">
        <v>369</v>
      </c>
      <c r="D180" s="197">
        <v>0</v>
      </c>
      <c r="E180" s="196">
        <v>1229.8399999999999</v>
      </c>
      <c r="F180" s="195">
        <v>0.05</v>
      </c>
      <c r="G180" s="195">
        <v>0.05</v>
      </c>
    </row>
    <row r="181" spans="1:7" ht="15.6" customHeight="1">
      <c r="A181" s="179">
        <v>995</v>
      </c>
      <c r="B181" s="180">
        <v>1700052348263</v>
      </c>
      <c r="C181" s="176" t="s">
        <v>370</v>
      </c>
      <c r="D181" s="197">
        <v>0</v>
      </c>
      <c r="E181" s="196">
        <v>23643.18</v>
      </c>
      <c r="F181" s="195">
        <v>0.05</v>
      </c>
      <c r="G181" s="195">
        <v>0.05</v>
      </c>
    </row>
    <row r="182" spans="1:7" ht="15.6" customHeight="1">
      <c r="A182" s="179">
        <v>964</v>
      </c>
      <c r="B182" s="180">
        <v>1700053001090</v>
      </c>
      <c r="C182" s="176" t="s">
        <v>371</v>
      </c>
      <c r="D182" s="197">
        <v>0</v>
      </c>
      <c r="E182" s="196">
        <v>27337.81</v>
      </c>
      <c r="F182" s="195">
        <v>0.05</v>
      </c>
      <c r="G182" s="195">
        <v>0.05</v>
      </c>
    </row>
    <row r="183" spans="1:7" ht="15.6" customHeight="1">
      <c r="A183" s="179">
        <v>827</v>
      </c>
      <c r="B183" s="180">
        <v>1700052434639</v>
      </c>
      <c r="C183" s="176" t="s">
        <v>372</v>
      </c>
      <c r="D183" s="197">
        <v>0</v>
      </c>
      <c r="E183" s="196">
        <v>4298.79</v>
      </c>
      <c r="F183" s="195">
        <v>0.05</v>
      </c>
      <c r="G183" s="195">
        <v>0.05</v>
      </c>
    </row>
    <row r="184" spans="1:7" ht="15.6" customHeight="1">
      <c r="A184" s="179">
        <v>898</v>
      </c>
      <c r="B184" s="180">
        <v>1700052878010</v>
      </c>
      <c r="C184" s="176" t="s">
        <v>373</v>
      </c>
      <c r="D184" s="197">
        <v>0</v>
      </c>
      <c r="E184" s="196">
        <v>1278.0999999999999</v>
      </c>
      <c r="F184" s="195">
        <v>0.05</v>
      </c>
      <c r="G184" s="195">
        <v>0.05</v>
      </c>
    </row>
    <row r="185" spans="1:7" ht="15.6" customHeight="1">
      <c r="A185" s="179">
        <v>996</v>
      </c>
      <c r="B185" s="180">
        <v>1700053065057</v>
      </c>
      <c r="C185" s="176" t="s">
        <v>374</v>
      </c>
      <c r="D185" s="197">
        <v>0</v>
      </c>
      <c r="E185" s="196">
        <v>1468.36</v>
      </c>
      <c r="F185" s="195">
        <v>0.05</v>
      </c>
      <c r="G185" s="195">
        <v>0.05</v>
      </c>
    </row>
    <row r="186" spans="1:7" ht="15.6" customHeight="1">
      <c r="A186" s="179">
        <v>842</v>
      </c>
      <c r="B186" s="180">
        <v>1700052768390</v>
      </c>
      <c r="C186" s="176" t="s">
        <v>375</v>
      </c>
      <c r="D186" s="197">
        <v>0</v>
      </c>
      <c r="E186" s="196">
        <v>1143.3699999999999</v>
      </c>
      <c r="F186" s="195">
        <v>0.05</v>
      </c>
      <c r="G186" s="195">
        <v>0.05</v>
      </c>
    </row>
    <row r="187" spans="1:7" ht="15.6" customHeight="1">
      <c r="A187" s="179">
        <v>899</v>
      </c>
      <c r="B187" s="180">
        <v>1700052826917</v>
      </c>
      <c r="C187" s="176" t="s">
        <v>376</v>
      </c>
      <c r="D187" s="197">
        <v>0</v>
      </c>
      <c r="E187" s="196">
        <v>3697.44</v>
      </c>
      <c r="F187" s="195">
        <v>0.05</v>
      </c>
      <c r="G187" s="195">
        <v>0.05</v>
      </c>
    </row>
    <row r="188" spans="1:7" ht="15.6" customHeight="1">
      <c r="A188" s="179">
        <v>8727</v>
      </c>
      <c r="B188" s="180">
        <v>8727</v>
      </c>
      <c r="C188" s="176" t="s">
        <v>377</v>
      </c>
      <c r="D188" s="197">
        <v>0</v>
      </c>
      <c r="E188" s="196">
        <v>58629.43</v>
      </c>
      <c r="F188" s="195">
        <v>0.05</v>
      </c>
      <c r="G188" s="195">
        <v>0.05</v>
      </c>
    </row>
    <row r="189" spans="1:7" ht="15.6" customHeight="1">
      <c r="A189" s="179">
        <v>902</v>
      </c>
      <c r="B189" s="180">
        <v>1700052857543</v>
      </c>
      <c r="C189" s="176" t="s">
        <v>378</v>
      </c>
      <c r="D189" s="197">
        <v>0</v>
      </c>
      <c r="E189" s="196">
        <v>1057.42</v>
      </c>
      <c r="F189" s="195">
        <v>0.05</v>
      </c>
      <c r="G189" s="195">
        <v>0.05</v>
      </c>
    </row>
    <row r="190" spans="1:7" ht="15.6" customHeight="1">
      <c r="A190" s="179">
        <v>912</v>
      </c>
      <c r="B190" s="180">
        <v>1700052859912</v>
      </c>
      <c r="C190" s="176" t="s">
        <v>379</v>
      </c>
      <c r="D190" s="197">
        <v>0</v>
      </c>
      <c r="E190" s="196">
        <v>2002.51</v>
      </c>
      <c r="F190" s="195">
        <v>0.05</v>
      </c>
      <c r="G190" s="195">
        <v>0.05</v>
      </c>
    </row>
    <row r="191" spans="1:7" ht="15.6" customHeight="1">
      <c r="A191" s="179">
        <v>994</v>
      </c>
      <c r="B191" s="180">
        <v>1700052887706</v>
      </c>
      <c r="C191" s="176" t="s">
        <v>380</v>
      </c>
      <c r="D191" s="197">
        <v>0</v>
      </c>
      <c r="E191" s="196">
        <v>1108.4100000000001</v>
      </c>
      <c r="F191" s="195">
        <v>0.05</v>
      </c>
      <c r="G191" s="195">
        <v>0.05</v>
      </c>
    </row>
    <row r="192" spans="1:7" ht="15.6" customHeight="1">
      <c r="A192" s="179">
        <v>916</v>
      </c>
      <c r="B192" s="180">
        <v>1700052889730</v>
      </c>
      <c r="C192" s="176" t="s">
        <v>381</v>
      </c>
      <c r="D192" s="197">
        <v>0</v>
      </c>
      <c r="E192" s="196">
        <v>808.84</v>
      </c>
      <c r="F192" s="195">
        <v>0.05</v>
      </c>
      <c r="G192" s="195">
        <v>0.05</v>
      </c>
    </row>
    <row r="193" spans="1:7" ht="15.6" customHeight="1">
      <c r="A193" s="179">
        <v>919</v>
      </c>
      <c r="B193" s="180">
        <v>1700052866742</v>
      </c>
      <c r="C193" s="176" t="s">
        <v>382</v>
      </c>
      <c r="D193" s="197">
        <v>0</v>
      </c>
      <c r="E193" s="196">
        <v>547.55999999999995</v>
      </c>
      <c r="F193" s="195">
        <v>0.05</v>
      </c>
      <c r="G193" s="195">
        <v>0.05</v>
      </c>
    </row>
    <row r="194" spans="1:7" ht="15.6" customHeight="1">
      <c r="A194" s="179">
        <v>965</v>
      </c>
      <c r="B194" s="180">
        <v>1700052930023</v>
      </c>
      <c r="C194" s="176" t="s">
        <v>383</v>
      </c>
      <c r="D194" s="197">
        <v>0</v>
      </c>
      <c r="E194" s="196">
        <v>2251.34</v>
      </c>
      <c r="F194" s="195">
        <v>0.05</v>
      </c>
      <c r="G194" s="195">
        <v>0.05</v>
      </c>
    </row>
    <row r="195" spans="1:7" ht="15.6" customHeight="1">
      <c r="A195" s="179">
        <v>8755</v>
      </c>
      <c r="B195" s="180">
        <v>8755</v>
      </c>
      <c r="C195" s="176" t="s">
        <v>384</v>
      </c>
      <c r="D195" s="197">
        <v>0</v>
      </c>
      <c r="E195" s="196">
        <v>803.49</v>
      </c>
      <c r="F195" s="195">
        <v>0.05</v>
      </c>
      <c r="G195" s="195">
        <v>0.05</v>
      </c>
    </row>
    <row r="196" spans="1:7" ht="15.6" customHeight="1">
      <c r="A196" s="179">
        <v>535</v>
      </c>
      <c r="B196" s="180">
        <v>1700052918968</v>
      </c>
      <c r="C196" s="176" t="s">
        <v>385</v>
      </c>
      <c r="D196" s="197">
        <v>0</v>
      </c>
      <c r="E196" s="196">
        <v>1881.73</v>
      </c>
      <c r="F196" s="195">
        <v>0.05</v>
      </c>
      <c r="G196" s="195">
        <v>0.05</v>
      </c>
    </row>
    <row r="197" spans="1:7" ht="15.6" customHeight="1">
      <c r="A197" s="179">
        <v>976</v>
      </c>
      <c r="B197" s="180">
        <v>1700052976700</v>
      </c>
      <c r="C197" s="176" t="s">
        <v>386</v>
      </c>
      <c r="D197" s="197">
        <v>0</v>
      </c>
      <c r="E197" s="196">
        <v>5058.5</v>
      </c>
      <c r="F197" s="195">
        <v>0.05</v>
      </c>
      <c r="G197" s="195">
        <v>0.05</v>
      </c>
    </row>
    <row r="198" spans="1:7" ht="15.6" customHeight="1">
      <c r="A198" s="179">
        <v>857</v>
      </c>
      <c r="B198" s="180">
        <v>1700052983406</v>
      </c>
      <c r="C198" s="176" t="s">
        <v>387</v>
      </c>
      <c r="D198" s="197">
        <v>0</v>
      </c>
      <c r="E198" s="196">
        <v>1260.81</v>
      </c>
      <c r="F198" s="195">
        <v>0.05</v>
      </c>
      <c r="G198" s="195">
        <v>0.05</v>
      </c>
    </row>
    <row r="199" spans="1:7" ht="15.6" customHeight="1">
      <c r="A199" s="179">
        <v>533</v>
      </c>
      <c r="B199" s="180">
        <v>1700053110685</v>
      </c>
      <c r="C199" s="176" t="s">
        <v>388</v>
      </c>
      <c r="D199" s="197">
        <v>0</v>
      </c>
      <c r="E199" s="196">
        <v>4523.54</v>
      </c>
      <c r="F199" s="195">
        <v>0.05</v>
      </c>
      <c r="G199" s="195">
        <v>0.05</v>
      </c>
    </row>
    <row r="200" spans="1:7" ht="15.6" customHeight="1">
      <c r="A200" s="179">
        <v>947</v>
      </c>
      <c r="B200" s="180">
        <v>1700052947620</v>
      </c>
      <c r="C200" s="176" t="s">
        <v>389</v>
      </c>
      <c r="D200" s="197">
        <v>0</v>
      </c>
      <c r="E200" s="196">
        <v>1706.66</v>
      </c>
      <c r="F200" s="195">
        <v>0.05</v>
      </c>
      <c r="G200" s="195">
        <v>0.05</v>
      </c>
    </row>
    <row r="201" spans="1:7" ht="15.6" customHeight="1">
      <c r="A201" s="179">
        <v>957</v>
      </c>
      <c r="B201" s="180">
        <v>1700052947807</v>
      </c>
      <c r="C201" s="176" t="s">
        <v>390</v>
      </c>
      <c r="D201" s="197">
        <v>0</v>
      </c>
      <c r="E201" s="196">
        <v>1241.25</v>
      </c>
      <c r="F201" s="195">
        <v>0.05</v>
      </c>
      <c r="G201" s="195">
        <v>0.05</v>
      </c>
    </row>
    <row r="202" spans="1:7" ht="15.6" customHeight="1">
      <c r="A202" s="179">
        <v>960</v>
      </c>
      <c r="B202" s="180">
        <v>1700060110884</v>
      </c>
      <c r="C202" s="176" t="s">
        <v>391</v>
      </c>
      <c r="D202" s="197">
        <v>0</v>
      </c>
      <c r="E202" s="196">
        <v>6658.79</v>
      </c>
      <c r="F202" s="195">
        <v>0.05</v>
      </c>
      <c r="G202" s="195">
        <v>0.05</v>
      </c>
    </row>
    <row r="203" spans="1:7" ht="15.6" customHeight="1">
      <c r="A203" s="179">
        <v>872</v>
      </c>
      <c r="B203" s="180">
        <v>1700052944540</v>
      </c>
      <c r="C203" s="176" t="s">
        <v>392</v>
      </c>
      <c r="D203" s="197">
        <v>0</v>
      </c>
      <c r="E203" s="196">
        <v>1399.09</v>
      </c>
      <c r="F203" s="195">
        <v>0.05</v>
      </c>
      <c r="G203" s="195">
        <v>0.05</v>
      </c>
    </row>
    <row r="204" spans="1:7" ht="15.6" customHeight="1">
      <c r="A204" s="179">
        <v>968</v>
      </c>
      <c r="B204" s="180">
        <v>1700052959227</v>
      </c>
      <c r="C204" s="176" t="s">
        <v>393</v>
      </c>
      <c r="D204" s="197">
        <v>0</v>
      </c>
      <c r="E204" s="196">
        <v>1110.58</v>
      </c>
      <c r="F204" s="195">
        <v>0.05</v>
      </c>
      <c r="G204" s="195">
        <v>0.05</v>
      </c>
    </row>
    <row r="205" spans="1:7" ht="15.6" customHeight="1">
      <c r="A205" s="179">
        <v>894</v>
      </c>
      <c r="B205" s="180">
        <v>1700053106838</v>
      </c>
      <c r="C205" s="176" t="s">
        <v>394</v>
      </c>
      <c r="D205" s="197">
        <v>0</v>
      </c>
      <c r="E205" s="196">
        <v>805.12</v>
      </c>
      <c r="F205" s="195">
        <v>0.05</v>
      </c>
      <c r="G205" s="195">
        <v>0.05</v>
      </c>
    </row>
    <row r="206" spans="1:7" ht="15.6" customHeight="1">
      <c r="A206" s="179">
        <v>878</v>
      </c>
      <c r="B206" s="180">
        <v>1700052988886</v>
      </c>
      <c r="C206" s="176" t="s">
        <v>395</v>
      </c>
      <c r="D206" s="197">
        <v>0</v>
      </c>
      <c r="E206" s="196">
        <v>789.05</v>
      </c>
      <c r="F206" s="195">
        <v>0.05</v>
      </c>
      <c r="G206" s="195">
        <v>0.05</v>
      </c>
    </row>
    <row r="207" spans="1:7" ht="15.6" customHeight="1">
      <c r="A207" s="179">
        <v>911</v>
      </c>
      <c r="B207" s="180">
        <v>1700052988859</v>
      </c>
      <c r="C207" s="176" t="s">
        <v>396</v>
      </c>
      <c r="D207" s="197">
        <v>0</v>
      </c>
      <c r="E207" s="196">
        <v>1522.08</v>
      </c>
      <c r="F207" s="195">
        <v>0.05</v>
      </c>
      <c r="G207" s="195">
        <v>0.05</v>
      </c>
    </row>
    <row r="208" spans="1:7" ht="15.6" customHeight="1">
      <c r="A208" s="179">
        <v>920</v>
      </c>
      <c r="B208" s="180">
        <v>1700052866770</v>
      </c>
      <c r="C208" s="176" t="s">
        <v>397</v>
      </c>
      <c r="D208" s="197">
        <v>0</v>
      </c>
      <c r="E208" s="196">
        <v>1404.43</v>
      </c>
      <c r="F208" s="195">
        <v>0.05</v>
      </c>
      <c r="G208" s="195">
        <v>0.05</v>
      </c>
    </row>
    <row r="209" spans="1:7" ht="15.6" customHeight="1">
      <c r="A209" s="179">
        <v>8756</v>
      </c>
      <c r="B209" s="180">
        <v>8756</v>
      </c>
      <c r="C209" s="176" t="s">
        <v>398</v>
      </c>
      <c r="D209" s="197">
        <v>0</v>
      </c>
      <c r="E209" s="196">
        <v>1984.35</v>
      </c>
      <c r="F209" s="195">
        <v>0.05</v>
      </c>
      <c r="G209" s="195">
        <v>0.05</v>
      </c>
    </row>
    <row r="210" spans="1:7" ht="15.6" customHeight="1">
      <c r="A210" s="179">
        <v>988</v>
      </c>
      <c r="B210" s="180">
        <v>1700053037529</v>
      </c>
      <c r="C210" s="176" t="s">
        <v>399</v>
      </c>
      <c r="D210" s="197">
        <v>0</v>
      </c>
      <c r="E210" s="196">
        <v>1182.75</v>
      </c>
      <c r="F210" s="195">
        <v>0.05</v>
      </c>
      <c r="G210" s="195">
        <v>0.05</v>
      </c>
    </row>
    <row r="211" spans="1:7" ht="18.899999999999999" customHeight="1">
      <c r="A211" s="179">
        <v>960</v>
      </c>
      <c r="B211" s="180">
        <v>1700060123642</v>
      </c>
      <c r="C211" s="176" t="s">
        <v>400</v>
      </c>
      <c r="D211" s="197">
        <v>0</v>
      </c>
      <c r="E211" s="196">
        <v>6173.72</v>
      </c>
      <c r="F211" s="195">
        <v>0.05</v>
      </c>
      <c r="G211" s="195">
        <v>0.05</v>
      </c>
    </row>
    <row r="212" spans="1:7" ht="26.25" customHeight="1">
      <c r="A212" s="179">
        <v>921</v>
      </c>
      <c r="B212" s="180">
        <v>1700052954664</v>
      </c>
      <c r="C212" s="176" t="s">
        <v>401</v>
      </c>
      <c r="D212" s="197">
        <v>0</v>
      </c>
      <c r="E212" s="196">
        <v>1004.34</v>
      </c>
      <c r="F212" s="195">
        <v>0.05</v>
      </c>
      <c r="G212" s="195">
        <v>0.05</v>
      </c>
    </row>
    <row r="213" spans="1:7" ht="15.6" customHeight="1">
      <c r="A213" s="179">
        <v>998</v>
      </c>
      <c r="B213" s="180">
        <v>1700052963092</v>
      </c>
      <c r="C213" s="176" t="s">
        <v>402</v>
      </c>
      <c r="D213" s="197">
        <v>0</v>
      </c>
      <c r="E213" s="196">
        <v>793.78</v>
      </c>
      <c r="F213" s="195">
        <v>0.05</v>
      </c>
      <c r="G213" s="195">
        <v>0.05</v>
      </c>
    </row>
    <row r="214" spans="1:7" ht="15.6" customHeight="1">
      <c r="A214" s="179">
        <v>8738</v>
      </c>
      <c r="B214" s="180">
        <v>8738</v>
      </c>
      <c r="C214" s="176" t="s">
        <v>403</v>
      </c>
      <c r="D214" s="197">
        <v>0</v>
      </c>
      <c r="E214" s="196">
        <v>3853.41</v>
      </c>
      <c r="F214" s="195">
        <v>0.05</v>
      </c>
      <c r="G214" s="195">
        <v>0.05</v>
      </c>
    </row>
    <row r="215" spans="1:7" ht="15.6" customHeight="1">
      <c r="A215" s="179">
        <v>959</v>
      </c>
      <c r="B215" s="180">
        <v>1700052976808</v>
      </c>
      <c r="C215" s="176" t="s">
        <v>404</v>
      </c>
      <c r="D215" s="197">
        <v>0</v>
      </c>
      <c r="E215" s="196">
        <v>1096.0999999999999</v>
      </c>
      <c r="F215" s="195">
        <v>0.05</v>
      </c>
      <c r="G215" s="195">
        <v>0.05</v>
      </c>
    </row>
    <row r="216" spans="1:7" ht="15.6" customHeight="1">
      <c r="A216" s="179">
        <v>901</v>
      </c>
      <c r="B216" s="180">
        <v>1700052982927</v>
      </c>
      <c r="C216" s="176" t="s">
        <v>405</v>
      </c>
      <c r="D216" s="197">
        <v>0</v>
      </c>
      <c r="E216" s="196">
        <v>547.55999999999995</v>
      </c>
      <c r="F216" s="195">
        <v>0.05</v>
      </c>
      <c r="G216" s="195">
        <v>0.05</v>
      </c>
    </row>
    <row r="217" spans="1:7" ht="15.6" customHeight="1">
      <c r="A217" s="179">
        <v>905</v>
      </c>
      <c r="B217" s="180">
        <v>1700053058802</v>
      </c>
      <c r="C217" s="176" t="s">
        <v>406</v>
      </c>
      <c r="D217" s="197">
        <v>0</v>
      </c>
      <c r="E217" s="196">
        <v>19993.3</v>
      </c>
      <c r="F217" s="195">
        <v>0.05</v>
      </c>
      <c r="G217" s="195">
        <v>0.05</v>
      </c>
    </row>
    <row r="218" spans="1:7" ht="32.4" customHeight="1">
      <c r="A218" s="179">
        <v>8737</v>
      </c>
      <c r="B218" s="180">
        <v>8737</v>
      </c>
      <c r="C218" s="176" t="s">
        <v>408</v>
      </c>
      <c r="D218" s="197">
        <v>0</v>
      </c>
      <c r="E218" s="196">
        <v>3044.05</v>
      </c>
      <c r="F218" s="195">
        <v>0.05</v>
      </c>
      <c r="G218" s="195">
        <v>0.05</v>
      </c>
    </row>
    <row r="219" spans="1:7" ht="41.4" customHeight="1">
      <c r="A219" s="179">
        <v>862</v>
      </c>
      <c r="B219" s="180">
        <v>1700052996664</v>
      </c>
      <c r="C219" s="176" t="s">
        <v>409</v>
      </c>
      <c r="D219" s="197">
        <v>0</v>
      </c>
      <c r="E219" s="196">
        <v>1173.57</v>
      </c>
      <c r="F219" s="195">
        <v>0.05</v>
      </c>
      <c r="G219" s="195">
        <v>0.05</v>
      </c>
    </row>
    <row r="220" spans="1:7" ht="15.6" customHeight="1">
      <c r="A220" s="179">
        <v>8743</v>
      </c>
      <c r="B220" s="180">
        <v>8743</v>
      </c>
      <c r="C220" s="176" t="s">
        <v>410</v>
      </c>
      <c r="D220" s="197">
        <v>0</v>
      </c>
      <c r="E220" s="196">
        <v>797.09</v>
      </c>
      <c r="F220" s="195">
        <v>0.05</v>
      </c>
      <c r="G220" s="195">
        <v>0.05</v>
      </c>
    </row>
    <row r="221" spans="1:7" ht="15.6" customHeight="1">
      <c r="A221" s="179">
        <v>8757</v>
      </c>
      <c r="B221" s="180">
        <v>8757</v>
      </c>
      <c r="C221" s="176" t="s">
        <v>411</v>
      </c>
      <c r="D221" s="197">
        <v>0</v>
      </c>
      <c r="E221" s="196">
        <v>25991.11</v>
      </c>
      <c r="F221" s="195">
        <v>0.05</v>
      </c>
      <c r="G221" s="195">
        <v>0.05</v>
      </c>
    </row>
    <row r="222" spans="1:7" ht="15.6" customHeight="1">
      <c r="A222" s="179">
        <v>897</v>
      </c>
      <c r="B222" s="180">
        <v>1700053029253</v>
      </c>
      <c r="C222" s="176" t="s">
        <v>412</v>
      </c>
      <c r="D222" s="197">
        <v>0</v>
      </c>
      <c r="E222" s="196">
        <v>14385.18</v>
      </c>
      <c r="F222" s="195">
        <v>0.05</v>
      </c>
      <c r="G222" s="195">
        <v>0.05</v>
      </c>
    </row>
    <row r="223" spans="1:7" ht="15.6" customHeight="1">
      <c r="A223" s="179">
        <v>861</v>
      </c>
      <c r="B223" s="180">
        <v>1700053276200</v>
      </c>
      <c r="C223" s="176" t="s">
        <v>413</v>
      </c>
      <c r="D223" s="197">
        <v>0</v>
      </c>
      <c r="E223" s="196">
        <v>1169.92</v>
      </c>
      <c r="F223" s="195">
        <v>0.05</v>
      </c>
      <c r="G223" s="195">
        <v>0.05</v>
      </c>
    </row>
    <row r="224" spans="1:7" ht="15.6" customHeight="1">
      <c r="A224" s="179">
        <v>907</v>
      </c>
      <c r="B224" s="180" t="s">
        <v>414</v>
      </c>
      <c r="C224" s="176" t="s">
        <v>415</v>
      </c>
      <c r="D224" s="197">
        <v>0</v>
      </c>
      <c r="E224" s="196">
        <v>1168.22</v>
      </c>
      <c r="F224" s="195">
        <v>0.05</v>
      </c>
      <c r="G224" s="195">
        <v>0.05</v>
      </c>
    </row>
    <row r="225" spans="1:7" ht="15.6" customHeight="1">
      <c r="A225" s="179">
        <v>997</v>
      </c>
      <c r="B225" s="180">
        <v>1700053036250</v>
      </c>
      <c r="C225" s="176" t="s">
        <v>416</v>
      </c>
      <c r="D225" s="197">
        <v>0</v>
      </c>
      <c r="E225" s="196">
        <v>809.71</v>
      </c>
      <c r="F225" s="195">
        <v>0.05</v>
      </c>
      <c r="G225" s="195">
        <v>0.05</v>
      </c>
    </row>
    <row r="226" spans="1:7" ht="17.100000000000001" customHeight="1">
      <c r="A226" s="179">
        <v>892</v>
      </c>
      <c r="B226" s="180">
        <v>1700053043294</v>
      </c>
      <c r="C226" s="176" t="s">
        <v>417</v>
      </c>
      <c r="D226" s="197">
        <v>0</v>
      </c>
      <c r="E226" s="196">
        <v>1759.36</v>
      </c>
      <c r="F226" s="195">
        <v>0.05</v>
      </c>
      <c r="G226" s="195">
        <v>0.05</v>
      </c>
    </row>
    <row r="227" spans="1:7" ht="15.6" customHeight="1">
      <c r="A227" s="179">
        <v>993</v>
      </c>
      <c r="B227" s="180">
        <v>1700053043319</v>
      </c>
      <c r="C227" s="176" t="s">
        <v>418</v>
      </c>
      <c r="D227" s="197">
        <v>0</v>
      </c>
      <c r="E227" s="196">
        <v>800.37</v>
      </c>
      <c r="F227" s="195">
        <v>0.05</v>
      </c>
      <c r="G227" s="195">
        <v>0.05</v>
      </c>
    </row>
    <row r="228" spans="1:7" ht="15.6" customHeight="1">
      <c r="A228" s="179">
        <v>858</v>
      </c>
      <c r="B228" s="180">
        <v>1700053104974</v>
      </c>
      <c r="C228" s="176" t="s">
        <v>421</v>
      </c>
      <c r="D228" s="197">
        <v>0</v>
      </c>
      <c r="E228" s="196">
        <v>736.7</v>
      </c>
      <c r="F228" s="195">
        <v>0.05</v>
      </c>
      <c r="G228" s="195">
        <v>0.05</v>
      </c>
    </row>
    <row r="229" spans="1:7" ht="15.6" customHeight="1">
      <c r="A229" s="179">
        <v>532</v>
      </c>
      <c r="B229" s="180">
        <v>1700053187048</v>
      </c>
      <c r="C229" s="176" t="s">
        <v>422</v>
      </c>
      <c r="D229" s="197">
        <v>0</v>
      </c>
      <c r="E229" s="196">
        <v>48772.41</v>
      </c>
      <c r="F229" s="195">
        <v>0.05</v>
      </c>
      <c r="G229" s="195">
        <v>0.05</v>
      </c>
    </row>
    <row r="230" spans="1:7" ht="15.6" customHeight="1">
      <c r="A230" s="179">
        <v>536</v>
      </c>
      <c r="B230" s="180">
        <v>1700053289877</v>
      </c>
      <c r="C230" s="176" t="s">
        <v>423</v>
      </c>
      <c r="D230" s="197">
        <v>0</v>
      </c>
      <c r="E230" s="196">
        <v>1128.21</v>
      </c>
      <c r="F230" s="195">
        <v>0.05</v>
      </c>
      <c r="G230" s="195">
        <v>0.05</v>
      </c>
    </row>
    <row r="231" spans="1:7" ht="15.6" customHeight="1">
      <c r="A231" s="179">
        <v>538</v>
      </c>
      <c r="B231" s="180" t="s">
        <v>425</v>
      </c>
      <c r="C231" s="176" t="s">
        <v>426</v>
      </c>
      <c r="D231" s="197">
        <v>0</v>
      </c>
      <c r="E231" s="196">
        <v>3981.68</v>
      </c>
      <c r="F231" s="195">
        <v>0.05</v>
      </c>
      <c r="G231" s="195">
        <v>0.05</v>
      </c>
    </row>
    <row r="232" spans="1:7" ht="15.6" customHeight="1">
      <c r="A232" s="179">
        <v>8764</v>
      </c>
      <c r="B232" s="180">
        <v>8764</v>
      </c>
      <c r="C232" s="176" t="s">
        <v>427</v>
      </c>
      <c r="D232" s="197">
        <v>0</v>
      </c>
      <c r="E232" s="196">
        <v>13134.56</v>
      </c>
      <c r="F232" s="195">
        <v>0.05</v>
      </c>
      <c r="G232" s="195">
        <v>0.05</v>
      </c>
    </row>
    <row r="233" spans="1:7">
      <c r="A233" s="179">
        <v>960</v>
      </c>
      <c r="B233" s="180" t="s">
        <v>428</v>
      </c>
      <c r="C233" s="176" t="s">
        <v>429</v>
      </c>
      <c r="D233" s="197">
        <v>0</v>
      </c>
      <c r="E233" s="196">
        <v>6585.94</v>
      </c>
      <c r="F233" s="195">
        <v>0.05</v>
      </c>
      <c r="G233" s="195">
        <v>0.05</v>
      </c>
    </row>
    <row r="234" spans="1:7" ht="15.6" customHeight="1">
      <c r="A234" s="179">
        <v>534</v>
      </c>
      <c r="B234" s="180">
        <v>1700053240064</v>
      </c>
      <c r="C234" s="176" t="s">
        <v>430</v>
      </c>
      <c r="D234" s="197">
        <v>0</v>
      </c>
      <c r="E234" s="196">
        <v>1214.1400000000001</v>
      </c>
      <c r="F234" s="195">
        <v>0.05</v>
      </c>
      <c r="G234" s="195">
        <v>0.05</v>
      </c>
    </row>
    <row r="235" spans="1:7" ht="15.6" customHeight="1">
      <c r="A235" s="179">
        <v>8771</v>
      </c>
      <c r="B235" s="180">
        <v>8771</v>
      </c>
      <c r="C235" s="176" t="s">
        <v>431</v>
      </c>
      <c r="D235" s="197">
        <v>0</v>
      </c>
      <c r="E235" s="196">
        <v>929.67</v>
      </c>
      <c r="F235" s="195">
        <v>0.05</v>
      </c>
      <c r="G235" s="195">
        <v>0.05</v>
      </c>
    </row>
    <row r="236" spans="1:7" ht="15.6" customHeight="1">
      <c r="A236" s="179">
        <v>537</v>
      </c>
      <c r="B236" s="180">
        <v>1700053282134</v>
      </c>
      <c r="C236" s="176" t="s">
        <v>432</v>
      </c>
      <c r="D236" s="197">
        <v>0</v>
      </c>
      <c r="E236" s="196">
        <v>4038.63</v>
      </c>
      <c r="F236" s="195">
        <v>0.05</v>
      </c>
      <c r="G236" s="195">
        <v>0.05</v>
      </c>
    </row>
    <row r="237" spans="1:7" ht="15.6" customHeight="1">
      <c r="A237" s="179">
        <v>8769</v>
      </c>
      <c r="B237" s="180">
        <v>8769</v>
      </c>
      <c r="C237" s="176" t="s">
        <v>433</v>
      </c>
      <c r="D237" s="197">
        <v>0</v>
      </c>
      <c r="E237" s="196">
        <v>923.84</v>
      </c>
      <c r="F237" s="195">
        <v>0.05</v>
      </c>
      <c r="G237" s="195">
        <v>0.05</v>
      </c>
    </row>
    <row r="238" spans="1:7" ht="15.6" customHeight="1">
      <c r="A238" s="179">
        <v>960</v>
      </c>
      <c r="B238" s="180">
        <v>1700060087287</v>
      </c>
      <c r="C238" s="176" t="s">
        <v>434</v>
      </c>
      <c r="D238" s="197">
        <v>0</v>
      </c>
      <c r="E238" s="196">
        <v>1592.33</v>
      </c>
      <c r="F238" s="195">
        <v>0.05</v>
      </c>
      <c r="G238" s="195">
        <v>0.05</v>
      </c>
    </row>
    <row r="239" spans="1:7" ht="15.6" customHeight="1">
      <c r="A239" s="179">
        <v>869</v>
      </c>
      <c r="B239" s="180">
        <v>1700053343433</v>
      </c>
      <c r="C239" s="176" t="s">
        <v>435</v>
      </c>
      <c r="D239" s="197">
        <v>0</v>
      </c>
      <c r="E239" s="196">
        <v>847.32</v>
      </c>
      <c r="F239" s="195">
        <v>0.05</v>
      </c>
      <c r="G239" s="195">
        <v>0.05</v>
      </c>
    </row>
    <row r="240" spans="1:7" ht="15.6" customHeight="1">
      <c r="A240" s="179">
        <v>960</v>
      </c>
      <c r="B240" s="180">
        <v>1700060029684</v>
      </c>
      <c r="C240" s="176" t="s">
        <v>436</v>
      </c>
      <c r="D240" s="197">
        <v>0</v>
      </c>
      <c r="E240" s="196">
        <v>682.42</v>
      </c>
      <c r="F240" s="195">
        <v>0.05</v>
      </c>
      <c r="G240" s="195">
        <v>0.05</v>
      </c>
    </row>
    <row r="241" spans="1:7" ht="15.6" customHeight="1">
      <c r="A241" s="179">
        <v>8760</v>
      </c>
      <c r="B241" s="180">
        <v>8760</v>
      </c>
      <c r="C241" s="176" t="s">
        <v>437</v>
      </c>
      <c r="D241" s="197">
        <v>0</v>
      </c>
      <c r="E241" s="196">
        <v>29484.89</v>
      </c>
      <c r="F241" s="195">
        <v>0.05</v>
      </c>
      <c r="G241" s="195">
        <v>0.05</v>
      </c>
    </row>
    <row r="242" spans="1:7" ht="15.6" customHeight="1">
      <c r="A242" s="179">
        <v>540</v>
      </c>
      <c r="B242" s="180">
        <v>1700053298905</v>
      </c>
      <c r="C242" s="176" t="s">
        <v>438</v>
      </c>
      <c r="D242" s="197">
        <v>0</v>
      </c>
      <c r="E242" s="196">
        <v>4235.97</v>
      </c>
      <c r="F242" s="195">
        <v>0.05</v>
      </c>
      <c r="G242" s="195">
        <v>0.05</v>
      </c>
    </row>
    <row r="243" spans="1:7" ht="15.6" customHeight="1">
      <c r="A243" s="179">
        <v>539</v>
      </c>
      <c r="B243" s="180">
        <v>1700053280191</v>
      </c>
      <c r="C243" s="176" t="s">
        <v>439</v>
      </c>
      <c r="D243" s="197">
        <v>0</v>
      </c>
      <c r="E243" s="196">
        <v>608.15</v>
      </c>
      <c r="F243" s="195">
        <v>0.05</v>
      </c>
      <c r="G243" s="195">
        <v>0.05</v>
      </c>
    </row>
    <row r="244" spans="1:7" ht="15.6" customHeight="1">
      <c r="A244" s="179">
        <v>960</v>
      </c>
      <c r="B244" s="180">
        <v>1700060031860</v>
      </c>
      <c r="C244" s="176" t="s">
        <v>440</v>
      </c>
      <c r="D244" s="197">
        <v>0</v>
      </c>
      <c r="E244" s="196">
        <v>1916</v>
      </c>
      <c r="F244" s="195">
        <v>0.05</v>
      </c>
      <c r="G244" s="195">
        <v>0.05</v>
      </c>
    </row>
    <row r="245" spans="1:7" ht="15.6" customHeight="1">
      <c r="A245" s="179">
        <v>960</v>
      </c>
      <c r="B245" s="180">
        <v>1700060004314</v>
      </c>
      <c r="C245" s="176" t="s">
        <v>441</v>
      </c>
      <c r="D245" s="197">
        <v>0</v>
      </c>
      <c r="E245" s="196">
        <v>1974.54</v>
      </c>
      <c r="F245" s="195">
        <v>0.05</v>
      </c>
      <c r="G245" s="195">
        <v>0.05</v>
      </c>
    </row>
    <row r="246" spans="1:7" ht="15.6" customHeight="1">
      <c r="A246" s="179">
        <v>960</v>
      </c>
      <c r="B246" s="180" t="s">
        <v>428</v>
      </c>
      <c r="C246" s="176" t="s">
        <v>442</v>
      </c>
      <c r="D246" s="197">
        <v>0</v>
      </c>
      <c r="E246" s="196">
        <v>1046.27</v>
      </c>
      <c r="F246" s="195">
        <v>0.05</v>
      </c>
      <c r="G246" s="195">
        <v>0.05</v>
      </c>
    </row>
    <row r="247" spans="1:7" ht="15.6" customHeight="1">
      <c r="A247" s="179">
        <v>960</v>
      </c>
      <c r="B247" s="180">
        <v>1700060022759</v>
      </c>
      <c r="C247" s="176" t="s">
        <v>443</v>
      </c>
      <c r="D247" s="197">
        <v>0</v>
      </c>
      <c r="E247" s="196">
        <v>1364.9</v>
      </c>
      <c r="F247" s="195">
        <v>0.05</v>
      </c>
      <c r="G247" s="195">
        <v>0.05</v>
      </c>
    </row>
    <row r="248" spans="1:7" ht="15.6" customHeight="1">
      <c r="A248" s="179">
        <v>960</v>
      </c>
      <c r="B248" s="180" t="s">
        <v>428</v>
      </c>
      <c r="C248" s="176" t="s">
        <v>444</v>
      </c>
      <c r="D248" s="197">
        <v>0</v>
      </c>
      <c r="E248" s="196">
        <v>3046.94</v>
      </c>
      <c r="F248" s="195">
        <v>0.05</v>
      </c>
      <c r="G248" s="195">
        <v>0.05</v>
      </c>
    </row>
    <row r="249" spans="1:7" ht="15.6" customHeight="1">
      <c r="A249" s="78">
        <v>960</v>
      </c>
      <c r="B249" s="175">
        <v>1700060033281</v>
      </c>
      <c r="C249" s="176" t="s">
        <v>445</v>
      </c>
      <c r="D249" s="197">
        <v>0</v>
      </c>
      <c r="E249" s="196">
        <v>1117.03</v>
      </c>
      <c r="F249" s="195">
        <v>0.05</v>
      </c>
      <c r="G249" s="195">
        <v>0.05</v>
      </c>
    </row>
    <row r="250" spans="1:7" ht="15.6" customHeight="1">
      <c r="A250" s="179">
        <v>960</v>
      </c>
      <c r="B250" s="180">
        <v>1700060175330</v>
      </c>
      <c r="C250" s="176" t="s">
        <v>448</v>
      </c>
      <c r="D250" s="197">
        <v>0</v>
      </c>
      <c r="E250" s="196">
        <v>3395.59</v>
      </c>
      <c r="F250" s="195">
        <v>0.05</v>
      </c>
      <c r="G250" s="195">
        <v>0.05</v>
      </c>
    </row>
    <row r="251" spans="1:7">
      <c r="A251" s="179">
        <v>960</v>
      </c>
      <c r="B251" s="180" t="s">
        <v>428</v>
      </c>
      <c r="C251" s="176" t="s">
        <v>449</v>
      </c>
      <c r="D251" s="197">
        <v>0</v>
      </c>
      <c r="E251" s="196">
        <v>2116.04</v>
      </c>
      <c r="F251" s="195">
        <v>0.05</v>
      </c>
      <c r="G251" s="195">
        <v>0.05</v>
      </c>
    </row>
    <row r="252" spans="1:7">
      <c r="A252" s="179">
        <v>960</v>
      </c>
      <c r="B252" s="181">
        <v>1700060144935</v>
      </c>
      <c r="C252" s="176" t="s">
        <v>450</v>
      </c>
      <c r="D252" s="197">
        <v>0</v>
      </c>
      <c r="E252" s="196">
        <v>3170.96</v>
      </c>
      <c r="F252" s="195">
        <v>0.05</v>
      </c>
      <c r="G252" s="195">
        <v>0.05</v>
      </c>
    </row>
    <row r="253" spans="1:7">
      <c r="A253" s="179">
        <v>960</v>
      </c>
      <c r="B253" s="180" t="s">
        <v>428</v>
      </c>
      <c r="C253" s="176" t="s">
        <v>451</v>
      </c>
      <c r="D253" s="197">
        <v>0</v>
      </c>
      <c r="E253" s="196">
        <v>1218.19</v>
      </c>
      <c r="F253" s="195">
        <v>0.05</v>
      </c>
      <c r="G253" s="195">
        <v>0.05</v>
      </c>
    </row>
    <row r="254" spans="1:7">
      <c r="A254" s="179">
        <v>960</v>
      </c>
      <c r="B254" s="180">
        <v>1700060138579</v>
      </c>
      <c r="C254" s="176" t="s">
        <v>452</v>
      </c>
      <c r="D254" s="197">
        <v>0</v>
      </c>
      <c r="E254" s="196">
        <v>1101.3499999999999</v>
      </c>
      <c r="F254" s="195">
        <v>0.05</v>
      </c>
      <c r="G254" s="195">
        <v>0.05</v>
      </c>
    </row>
    <row r="255" spans="1:7">
      <c r="A255" s="179">
        <v>960</v>
      </c>
      <c r="B255" s="180">
        <v>1700060058374</v>
      </c>
      <c r="C255" s="176" t="s">
        <v>453</v>
      </c>
      <c r="D255" s="197">
        <v>0</v>
      </c>
      <c r="E255" s="196">
        <v>2355.6799999999998</v>
      </c>
      <c r="F255" s="195">
        <v>0.05</v>
      </c>
      <c r="G255" s="195">
        <v>0.05</v>
      </c>
    </row>
    <row r="256" spans="1:7">
      <c r="A256" s="179"/>
      <c r="B256" s="180"/>
      <c r="C256" s="176"/>
      <c r="D256" s="81"/>
      <c r="E256" s="82"/>
      <c r="F256" s="83"/>
      <c r="G256" s="83"/>
    </row>
    <row r="257" spans="1:7">
      <c r="A257" s="179"/>
      <c r="B257" s="180"/>
      <c r="C257" s="176"/>
      <c r="D257" s="81"/>
      <c r="E257" s="82"/>
      <c r="F257" s="83"/>
      <c r="G257" s="83"/>
    </row>
    <row r="258" spans="1:7">
      <c r="A258" s="179"/>
      <c r="B258" s="180"/>
      <c r="C258" s="176"/>
      <c r="D258" s="81"/>
      <c r="E258" s="82"/>
      <c r="F258" s="83"/>
      <c r="G258" s="83"/>
    </row>
    <row r="259" spans="1:7">
      <c r="A259" s="179"/>
      <c r="B259" s="180"/>
      <c r="C259" s="176"/>
      <c r="D259" s="81"/>
      <c r="E259" s="82"/>
      <c r="F259" s="83"/>
      <c r="G259" s="83"/>
    </row>
    <row r="260" spans="1:7">
      <c r="A260" s="79"/>
      <c r="B260" s="80"/>
      <c r="C260" s="79"/>
      <c r="D260" s="81"/>
      <c r="E260" s="82"/>
      <c r="F260" s="83"/>
      <c r="G260" s="83"/>
    </row>
    <row r="261" spans="1:7">
      <c r="A261" s="79"/>
      <c r="B261" s="80"/>
      <c r="C261" s="79"/>
      <c r="D261" s="81"/>
      <c r="E261" s="82"/>
      <c r="F261" s="83"/>
      <c r="G261" s="83"/>
    </row>
    <row r="262" spans="1:7">
      <c r="A262" s="79"/>
      <c r="B262" s="80"/>
      <c r="C262" s="79"/>
      <c r="D262" s="81"/>
      <c r="E262" s="82"/>
      <c r="F262" s="83"/>
      <c r="G262" s="83"/>
    </row>
  </sheetData>
  <sheetProtection formatCells="0" formatColumns="0" formatRows="0" sort="0" autoFilter="0"/>
  <mergeCells count="2">
    <mergeCell ref="A2:G2"/>
    <mergeCell ref="A1:G1"/>
  </mergeCells>
  <phoneticPr fontId="57" type="noConversion"/>
  <pageMargins left="0.70866141732283472" right="0.70866141732283472" top="0.94488188976377963" bottom="0.74803149606299213" header="0.31496062992125984" footer="0.31496062992125984"/>
  <pageSetup paperSize="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2"/>
  <sheetViews>
    <sheetView showGridLines="0" zoomScale="60" zoomScaleNormal="60" zoomScaleSheetLayoutView="100" workbookViewId="0">
      <selection activeCell="L2" sqref="L2"/>
    </sheetView>
  </sheetViews>
  <sheetFormatPr defaultRowHeight="13.2"/>
  <cols>
    <col min="1" max="1" width="27.44140625" customWidth="1"/>
    <col min="2" max="2" width="11" customWidth="1"/>
    <col min="4" max="10" width="16.5546875" customWidth="1"/>
  </cols>
  <sheetData>
    <row r="1" spans="1:12" s="2" customFormat="1" ht="27.75" customHeight="1">
      <c r="A1" s="39" t="s">
        <v>36</v>
      </c>
      <c r="B1" s="3"/>
      <c r="D1" s="3"/>
      <c r="E1" s="3"/>
      <c r="F1" s="3"/>
      <c r="G1" s="8"/>
      <c r="H1" s="4"/>
      <c r="I1" s="4"/>
    </row>
    <row r="2" spans="1:12" s="2" customFormat="1" ht="27" customHeight="1">
      <c r="A2" s="243" t="str">
        <f>Overview!B4&amp; " - Effective from "&amp;Overview!D4&amp;" - "&amp;Overview!E4&amp;" LV and HV tariffs"</f>
        <v>Scottish Hydro Electric Power Distribution plc - Effective from 1 April 2024 - Final LV and HV tariffs</v>
      </c>
      <c r="B2" s="243"/>
      <c r="C2" s="243"/>
      <c r="D2" s="243"/>
      <c r="E2" s="243"/>
      <c r="F2" s="243"/>
      <c r="G2" s="243"/>
      <c r="H2" s="243"/>
      <c r="I2" s="243"/>
      <c r="J2" s="243"/>
      <c r="K2" s="4"/>
      <c r="L2" s="4"/>
    </row>
    <row r="3" spans="1:12" s="2" customFormat="1" ht="27" customHeight="1">
      <c r="A3" s="275" t="s">
        <v>456</v>
      </c>
      <c r="B3" s="275"/>
      <c r="C3" s="275"/>
      <c r="D3" s="275"/>
      <c r="E3" s="275"/>
      <c r="F3" s="275"/>
      <c r="G3" s="275"/>
      <c r="H3" s="275"/>
      <c r="I3" s="275"/>
      <c r="J3" s="275"/>
      <c r="K3" s="4"/>
      <c r="L3" s="4"/>
    </row>
    <row r="4" spans="1:12" s="2" customFormat="1" ht="71.25" customHeight="1">
      <c r="A4" s="13"/>
      <c r="B4" s="24" t="s">
        <v>70</v>
      </c>
      <c r="C4" s="12" t="s">
        <v>62</v>
      </c>
      <c r="D4" s="42" t="s">
        <v>63</v>
      </c>
      <c r="E4" s="42" t="s">
        <v>64</v>
      </c>
      <c r="F4" s="42" t="s">
        <v>65</v>
      </c>
      <c r="G4" s="12" t="s">
        <v>66</v>
      </c>
      <c r="H4" s="12"/>
      <c r="I4" s="12"/>
      <c r="J4" s="12"/>
      <c r="K4" s="4"/>
      <c r="L4" s="4"/>
    </row>
    <row r="5" spans="1:12" s="2" customFormat="1" ht="71.25" customHeight="1">
      <c r="A5" s="14" t="s">
        <v>74</v>
      </c>
      <c r="B5" s="23" t="s">
        <v>76</v>
      </c>
      <c r="C5" s="158">
        <v>2</v>
      </c>
      <c r="D5" s="120">
        <v>8.9079999999999995</v>
      </c>
      <c r="E5" s="121">
        <v>3.024</v>
      </c>
      <c r="F5" s="122">
        <v>0.71</v>
      </c>
      <c r="G5" s="36"/>
      <c r="H5" s="36"/>
      <c r="I5" s="36"/>
      <c r="J5" s="32"/>
      <c r="K5" s="4"/>
      <c r="L5" s="4"/>
    </row>
    <row r="6" spans="1:12" s="2" customFormat="1" ht="71.25" customHeight="1">
      <c r="A6" s="14" t="s">
        <v>77</v>
      </c>
      <c r="B6" s="23" t="s">
        <v>80</v>
      </c>
      <c r="C6" s="158" t="s">
        <v>79</v>
      </c>
      <c r="D6" s="120">
        <v>10.988</v>
      </c>
      <c r="E6" s="121">
        <v>3.7309999999999999</v>
      </c>
      <c r="F6" s="122">
        <v>0.876</v>
      </c>
      <c r="G6" s="35">
        <v>16.739999999999998</v>
      </c>
      <c r="H6" s="36"/>
      <c r="I6" s="36"/>
      <c r="J6" s="32"/>
      <c r="K6" s="4"/>
      <c r="L6" s="4"/>
    </row>
    <row r="7" spans="1:12" s="2" customFormat="1" ht="71.25" customHeight="1">
      <c r="A7" s="14" t="s">
        <v>81</v>
      </c>
      <c r="B7" s="23" t="s">
        <v>83</v>
      </c>
      <c r="C7" s="158" t="s">
        <v>79</v>
      </c>
      <c r="D7" s="120">
        <v>10.988</v>
      </c>
      <c r="E7" s="121">
        <v>3.7309999999999999</v>
      </c>
      <c r="F7" s="122">
        <v>0.876</v>
      </c>
      <c r="G7" s="35">
        <v>27.49</v>
      </c>
      <c r="H7" s="36"/>
      <c r="I7" s="36"/>
      <c r="J7" s="32"/>
      <c r="K7" s="4"/>
      <c r="L7" s="4"/>
    </row>
    <row r="8" spans="1:12" s="2" customFormat="1" ht="71.25" customHeight="1">
      <c r="A8" s="14" t="s">
        <v>84</v>
      </c>
      <c r="B8" s="23" t="s">
        <v>86</v>
      </c>
      <c r="C8" s="158" t="s">
        <v>79</v>
      </c>
      <c r="D8" s="120">
        <v>10.988</v>
      </c>
      <c r="E8" s="121">
        <v>3.7309999999999999</v>
      </c>
      <c r="F8" s="122">
        <v>0.876</v>
      </c>
      <c r="G8" s="35">
        <v>45.15</v>
      </c>
      <c r="H8" s="36"/>
      <c r="I8" s="36"/>
      <c r="J8" s="32"/>
      <c r="K8" s="4"/>
      <c r="L8" s="4"/>
    </row>
    <row r="9" spans="1:12" s="2" customFormat="1" ht="71.25" customHeight="1">
      <c r="A9" s="14" t="s">
        <v>87</v>
      </c>
      <c r="B9" s="23" t="s">
        <v>89</v>
      </c>
      <c r="C9" s="158" t="s">
        <v>79</v>
      </c>
      <c r="D9" s="120">
        <v>10.988</v>
      </c>
      <c r="E9" s="121">
        <v>3.7309999999999999</v>
      </c>
      <c r="F9" s="122">
        <v>0.876</v>
      </c>
      <c r="G9" s="35">
        <v>77.81</v>
      </c>
      <c r="H9" s="36"/>
      <c r="I9" s="36"/>
      <c r="J9" s="32"/>
      <c r="K9" s="4"/>
      <c r="L9" s="4"/>
    </row>
    <row r="10" spans="1:12" s="2" customFormat="1" ht="71.25" customHeight="1">
      <c r="A10" s="14" t="s">
        <v>90</v>
      </c>
      <c r="B10" s="23" t="s">
        <v>92</v>
      </c>
      <c r="C10" s="158" t="s">
        <v>79</v>
      </c>
      <c r="D10" s="120">
        <v>10.988</v>
      </c>
      <c r="E10" s="121">
        <v>3.7309999999999999</v>
      </c>
      <c r="F10" s="122">
        <v>0.876</v>
      </c>
      <c r="G10" s="35">
        <v>196.71</v>
      </c>
      <c r="H10" s="36"/>
      <c r="I10" s="36"/>
      <c r="J10" s="32"/>
      <c r="K10" s="4"/>
      <c r="L10" s="4"/>
    </row>
    <row r="11" spans="1:12" s="2" customFormat="1" ht="71.25" customHeight="1">
      <c r="A11" s="14" t="s">
        <v>93</v>
      </c>
      <c r="B11" s="23" t="s">
        <v>95</v>
      </c>
      <c r="C11" s="158">
        <v>4</v>
      </c>
      <c r="D11" s="120">
        <v>10.988</v>
      </c>
      <c r="E11" s="121">
        <v>3.7309999999999999</v>
      </c>
      <c r="F11" s="122">
        <v>0.876</v>
      </c>
      <c r="G11" s="36"/>
      <c r="H11" s="36"/>
      <c r="I11" s="36"/>
      <c r="J11" s="32"/>
      <c r="K11" s="4"/>
      <c r="L11" s="4"/>
    </row>
    <row r="12" spans="1:12" ht="12.6" customHeight="1">
      <c r="A12" s="186" t="s">
        <v>457</v>
      </c>
      <c r="B12" s="276" t="s">
        <v>458</v>
      </c>
      <c r="C12" s="276"/>
      <c r="D12" s="276"/>
      <c r="E12" s="276"/>
      <c r="F12" s="276"/>
      <c r="G12" s="276"/>
      <c r="H12" s="277"/>
      <c r="I12" s="277"/>
      <c r="J12" s="277"/>
    </row>
    <row r="13" spans="1:12">
      <c r="A13" s="38"/>
      <c r="B13" s="38"/>
      <c r="C13" s="38"/>
      <c r="D13" s="38"/>
      <c r="E13" s="38"/>
      <c r="F13" s="38"/>
      <c r="G13" s="38"/>
      <c r="H13" s="38"/>
      <c r="I13" s="38"/>
      <c r="J13" s="38"/>
    </row>
    <row r="14" spans="1:12">
      <c r="A14" s="38"/>
      <c r="B14" s="38"/>
      <c r="C14" s="38"/>
      <c r="D14" s="38"/>
      <c r="E14" s="38"/>
      <c r="F14" s="38"/>
      <c r="G14" s="38"/>
      <c r="H14" s="38"/>
      <c r="I14" s="38"/>
      <c r="J14" s="38"/>
    </row>
    <row r="15" spans="1:12" s="2" customFormat="1" ht="27" customHeight="1">
      <c r="A15" s="275" t="s">
        <v>459</v>
      </c>
      <c r="B15" s="275"/>
      <c r="C15" s="275"/>
      <c r="D15" s="275"/>
      <c r="E15" s="275"/>
      <c r="F15" s="275"/>
      <c r="G15" s="275"/>
      <c r="H15" s="275"/>
      <c r="I15" s="275"/>
      <c r="J15" s="275"/>
      <c r="K15" s="4"/>
      <c r="L15" s="4"/>
    </row>
    <row r="16" spans="1:12" s="2" customFormat="1" ht="58.5" customHeight="1">
      <c r="A16" s="13"/>
      <c r="B16" s="24" t="s">
        <v>70</v>
      </c>
      <c r="C16" s="12" t="s">
        <v>62</v>
      </c>
      <c r="D16" s="42" t="s">
        <v>63</v>
      </c>
      <c r="E16" s="42" t="s">
        <v>64</v>
      </c>
      <c r="F16" s="42" t="s">
        <v>65</v>
      </c>
      <c r="G16" s="12" t="s">
        <v>66</v>
      </c>
      <c r="H16" s="12" t="s">
        <v>67</v>
      </c>
      <c r="I16" s="24" t="s">
        <v>68</v>
      </c>
      <c r="J16" s="12" t="s">
        <v>69</v>
      </c>
      <c r="K16" s="4"/>
      <c r="L16" s="4"/>
    </row>
    <row r="17" spans="1:12" s="2" customFormat="1" ht="32.25" customHeight="1">
      <c r="A17" s="14"/>
      <c r="B17" s="23"/>
      <c r="C17" s="15">
        <v>0</v>
      </c>
      <c r="D17" s="16"/>
      <c r="E17" s="16"/>
      <c r="F17" s="16"/>
      <c r="G17" s="17"/>
      <c r="H17" s="17"/>
      <c r="I17" s="17"/>
      <c r="J17" s="16"/>
      <c r="K17" s="4"/>
      <c r="L17" s="4"/>
    </row>
    <row r="18" spans="1:12">
      <c r="A18" s="284" t="s">
        <v>457</v>
      </c>
      <c r="B18" s="282" t="s">
        <v>40</v>
      </c>
      <c r="C18" s="282"/>
      <c r="D18" s="282"/>
      <c r="E18" s="282"/>
      <c r="F18" s="282"/>
      <c r="G18" s="282"/>
      <c r="H18" s="283"/>
      <c r="I18" s="283"/>
      <c r="J18" s="283"/>
    </row>
    <row r="19" spans="1:12" ht="12.6" customHeight="1">
      <c r="A19" s="284"/>
      <c r="B19" s="273" t="s">
        <v>460</v>
      </c>
      <c r="C19" s="273"/>
      <c r="D19" s="273"/>
      <c r="E19" s="273"/>
      <c r="F19" s="273"/>
      <c r="G19" s="273"/>
      <c r="H19" s="274"/>
      <c r="I19" s="274"/>
      <c r="J19" s="274"/>
    </row>
    <row r="20" spans="1:12" ht="12.6" customHeight="1">
      <c r="A20" s="284"/>
      <c r="B20" s="273" t="s">
        <v>461</v>
      </c>
      <c r="C20" s="273"/>
      <c r="D20" s="273"/>
      <c r="E20" s="273"/>
      <c r="F20" s="273"/>
      <c r="G20" s="273"/>
      <c r="H20" s="274"/>
      <c r="I20" s="274"/>
      <c r="J20" s="274"/>
    </row>
    <row r="21" spans="1:12" ht="20.399999999999999" customHeight="1">
      <c r="A21" s="285"/>
      <c r="B21" s="278" t="s">
        <v>462</v>
      </c>
      <c r="C21" s="279"/>
      <c r="D21" s="279"/>
      <c r="E21" s="279"/>
      <c r="F21" s="279"/>
      <c r="G21" s="279"/>
      <c r="H21" s="280"/>
      <c r="I21" s="280"/>
      <c r="J21" s="281"/>
    </row>
    <row r="22" spans="1:12" ht="12.6" customHeight="1">
      <c r="A22" s="285"/>
      <c r="B22" s="273" t="s">
        <v>463</v>
      </c>
      <c r="C22" s="273"/>
      <c r="D22" s="273"/>
      <c r="E22" s="273"/>
      <c r="F22" s="273"/>
      <c r="G22" s="273"/>
      <c r="H22" s="274"/>
      <c r="I22" s="274"/>
      <c r="J22" s="274"/>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2:J22"/>
    <mergeCell ref="A2:J2"/>
    <mergeCell ref="A3:J3"/>
    <mergeCell ref="B12:J12"/>
    <mergeCell ref="B21:J21"/>
    <mergeCell ref="A15:J15"/>
    <mergeCell ref="B18:J18"/>
    <mergeCell ref="B19:J19"/>
    <mergeCell ref="B20:J20"/>
    <mergeCell ref="A18:A22"/>
  </mergeCells>
  <phoneticPr fontId="18"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60" zoomScaleNormal="60" zoomScaleSheetLayoutView="85" workbookViewId="0">
      <selection activeCell="K2" sqref="K2"/>
    </sheetView>
  </sheetViews>
  <sheetFormatPr defaultColWidth="9.109375" defaultRowHeight="27.75" customHeight="1"/>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c r="A1" s="39" t="s">
        <v>36</v>
      </c>
      <c r="B1" s="290" t="s">
        <v>464</v>
      </c>
      <c r="C1" s="291"/>
      <c r="D1" s="291"/>
      <c r="F1" s="292" t="s">
        <v>465</v>
      </c>
      <c r="G1" s="293"/>
      <c r="H1" s="294"/>
      <c r="I1" s="4"/>
      <c r="J1" s="2"/>
      <c r="K1" s="2"/>
    </row>
    <row r="2" spans="1:13" ht="31.5" customHeight="1">
      <c r="A2" s="295" t="str">
        <f>Overview!B4&amp; " - Effective from "&amp;Overview!D4&amp;" - "&amp;Overview!E4&amp;" LDNO tariffs"</f>
        <v>Scottish Hydro Electric Power Distribution plc - Effective from 1 April 2024 - Final LDNO tariffs</v>
      </c>
      <c r="B2" s="295"/>
      <c r="C2" s="295"/>
      <c r="D2" s="295"/>
      <c r="E2" s="295"/>
      <c r="F2" s="295"/>
      <c r="G2" s="295"/>
      <c r="H2" s="295"/>
      <c r="I2" s="295"/>
      <c r="J2" s="295"/>
    </row>
    <row r="3" spans="1:13" ht="8.25" customHeight="1">
      <c r="A3" s="68"/>
      <c r="B3" s="68"/>
      <c r="C3" s="68"/>
      <c r="D3" s="68"/>
      <c r="E3" s="68"/>
      <c r="F3" s="68"/>
      <c r="G3" s="68"/>
      <c r="H3" s="68"/>
      <c r="I3" s="68"/>
      <c r="J3" s="68"/>
    </row>
    <row r="4" spans="1:13" ht="27" customHeight="1">
      <c r="A4" s="243" t="s">
        <v>38</v>
      </c>
      <c r="B4" s="243"/>
      <c r="C4" s="243"/>
      <c r="D4" s="243"/>
      <c r="E4" s="70"/>
      <c r="F4" s="243" t="s">
        <v>39</v>
      </c>
      <c r="G4" s="243"/>
      <c r="H4" s="243"/>
      <c r="I4" s="243"/>
      <c r="J4" s="243"/>
      <c r="L4" s="4"/>
    </row>
    <row r="5" spans="1:13" ht="32.25" customHeight="1">
      <c r="A5" s="58" t="s">
        <v>40</v>
      </c>
      <c r="B5" s="63" t="s">
        <v>41</v>
      </c>
      <c r="C5" s="75" t="s">
        <v>42</v>
      </c>
      <c r="D5" s="60" t="s">
        <v>43</v>
      </c>
      <c r="E5" s="66"/>
      <c r="F5" s="255"/>
      <c r="G5" s="256"/>
      <c r="H5" s="64" t="s">
        <v>44</v>
      </c>
      <c r="I5" s="65" t="s">
        <v>45</v>
      </c>
      <c r="J5" s="60" t="s">
        <v>43</v>
      </c>
      <c r="K5" s="66"/>
      <c r="L5" s="4"/>
      <c r="M5" s="4"/>
    </row>
    <row r="6" spans="1:13" ht="56.25" customHeight="1">
      <c r="A6" s="61" t="s">
        <v>46</v>
      </c>
      <c r="B6" s="168" t="s">
        <v>47</v>
      </c>
      <c r="C6" s="169"/>
      <c r="D6" s="169"/>
      <c r="E6" s="66"/>
      <c r="F6" s="242" t="s">
        <v>48</v>
      </c>
      <c r="G6" s="242"/>
      <c r="H6" s="169"/>
      <c r="I6" s="168" t="s">
        <v>49</v>
      </c>
      <c r="J6" s="169"/>
      <c r="K6" s="66"/>
      <c r="L6" s="4"/>
      <c r="M6" s="4"/>
    </row>
    <row r="7" spans="1:13" ht="56.25" customHeight="1">
      <c r="A7" s="61" t="s">
        <v>46</v>
      </c>
      <c r="B7" s="169"/>
      <c r="C7" s="168" t="s">
        <v>50</v>
      </c>
      <c r="D7" s="169"/>
      <c r="E7" s="66"/>
      <c r="F7" s="242" t="s">
        <v>51</v>
      </c>
      <c r="G7" s="242"/>
      <c r="H7" s="20" t="s">
        <v>47</v>
      </c>
      <c r="I7" s="168" t="s">
        <v>50</v>
      </c>
      <c r="J7" s="169"/>
      <c r="K7" s="66"/>
      <c r="L7" s="4"/>
      <c r="M7" s="4"/>
    </row>
    <row r="8" spans="1:13" ht="55.5" customHeight="1">
      <c r="A8" s="61" t="s">
        <v>46</v>
      </c>
      <c r="B8" s="169"/>
      <c r="C8" s="169"/>
      <c r="D8" s="168" t="s">
        <v>52</v>
      </c>
      <c r="E8" s="66"/>
      <c r="F8" s="242" t="s">
        <v>53</v>
      </c>
      <c r="G8" s="242"/>
      <c r="H8" s="169"/>
      <c r="I8" s="169"/>
      <c r="J8" s="168" t="s">
        <v>52</v>
      </c>
      <c r="K8" s="66"/>
      <c r="L8" s="4"/>
      <c r="M8" s="4"/>
    </row>
    <row r="9" spans="1:13" s="59" customFormat="1" ht="55.5" customHeight="1">
      <c r="A9" s="61" t="s">
        <v>54</v>
      </c>
      <c r="B9" s="169"/>
      <c r="C9" s="168" t="s">
        <v>55</v>
      </c>
      <c r="D9" s="168" t="s">
        <v>56</v>
      </c>
      <c r="E9" s="69"/>
      <c r="F9" s="288" t="s">
        <v>54</v>
      </c>
      <c r="G9" s="289"/>
      <c r="H9" s="169"/>
      <c r="I9" s="168" t="s">
        <v>55</v>
      </c>
      <c r="J9" s="168" t="s">
        <v>56</v>
      </c>
      <c r="K9" s="66"/>
      <c r="L9" s="38"/>
      <c r="M9" s="38"/>
    </row>
    <row r="10" spans="1:13" ht="27.75" customHeight="1">
      <c r="A10" s="62" t="s">
        <v>58</v>
      </c>
      <c r="B10" s="267" t="s">
        <v>59</v>
      </c>
      <c r="C10" s="268"/>
      <c r="D10" s="269"/>
      <c r="F10" s="286" t="s">
        <v>58</v>
      </c>
      <c r="G10" s="287"/>
      <c r="H10" s="267" t="s">
        <v>59</v>
      </c>
      <c r="I10" s="268"/>
      <c r="J10" s="269"/>
    </row>
    <row r="13" spans="1:13" ht="39.6">
      <c r="A13" s="24" t="s">
        <v>60</v>
      </c>
      <c r="B13" s="24" t="s">
        <v>466</v>
      </c>
      <c r="C13" s="12" t="s">
        <v>62</v>
      </c>
      <c r="D13" s="42" t="s">
        <v>63</v>
      </c>
      <c r="E13" s="42" t="s">
        <v>64</v>
      </c>
      <c r="F13" s="42" t="s">
        <v>65</v>
      </c>
      <c r="G13" s="12" t="s">
        <v>66</v>
      </c>
      <c r="H13" s="12" t="s">
        <v>67</v>
      </c>
      <c r="I13" s="12" t="s">
        <v>68</v>
      </c>
      <c r="J13" s="12" t="s">
        <v>69</v>
      </c>
    </row>
    <row r="14" spans="1:13" ht="27.75" customHeight="1">
      <c r="A14" s="148" t="s">
        <v>467</v>
      </c>
      <c r="B14" s="23"/>
      <c r="C14" s="149" t="s">
        <v>73</v>
      </c>
      <c r="D14" s="120">
        <v>6.1619999999999999</v>
      </c>
      <c r="E14" s="121">
        <v>2.0920000000000001</v>
      </c>
      <c r="F14" s="122">
        <v>0.49099999999999999</v>
      </c>
      <c r="G14" s="150">
        <v>16.41</v>
      </c>
      <c r="H14" s="151"/>
      <c r="I14" s="153"/>
      <c r="J14" s="32"/>
    </row>
    <row r="15" spans="1:13" ht="27.75" customHeight="1">
      <c r="A15" s="148" t="s">
        <v>468</v>
      </c>
      <c r="B15" s="23"/>
      <c r="C15" s="149">
        <v>2</v>
      </c>
      <c r="D15" s="120">
        <v>6.1619999999999999</v>
      </c>
      <c r="E15" s="121">
        <v>2.0920000000000001</v>
      </c>
      <c r="F15" s="122">
        <v>0.49099999999999999</v>
      </c>
      <c r="G15" s="151"/>
      <c r="H15" s="151"/>
      <c r="I15" s="153"/>
      <c r="J15" s="32"/>
    </row>
    <row r="16" spans="1:13" ht="27.75" customHeight="1">
      <c r="A16" s="148" t="s">
        <v>469</v>
      </c>
      <c r="B16" s="23"/>
      <c r="C16" s="149" t="s">
        <v>79</v>
      </c>
      <c r="D16" s="120">
        <v>7.6</v>
      </c>
      <c r="E16" s="121">
        <v>2.58</v>
      </c>
      <c r="F16" s="122">
        <v>0.60599999999999998</v>
      </c>
      <c r="G16" s="150">
        <v>11.73</v>
      </c>
      <c r="H16" s="151"/>
      <c r="I16" s="153"/>
      <c r="J16" s="32"/>
    </row>
    <row r="17" spans="1:10" ht="27.75" customHeight="1">
      <c r="A17" s="148" t="s">
        <v>470</v>
      </c>
      <c r="B17" s="23"/>
      <c r="C17" s="149" t="s">
        <v>79</v>
      </c>
      <c r="D17" s="120">
        <v>7.6</v>
      </c>
      <c r="E17" s="121">
        <v>2.58</v>
      </c>
      <c r="F17" s="122">
        <v>0.60599999999999998</v>
      </c>
      <c r="G17" s="150">
        <v>19.16</v>
      </c>
      <c r="H17" s="151"/>
      <c r="I17" s="153"/>
      <c r="J17" s="32"/>
    </row>
    <row r="18" spans="1:10" ht="27.75" customHeight="1">
      <c r="A18" s="148" t="s">
        <v>471</v>
      </c>
      <c r="B18" s="23"/>
      <c r="C18" s="149" t="s">
        <v>79</v>
      </c>
      <c r="D18" s="120">
        <v>7.6</v>
      </c>
      <c r="E18" s="121">
        <v>2.58</v>
      </c>
      <c r="F18" s="122">
        <v>0.60599999999999998</v>
      </c>
      <c r="G18" s="150">
        <v>31.38</v>
      </c>
      <c r="H18" s="151"/>
      <c r="I18" s="153"/>
      <c r="J18" s="32"/>
    </row>
    <row r="19" spans="1:10" ht="27.75" customHeight="1">
      <c r="A19" s="148" t="s">
        <v>472</v>
      </c>
      <c r="B19" s="23"/>
      <c r="C19" s="149" t="s">
        <v>79</v>
      </c>
      <c r="D19" s="120">
        <v>7.6</v>
      </c>
      <c r="E19" s="121">
        <v>2.58</v>
      </c>
      <c r="F19" s="122">
        <v>0.60599999999999998</v>
      </c>
      <c r="G19" s="150">
        <v>53.97</v>
      </c>
      <c r="H19" s="151"/>
      <c r="I19" s="153"/>
      <c r="J19" s="32"/>
    </row>
    <row r="20" spans="1:10" ht="27.75" customHeight="1">
      <c r="A20" s="148" t="s">
        <v>473</v>
      </c>
      <c r="B20" s="23"/>
      <c r="C20" s="149" t="s">
        <v>79</v>
      </c>
      <c r="D20" s="120">
        <v>7.6</v>
      </c>
      <c r="E20" s="121">
        <v>2.58</v>
      </c>
      <c r="F20" s="122">
        <v>0.60599999999999998</v>
      </c>
      <c r="G20" s="150">
        <v>136.21</v>
      </c>
      <c r="H20" s="151"/>
      <c r="I20" s="153"/>
      <c r="J20" s="32"/>
    </row>
    <row r="21" spans="1:10" ht="27.75" customHeight="1">
      <c r="A21" s="148" t="s">
        <v>474</v>
      </c>
      <c r="B21" s="23"/>
      <c r="C21" s="149">
        <v>4</v>
      </c>
      <c r="D21" s="120">
        <v>7.6</v>
      </c>
      <c r="E21" s="121">
        <v>2.58</v>
      </c>
      <c r="F21" s="122">
        <v>0.60599999999999998</v>
      </c>
      <c r="G21" s="151"/>
      <c r="H21" s="151"/>
      <c r="I21" s="153"/>
      <c r="J21" s="32"/>
    </row>
    <row r="22" spans="1:10" ht="27.75" customHeight="1">
      <c r="A22" s="148" t="s">
        <v>475</v>
      </c>
      <c r="B22" s="23"/>
      <c r="C22" s="149">
        <v>0</v>
      </c>
      <c r="D22" s="120">
        <v>5.0389999999999997</v>
      </c>
      <c r="E22" s="121">
        <v>1.6160000000000001</v>
      </c>
      <c r="F22" s="122">
        <v>0.41199999999999998</v>
      </c>
      <c r="G22" s="150">
        <v>31.12</v>
      </c>
      <c r="H22" s="150">
        <v>5.56</v>
      </c>
      <c r="I22" s="154">
        <v>8.81</v>
      </c>
      <c r="J22" s="31">
        <v>0.253</v>
      </c>
    </row>
    <row r="23" spans="1:10" ht="27.75" customHeight="1">
      <c r="A23" s="148" t="s">
        <v>476</v>
      </c>
      <c r="B23" s="23"/>
      <c r="C23" s="149">
        <v>0</v>
      </c>
      <c r="D23" s="120">
        <v>5.0389999999999997</v>
      </c>
      <c r="E23" s="121">
        <v>1.6160000000000001</v>
      </c>
      <c r="F23" s="122">
        <v>0.41199999999999998</v>
      </c>
      <c r="G23" s="150">
        <v>256.29000000000002</v>
      </c>
      <c r="H23" s="150">
        <v>5.56</v>
      </c>
      <c r="I23" s="154">
        <v>8.81</v>
      </c>
      <c r="J23" s="31">
        <v>0.253</v>
      </c>
    </row>
    <row r="24" spans="1:10" ht="27.75" customHeight="1">
      <c r="A24" s="148" t="s">
        <v>477</v>
      </c>
      <c r="B24" s="23"/>
      <c r="C24" s="149">
        <v>0</v>
      </c>
      <c r="D24" s="120">
        <v>5.0389999999999997</v>
      </c>
      <c r="E24" s="121">
        <v>1.6160000000000001</v>
      </c>
      <c r="F24" s="122">
        <v>0.41199999999999998</v>
      </c>
      <c r="G24" s="150">
        <v>413.67</v>
      </c>
      <c r="H24" s="150">
        <v>5.56</v>
      </c>
      <c r="I24" s="154">
        <v>8.81</v>
      </c>
      <c r="J24" s="31">
        <v>0.253</v>
      </c>
    </row>
    <row r="25" spans="1:10" ht="27.75" customHeight="1">
      <c r="A25" s="148" t="s">
        <v>478</v>
      </c>
      <c r="B25" s="23"/>
      <c r="C25" s="149">
        <v>0</v>
      </c>
      <c r="D25" s="120">
        <v>5.0389999999999997</v>
      </c>
      <c r="E25" s="121">
        <v>1.6160000000000001</v>
      </c>
      <c r="F25" s="122">
        <v>0.41199999999999998</v>
      </c>
      <c r="G25" s="150">
        <v>659.97</v>
      </c>
      <c r="H25" s="150">
        <v>5.56</v>
      </c>
      <c r="I25" s="154">
        <v>8.81</v>
      </c>
      <c r="J25" s="31">
        <v>0.253</v>
      </c>
    </row>
    <row r="26" spans="1:10" ht="27.75" customHeight="1">
      <c r="A26" s="148" t="s">
        <v>479</v>
      </c>
      <c r="B26" s="23"/>
      <c r="C26" s="149">
        <v>0</v>
      </c>
      <c r="D26" s="120">
        <v>5.0389999999999997</v>
      </c>
      <c r="E26" s="121">
        <v>1.6160000000000001</v>
      </c>
      <c r="F26" s="122">
        <v>0.41199999999999998</v>
      </c>
      <c r="G26" s="150">
        <v>1538.97</v>
      </c>
      <c r="H26" s="150">
        <v>5.56</v>
      </c>
      <c r="I26" s="154">
        <v>8.81</v>
      </c>
      <c r="J26" s="31">
        <v>0.253</v>
      </c>
    </row>
    <row r="27" spans="1:10" ht="27.75" customHeight="1">
      <c r="A27" s="148" t="s">
        <v>480</v>
      </c>
      <c r="B27" s="23"/>
      <c r="C27" s="149" t="s">
        <v>128</v>
      </c>
      <c r="D27" s="123">
        <v>16.981000000000002</v>
      </c>
      <c r="E27" s="124">
        <v>5.23</v>
      </c>
      <c r="F27" s="122">
        <v>3.992</v>
      </c>
      <c r="G27" s="151"/>
      <c r="H27" s="151"/>
      <c r="I27" s="153"/>
      <c r="J27" s="32"/>
    </row>
    <row r="28" spans="1:10" ht="27.75" customHeight="1">
      <c r="A28" s="148" t="s">
        <v>481</v>
      </c>
      <c r="B28" s="23"/>
      <c r="C28" s="149" t="s">
        <v>482</v>
      </c>
      <c r="D28" s="120">
        <v>-7.0049999999999999</v>
      </c>
      <c r="E28" s="121">
        <v>-2.3780000000000001</v>
      </c>
      <c r="F28" s="122">
        <v>-0.55800000000000005</v>
      </c>
      <c r="G28" s="150">
        <v>0</v>
      </c>
      <c r="H28" s="151"/>
      <c r="I28" s="153"/>
      <c r="J28" s="32"/>
    </row>
    <row r="29" spans="1:10" ht="27.75" customHeight="1">
      <c r="A29" s="148" t="s">
        <v>483</v>
      </c>
      <c r="B29" s="23"/>
      <c r="C29" s="149">
        <v>0</v>
      </c>
      <c r="D29" s="120">
        <v>-7.0049999999999999</v>
      </c>
      <c r="E29" s="121">
        <v>-2.3780000000000001</v>
      </c>
      <c r="F29" s="122">
        <v>-0.55800000000000005</v>
      </c>
      <c r="G29" s="150">
        <v>0</v>
      </c>
      <c r="H29" s="151"/>
      <c r="I29" s="153"/>
      <c r="J29" s="31">
        <v>0.38</v>
      </c>
    </row>
    <row r="30" spans="1:10" ht="27.75" customHeight="1">
      <c r="A30" s="152" t="s">
        <v>484</v>
      </c>
      <c r="B30" s="23"/>
      <c r="C30" s="149" t="s">
        <v>73</v>
      </c>
      <c r="D30" s="120">
        <v>4.0590000000000002</v>
      </c>
      <c r="E30" s="121">
        <v>1.3779999999999999</v>
      </c>
      <c r="F30" s="122">
        <v>0.32300000000000001</v>
      </c>
      <c r="G30" s="150">
        <v>11.06</v>
      </c>
      <c r="H30" s="151"/>
      <c r="I30" s="153"/>
      <c r="J30" s="32"/>
    </row>
    <row r="31" spans="1:10" ht="27.75" customHeight="1">
      <c r="A31" s="152" t="s">
        <v>485</v>
      </c>
      <c r="B31" s="23"/>
      <c r="C31" s="149">
        <v>2</v>
      </c>
      <c r="D31" s="120">
        <v>4.0590000000000002</v>
      </c>
      <c r="E31" s="121">
        <v>1.3779999999999999</v>
      </c>
      <c r="F31" s="122">
        <v>0.32300000000000001</v>
      </c>
      <c r="G31" s="151"/>
      <c r="H31" s="151"/>
      <c r="I31" s="153"/>
      <c r="J31" s="32"/>
    </row>
    <row r="32" spans="1:10" ht="27.75" customHeight="1">
      <c r="A32" s="152" t="s">
        <v>486</v>
      </c>
      <c r="B32" s="23"/>
      <c r="C32" s="149" t="s">
        <v>79</v>
      </c>
      <c r="D32" s="120">
        <v>5.0069999999999997</v>
      </c>
      <c r="E32" s="121">
        <v>1.7</v>
      </c>
      <c r="F32" s="122">
        <v>0.39900000000000002</v>
      </c>
      <c r="G32" s="150">
        <v>7.9</v>
      </c>
      <c r="H32" s="151"/>
      <c r="I32" s="153"/>
      <c r="J32" s="32"/>
    </row>
    <row r="33" spans="1:10" ht="27.75" customHeight="1">
      <c r="A33" s="152" t="s">
        <v>487</v>
      </c>
      <c r="B33" s="23"/>
      <c r="C33" s="149" t="s">
        <v>79</v>
      </c>
      <c r="D33" s="120">
        <v>5.0069999999999997</v>
      </c>
      <c r="E33" s="121">
        <v>1.7</v>
      </c>
      <c r="F33" s="122">
        <v>0.39900000000000002</v>
      </c>
      <c r="G33" s="150">
        <v>12.79</v>
      </c>
      <c r="H33" s="151"/>
      <c r="I33" s="153"/>
      <c r="J33" s="32"/>
    </row>
    <row r="34" spans="1:10" ht="27.75" customHeight="1">
      <c r="A34" s="152" t="s">
        <v>488</v>
      </c>
      <c r="B34" s="23"/>
      <c r="C34" s="149" t="s">
        <v>79</v>
      </c>
      <c r="D34" s="120">
        <v>5.0069999999999997</v>
      </c>
      <c r="E34" s="121">
        <v>1.7</v>
      </c>
      <c r="F34" s="122">
        <v>0.39900000000000002</v>
      </c>
      <c r="G34" s="150">
        <v>20.84</v>
      </c>
      <c r="H34" s="151"/>
      <c r="I34" s="153"/>
      <c r="J34" s="32"/>
    </row>
    <row r="35" spans="1:10" ht="27.75" customHeight="1">
      <c r="A35" s="152" t="s">
        <v>489</v>
      </c>
      <c r="B35" s="23"/>
      <c r="C35" s="149" t="s">
        <v>79</v>
      </c>
      <c r="D35" s="120">
        <v>5.0069999999999997</v>
      </c>
      <c r="E35" s="121">
        <v>1.7</v>
      </c>
      <c r="F35" s="122">
        <v>0.39900000000000002</v>
      </c>
      <c r="G35" s="150">
        <v>35.72</v>
      </c>
      <c r="H35" s="151"/>
      <c r="I35" s="153"/>
      <c r="J35" s="32"/>
    </row>
    <row r="36" spans="1:10" ht="27.75" customHeight="1">
      <c r="A36" s="152" t="s">
        <v>490</v>
      </c>
      <c r="B36" s="23"/>
      <c r="C36" s="149" t="s">
        <v>79</v>
      </c>
      <c r="D36" s="120">
        <v>5.0069999999999997</v>
      </c>
      <c r="E36" s="121">
        <v>1.7</v>
      </c>
      <c r="F36" s="122">
        <v>0.39900000000000002</v>
      </c>
      <c r="G36" s="150">
        <v>89.9</v>
      </c>
      <c r="H36" s="151"/>
      <c r="I36" s="153"/>
      <c r="J36" s="32"/>
    </row>
    <row r="37" spans="1:10" ht="27.75" customHeight="1">
      <c r="A37" s="152" t="s">
        <v>491</v>
      </c>
      <c r="B37" s="23"/>
      <c r="C37" s="149">
        <v>4</v>
      </c>
      <c r="D37" s="120">
        <v>5.0069999999999997</v>
      </c>
      <c r="E37" s="121">
        <v>1.7</v>
      </c>
      <c r="F37" s="122">
        <v>0.39900000000000002</v>
      </c>
      <c r="G37" s="151"/>
      <c r="H37" s="151"/>
      <c r="I37" s="153"/>
      <c r="J37" s="32"/>
    </row>
    <row r="38" spans="1:10" ht="27.75" customHeight="1">
      <c r="A38" s="152" t="s">
        <v>492</v>
      </c>
      <c r="B38" s="23"/>
      <c r="C38" s="149">
        <v>0</v>
      </c>
      <c r="D38" s="120">
        <v>3.32</v>
      </c>
      <c r="E38" s="121">
        <v>1.0640000000000001</v>
      </c>
      <c r="F38" s="122">
        <v>0.27200000000000002</v>
      </c>
      <c r="G38" s="150">
        <v>20.67</v>
      </c>
      <c r="H38" s="150">
        <v>3.66</v>
      </c>
      <c r="I38" s="154">
        <v>5.8</v>
      </c>
      <c r="J38" s="31">
        <v>0.16600000000000001</v>
      </c>
    </row>
    <row r="39" spans="1:10" ht="27.75" customHeight="1">
      <c r="A39" s="152" t="s">
        <v>493</v>
      </c>
      <c r="B39" s="23"/>
      <c r="C39" s="149">
        <v>0</v>
      </c>
      <c r="D39" s="120">
        <v>3.32</v>
      </c>
      <c r="E39" s="121">
        <v>1.0640000000000001</v>
      </c>
      <c r="F39" s="122">
        <v>0.27200000000000002</v>
      </c>
      <c r="G39" s="150">
        <v>169</v>
      </c>
      <c r="H39" s="150">
        <v>3.66</v>
      </c>
      <c r="I39" s="154">
        <v>5.8</v>
      </c>
      <c r="J39" s="31">
        <v>0.16600000000000001</v>
      </c>
    </row>
    <row r="40" spans="1:10" ht="27.75" customHeight="1">
      <c r="A40" s="152" t="s">
        <v>494</v>
      </c>
      <c r="B40" s="23"/>
      <c r="C40" s="149">
        <v>0</v>
      </c>
      <c r="D40" s="120">
        <v>3.32</v>
      </c>
      <c r="E40" s="121">
        <v>1.0640000000000001</v>
      </c>
      <c r="F40" s="122">
        <v>0.27200000000000002</v>
      </c>
      <c r="G40" s="150">
        <v>272.69</v>
      </c>
      <c r="H40" s="150">
        <v>3.66</v>
      </c>
      <c r="I40" s="154">
        <v>5.8</v>
      </c>
      <c r="J40" s="31">
        <v>0.16600000000000001</v>
      </c>
    </row>
    <row r="41" spans="1:10" ht="27.75" customHeight="1">
      <c r="A41" s="152" t="s">
        <v>495</v>
      </c>
      <c r="B41" s="23"/>
      <c r="C41" s="149">
        <v>0</v>
      </c>
      <c r="D41" s="120">
        <v>3.32</v>
      </c>
      <c r="E41" s="121">
        <v>1.0640000000000001</v>
      </c>
      <c r="F41" s="122">
        <v>0.27200000000000002</v>
      </c>
      <c r="G41" s="150">
        <v>434.94</v>
      </c>
      <c r="H41" s="150">
        <v>3.66</v>
      </c>
      <c r="I41" s="154">
        <v>5.8</v>
      </c>
      <c r="J41" s="31">
        <v>0.16600000000000001</v>
      </c>
    </row>
    <row r="42" spans="1:10" ht="27.75" customHeight="1">
      <c r="A42" s="152" t="s">
        <v>496</v>
      </c>
      <c r="B42" s="23"/>
      <c r="C42" s="149">
        <v>0</v>
      </c>
      <c r="D42" s="120">
        <v>3.32</v>
      </c>
      <c r="E42" s="121">
        <v>1.0640000000000001</v>
      </c>
      <c r="F42" s="122">
        <v>0.27200000000000002</v>
      </c>
      <c r="G42" s="150">
        <v>1014.01</v>
      </c>
      <c r="H42" s="150">
        <v>3.66</v>
      </c>
      <c r="I42" s="154">
        <v>5.8</v>
      </c>
      <c r="J42" s="31">
        <v>0.16600000000000001</v>
      </c>
    </row>
    <row r="43" spans="1:10" ht="27.75" customHeight="1">
      <c r="A43" s="152" t="s">
        <v>497</v>
      </c>
      <c r="B43" s="23"/>
      <c r="C43" s="149">
        <v>0</v>
      </c>
      <c r="D43" s="120">
        <v>2.6859999999999999</v>
      </c>
      <c r="E43" s="121">
        <v>0.66200000000000003</v>
      </c>
      <c r="F43" s="122">
        <v>0.24299999999999999</v>
      </c>
      <c r="G43" s="150">
        <v>87.17</v>
      </c>
      <c r="H43" s="150">
        <v>8.4700000000000006</v>
      </c>
      <c r="I43" s="154">
        <v>10.95</v>
      </c>
      <c r="J43" s="31">
        <v>0.111</v>
      </c>
    </row>
    <row r="44" spans="1:10" ht="27.75" customHeight="1">
      <c r="A44" s="152" t="s">
        <v>498</v>
      </c>
      <c r="B44" s="23"/>
      <c r="C44" s="149">
        <v>0</v>
      </c>
      <c r="D44" s="120">
        <v>2.6859999999999999</v>
      </c>
      <c r="E44" s="121">
        <v>0.66200000000000003</v>
      </c>
      <c r="F44" s="122">
        <v>0.24299999999999999</v>
      </c>
      <c r="G44" s="150">
        <v>304.83</v>
      </c>
      <c r="H44" s="150">
        <v>8.4700000000000006</v>
      </c>
      <c r="I44" s="154">
        <v>10.95</v>
      </c>
      <c r="J44" s="31">
        <v>0.111</v>
      </c>
    </row>
    <row r="45" spans="1:10" ht="27.75" customHeight="1">
      <c r="A45" s="152" t="s">
        <v>499</v>
      </c>
      <c r="B45" s="23"/>
      <c r="C45" s="149">
        <v>0</v>
      </c>
      <c r="D45" s="120">
        <v>2.6859999999999999</v>
      </c>
      <c r="E45" s="121">
        <v>0.66200000000000003</v>
      </c>
      <c r="F45" s="122">
        <v>0.24299999999999999</v>
      </c>
      <c r="G45" s="150">
        <v>456.97</v>
      </c>
      <c r="H45" s="150">
        <v>8.4700000000000006</v>
      </c>
      <c r="I45" s="154">
        <v>10.95</v>
      </c>
      <c r="J45" s="31">
        <v>0.111</v>
      </c>
    </row>
    <row r="46" spans="1:10" ht="27.75" customHeight="1">
      <c r="A46" s="152" t="s">
        <v>500</v>
      </c>
      <c r="B46" s="23"/>
      <c r="C46" s="149">
        <v>0</v>
      </c>
      <c r="D46" s="120">
        <v>2.6859999999999999</v>
      </c>
      <c r="E46" s="121">
        <v>0.66200000000000003</v>
      </c>
      <c r="F46" s="122">
        <v>0.24299999999999999</v>
      </c>
      <c r="G46" s="150">
        <v>695.05</v>
      </c>
      <c r="H46" s="150">
        <v>8.4700000000000006</v>
      </c>
      <c r="I46" s="154">
        <v>10.95</v>
      </c>
      <c r="J46" s="31">
        <v>0.111</v>
      </c>
    </row>
    <row r="47" spans="1:10" ht="27.75" customHeight="1">
      <c r="A47" s="152" t="s">
        <v>501</v>
      </c>
      <c r="B47" s="23"/>
      <c r="C47" s="149">
        <v>0</v>
      </c>
      <c r="D47" s="120">
        <v>2.6859999999999999</v>
      </c>
      <c r="E47" s="121">
        <v>0.66200000000000003</v>
      </c>
      <c r="F47" s="122">
        <v>0.24299999999999999</v>
      </c>
      <c r="G47" s="150">
        <v>1544.75</v>
      </c>
      <c r="H47" s="150">
        <v>8.4700000000000006</v>
      </c>
      <c r="I47" s="154">
        <v>10.95</v>
      </c>
      <c r="J47" s="31">
        <v>0.111</v>
      </c>
    </row>
    <row r="48" spans="1:10" ht="27.75" customHeight="1">
      <c r="A48" s="152" t="s">
        <v>502</v>
      </c>
      <c r="B48" s="23"/>
      <c r="C48" s="149">
        <v>0</v>
      </c>
      <c r="D48" s="120">
        <v>1.649</v>
      </c>
      <c r="E48" s="121">
        <v>0.39500000000000002</v>
      </c>
      <c r="F48" s="122">
        <v>0.22500000000000001</v>
      </c>
      <c r="G48" s="150">
        <v>346.33</v>
      </c>
      <c r="H48" s="150">
        <v>12.15</v>
      </c>
      <c r="I48" s="154">
        <v>13.85</v>
      </c>
      <c r="J48" s="31">
        <v>7.5999999999999998E-2</v>
      </c>
    </row>
    <row r="49" spans="1:10" ht="27.75" customHeight="1">
      <c r="A49" s="152" t="s">
        <v>503</v>
      </c>
      <c r="B49" s="23"/>
      <c r="C49" s="149">
        <v>0</v>
      </c>
      <c r="D49" s="120">
        <v>1.649</v>
      </c>
      <c r="E49" s="121">
        <v>0.39500000000000002</v>
      </c>
      <c r="F49" s="122">
        <v>0.22500000000000001</v>
      </c>
      <c r="G49" s="150">
        <v>867.66</v>
      </c>
      <c r="H49" s="150">
        <v>12.15</v>
      </c>
      <c r="I49" s="154">
        <v>13.85</v>
      </c>
      <c r="J49" s="31">
        <v>7.5999999999999998E-2</v>
      </c>
    </row>
    <row r="50" spans="1:10" ht="27.75" customHeight="1">
      <c r="A50" s="152" t="s">
        <v>504</v>
      </c>
      <c r="B50" s="23"/>
      <c r="C50" s="149">
        <v>0</v>
      </c>
      <c r="D50" s="120">
        <v>1.649</v>
      </c>
      <c r="E50" s="121">
        <v>0.39500000000000002</v>
      </c>
      <c r="F50" s="122">
        <v>0.22500000000000001</v>
      </c>
      <c r="G50" s="150">
        <v>3429.07</v>
      </c>
      <c r="H50" s="150">
        <v>12.15</v>
      </c>
      <c r="I50" s="154">
        <v>13.85</v>
      </c>
      <c r="J50" s="31">
        <v>7.5999999999999998E-2</v>
      </c>
    </row>
    <row r="51" spans="1:10" ht="27.75" customHeight="1">
      <c r="A51" s="152" t="s">
        <v>505</v>
      </c>
      <c r="B51" s="23"/>
      <c r="C51" s="149">
        <v>0</v>
      </c>
      <c r="D51" s="120">
        <v>1.649</v>
      </c>
      <c r="E51" s="121">
        <v>0.39500000000000002</v>
      </c>
      <c r="F51" s="122">
        <v>0.22500000000000001</v>
      </c>
      <c r="G51" s="150">
        <v>7246.43</v>
      </c>
      <c r="H51" s="150">
        <v>12.15</v>
      </c>
      <c r="I51" s="154">
        <v>13.85</v>
      </c>
      <c r="J51" s="31">
        <v>7.5999999999999998E-2</v>
      </c>
    </row>
    <row r="52" spans="1:10" ht="27.75" customHeight="1">
      <c r="A52" s="152" t="s">
        <v>506</v>
      </c>
      <c r="B52" s="23"/>
      <c r="C52" s="149">
        <v>0</v>
      </c>
      <c r="D52" s="120">
        <v>1.649</v>
      </c>
      <c r="E52" s="121">
        <v>0.39500000000000002</v>
      </c>
      <c r="F52" s="122">
        <v>0.22500000000000001</v>
      </c>
      <c r="G52" s="150">
        <v>14802.45</v>
      </c>
      <c r="H52" s="150">
        <v>12.15</v>
      </c>
      <c r="I52" s="154">
        <v>13.85</v>
      </c>
      <c r="J52" s="31">
        <v>7.5999999999999998E-2</v>
      </c>
    </row>
    <row r="53" spans="1:10" ht="27.75" customHeight="1">
      <c r="A53" s="152" t="s">
        <v>507</v>
      </c>
      <c r="B53" s="23"/>
      <c r="C53" s="149" t="s">
        <v>128</v>
      </c>
      <c r="D53" s="123">
        <v>11.186</v>
      </c>
      <c r="E53" s="124">
        <v>3.4449999999999998</v>
      </c>
      <c r="F53" s="122">
        <v>2.63</v>
      </c>
      <c r="G53" s="151"/>
      <c r="H53" s="151"/>
      <c r="I53" s="153"/>
      <c r="J53" s="32"/>
    </row>
    <row r="54" spans="1:10" ht="27.75" customHeight="1">
      <c r="A54" s="152" t="s">
        <v>508</v>
      </c>
      <c r="B54" s="23"/>
      <c r="C54" s="149" t="s">
        <v>130</v>
      </c>
      <c r="D54" s="120">
        <v>-7.0049999999999999</v>
      </c>
      <c r="E54" s="121">
        <v>-2.3780000000000001</v>
      </c>
      <c r="F54" s="122">
        <v>-0.55800000000000005</v>
      </c>
      <c r="G54" s="150">
        <v>0</v>
      </c>
      <c r="H54" s="151"/>
      <c r="I54" s="153"/>
      <c r="J54" s="32"/>
    </row>
    <row r="55" spans="1:10" ht="27.75" customHeight="1">
      <c r="A55" s="152" t="s">
        <v>509</v>
      </c>
      <c r="B55" s="23"/>
      <c r="C55" s="149" t="s">
        <v>130</v>
      </c>
      <c r="D55" s="120">
        <v>-6.282</v>
      </c>
      <c r="E55" s="121">
        <v>-2.08</v>
      </c>
      <c r="F55" s="122">
        <v>-0.50700000000000001</v>
      </c>
      <c r="G55" s="150">
        <v>0</v>
      </c>
      <c r="H55" s="151"/>
      <c r="I55" s="153"/>
      <c r="J55" s="32"/>
    </row>
    <row r="56" spans="1:10" ht="27.75" customHeight="1">
      <c r="A56" s="152" t="s">
        <v>510</v>
      </c>
      <c r="B56" s="23"/>
      <c r="C56" s="149">
        <v>0</v>
      </c>
      <c r="D56" s="120">
        <v>-7.0049999999999999</v>
      </c>
      <c r="E56" s="121">
        <v>-2.3780000000000001</v>
      </c>
      <c r="F56" s="122">
        <v>-0.55800000000000005</v>
      </c>
      <c r="G56" s="150">
        <v>0</v>
      </c>
      <c r="H56" s="151"/>
      <c r="I56" s="153"/>
      <c r="J56" s="31">
        <v>0.38</v>
      </c>
    </row>
    <row r="57" spans="1:10" ht="27.75" customHeight="1">
      <c r="A57" s="152" t="s">
        <v>511</v>
      </c>
      <c r="B57" s="23"/>
      <c r="C57" s="149">
        <v>0</v>
      </c>
      <c r="D57" s="120">
        <v>-6.282</v>
      </c>
      <c r="E57" s="121">
        <v>-2.08</v>
      </c>
      <c r="F57" s="122">
        <v>-0.50700000000000001</v>
      </c>
      <c r="G57" s="150">
        <v>0</v>
      </c>
      <c r="H57" s="151"/>
      <c r="I57" s="153"/>
      <c r="J57" s="31">
        <v>0.313</v>
      </c>
    </row>
    <row r="58" spans="1:10" ht="27.75" customHeight="1">
      <c r="A58" s="152" t="s">
        <v>512</v>
      </c>
      <c r="B58" s="23"/>
      <c r="C58" s="149">
        <v>0</v>
      </c>
      <c r="D58" s="120">
        <v>-3.4369999999999998</v>
      </c>
      <c r="E58" s="121">
        <v>-0.84699999999999998</v>
      </c>
      <c r="F58" s="122">
        <v>-0.311</v>
      </c>
      <c r="G58" s="150">
        <v>0</v>
      </c>
      <c r="H58" s="151"/>
      <c r="I58" s="153"/>
      <c r="J58" s="31">
        <v>0.28100000000000003</v>
      </c>
    </row>
    <row r="59" spans="1:10" ht="27.6" customHeight="1">
      <c r="A59" s="148" t="s">
        <v>513</v>
      </c>
      <c r="B59" s="23"/>
      <c r="C59" s="149" t="s">
        <v>73</v>
      </c>
      <c r="D59" s="120">
        <v>2.6749999999999998</v>
      </c>
      <c r="E59" s="121">
        <v>0.90800000000000003</v>
      </c>
      <c r="F59" s="122">
        <v>0.21299999999999999</v>
      </c>
      <c r="G59" s="150">
        <v>7.54</v>
      </c>
      <c r="H59" s="151"/>
      <c r="I59" s="153"/>
      <c r="J59" s="32"/>
    </row>
    <row r="60" spans="1:10" ht="27.6" customHeight="1">
      <c r="A60" s="148" t="s">
        <v>514</v>
      </c>
      <c r="B60" s="23"/>
      <c r="C60" s="149">
        <v>2</v>
      </c>
      <c r="D60" s="120">
        <v>2.6749999999999998</v>
      </c>
      <c r="E60" s="121">
        <v>0.90800000000000003</v>
      </c>
      <c r="F60" s="122">
        <v>0.21299999999999999</v>
      </c>
      <c r="G60" s="151"/>
      <c r="H60" s="151"/>
      <c r="I60" s="153"/>
      <c r="J60" s="32"/>
    </row>
    <row r="61" spans="1:10" ht="27.75" customHeight="1">
      <c r="A61" s="148" t="s">
        <v>515</v>
      </c>
      <c r="B61" s="23"/>
      <c r="C61" s="149" t="s">
        <v>79</v>
      </c>
      <c r="D61" s="120">
        <v>3.3</v>
      </c>
      <c r="E61" s="121">
        <v>1.1200000000000001</v>
      </c>
      <c r="F61" s="122">
        <v>0.26300000000000001</v>
      </c>
      <c r="G61" s="150">
        <v>5.37</v>
      </c>
      <c r="H61" s="151"/>
      <c r="I61" s="153"/>
      <c r="J61" s="32"/>
    </row>
    <row r="62" spans="1:10" ht="27.75" customHeight="1">
      <c r="A62" s="148" t="s">
        <v>516</v>
      </c>
      <c r="B62" s="23"/>
      <c r="C62" s="149" t="s">
        <v>79</v>
      </c>
      <c r="D62" s="120">
        <v>3.3</v>
      </c>
      <c r="E62" s="121">
        <v>1.1200000000000001</v>
      </c>
      <c r="F62" s="122">
        <v>0.26300000000000001</v>
      </c>
      <c r="G62" s="150">
        <v>8.6</v>
      </c>
      <c r="H62" s="151"/>
      <c r="I62" s="153"/>
      <c r="J62" s="32"/>
    </row>
    <row r="63" spans="1:10" ht="27.75" customHeight="1">
      <c r="A63" s="148" t="s">
        <v>517</v>
      </c>
      <c r="B63" s="23"/>
      <c r="C63" s="149" t="s">
        <v>79</v>
      </c>
      <c r="D63" s="120">
        <v>3.3</v>
      </c>
      <c r="E63" s="121">
        <v>1.1200000000000001</v>
      </c>
      <c r="F63" s="122">
        <v>0.26300000000000001</v>
      </c>
      <c r="G63" s="150">
        <v>13.9</v>
      </c>
      <c r="H63" s="151"/>
      <c r="I63" s="153"/>
      <c r="J63" s="32"/>
    </row>
    <row r="64" spans="1:10" ht="27.75" customHeight="1">
      <c r="A64" s="148" t="s">
        <v>518</v>
      </c>
      <c r="B64" s="23"/>
      <c r="C64" s="149" t="s">
        <v>79</v>
      </c>
      <c r="D64" s="120">
        <v>3.3</v>
      </c>
      <c r="E64" s="121">
        <v>1.1200000000000001</v>
      </c>
      <c r="F64" s="122">
        <v>0.26300000000000001</v>
      </c>
      <c r="G64" s="150">
        <v>23.71</v>
      </c>
      <c r="H64" s="151"/>
      <c r="I64" s="153"/>
      <c r="J64" s="32"/>
    </row>
    <row r="65" spans="1:10" ht="27.75" customHeight="1">
      <c r="A65" s="148" t="s">
        <v>519</v>
      </c>
      <c r="B65" s="23"/>
      <c r="C65" s="149" t="s">
        <v>79</v>
      </c>
      <c r="D65" s="120">
        <v>3.3</v>
      </c>
      <c r="E65" s="121">
        <v>1.1200000000000001</v>
      </c>
      <c r="F65" s="122">
        <v>0.26300000000000001</v>
      </c>
      <c r="G65" s="150">
        <v>59.41</v>
      </c>
      <c r="H65" s="151"/>
      <c r="I65" s="153"/>
      <c r="J65" s="32"/>
    </row>
    <row r="66" spans="1:10" ht="27.75" customHeight="1">
      <c r="A66" s="148" t="s">
        <v>520</v>
      </c>
      <c r="B66" s="23"/>
      <c r="C66" s="149">
        <v>4</v>
      </c>
      <c r="D66" s="120">
        <v>3.3</v>
      </c>
      <c r="E66" s="121">
        <v>1.1200000000000001</v>
      </c>
      <c r="F66" s="122">
        <v>0.26300000000000001</v>
      </c>
      <c r="G66" s="151"/>
      <c r="H66" s="151"/>
      <c r="I66" s="153"/>
      <c r="J66" s="32"/>
    </row>
    <row r="67" spans="1:10" ht="27.75" customHeight="1">
      <c r="A67" s="148" t="s">
        <v>521</v>
      </c>
      <c r="B67" s="23"/>
      <c r="C67" s="149">
        <v>0</v>
      </c>
      <c r="D67" s="120">
        <v>2.1880000000000002</v>
      </c>
      <c r="E67" s="121">
        <v>0.70199999999999996</v>
      </c>
      <c r="F67" s="122">
        <v>0.17899999999999999</v>
      </c>
      <c r="G67" s="150">
        <v>13.79</v>
      </c>
      <c r="H67" s="150">
        <v>2.41</v>
      </c>
      <c r="I67" s="154">
        <v>3.82</v>
      </c>
      <c r="J67" s="31">
        <v>0.11</v>
      </c>
    </row>
    <row r="68" spans="1:10" ht="27.75" customHeight="1">
      <c r="A68" s="148" t="s">
        <v>522</v>
      </c>
      <c r="B68" s="23"/>
      <c r="C68" s="149">
        <v>0</v>
      </c>
      <c r="D68" s="120">
        <v>2.1880000000000002</v>
      </c>
      <c r="E68" s="121">
        <v>0.70199999999999996</v>
      </c>
      <c r="F68" s="122">
        <v>0.17899999999999999</v>
      </c>
      <c r="G68" s="150">
        <v>111.54</v>
      </c>
      <c r="H68" s="150">
        <v>2.41</v>
      </c>
      <c r="I68" s="154">
        <v>3.82</v>
      </c>
      <c r="J68" s="31">
        <v>0.11</v>
      </c>
    </row>
    <row r="69" spans="1:10" ht="27.75" customHeight="1">
      <c r="A69" s="148" t="s">
        <v>523</v>
      </c>
      <c r="B69" s="23"/>
      <c r="C69" s="149">
        <v>0</v>
      </c>
      <c r="D69" s="120">
        <v>2.1880000000000002</v>
      </c>
      <c r="E69" s="121">
        <v>0.70199999999999996</v>
      </c>
      <c r="F69" s="122">
        <v>0.17899999999999999</v>
      </c>
      <c r="G69" s="150">
        <v>179.87</v>
      </c>
      <c r="H69" s="150">
        <v>2.41</v>
      </c>
      <c r="I69" s="154">
        <v>3.82</v>
      </c>
      <c r="J69" s="31">
        <v>0.11</v>
      </c>
    </row>
    <row r="70" spans="1:10" ht="27.75" customHeight="1">
      <c r="A70" s="148" t="s">
        <v>524</v>
      </c>
      <c r="B70" s="23"/>
      <c r="C70" s="149">
        <v>0</v>
      </c>
      <c r="D70" s="120">
        <v>2.1880000000000002</v>
      </c>
      <c r="E70" s="121">
        <v>0.70199999999999996</v>
      </c>
      <c r="F70" s="122">
        <v>0.17899999999999999</v>
      </c>
      <c r="G70" s="150">
        <v>286.8</v>
      </c>
      <c r="H70" s="150">
        <v>2.41</v>
      </c>
      <c r="I70" s="154">
        <v>3.82</v>
      </c>
      <c r="J70" s="31">
        <v>0.11</v>
      </c>
    </row>
    <row r="71" spans="1:10" ht="27.75" customHeight="1">
      <c r="A71" s="148" t="s">
        <v>525</v>
      </c>
      <c r="B71" s="23"/>
      <c r="C71" s="149">
        <v>0</v>
      </c>
      <c r="D71" s="120">
        <v>2.1880000000000002</v>
      </c>
      <c r="E71" s="121">
        <v>0.70199999999999996</v>
      </c>
      <c r="F71" s="122">
        <v>0.17899999999999999</v>
      </c>
      <c r="G71" s="150">
        <v>668.41</v>
      </c>
      <c r="H71" s="150">
        <v>2.41</v>
      </c>
      <c r="I71" s="154">
        <v>3.82</v>
      </c>
      <c r="J71" s="31">
        <v>0.11</v>
      </c>
    </row>
    <row r="72" spans="1:10" ht="27.75" customHeight="1">
      <c r="A72" s="148" t="s">
        <v>526</v>
      </c>
      <c r="B72" s="23"/>
      <c r="C72" s="149">
        <v>0</v>
      </c>
      <c r="D72" s="120">
        <v>1.71</v>
      </c>
      <c r="E72" s="121">
        <v>0.42099999999999999</v>
      </c>
      <c r="F72" s="122">
        <v>0.154</v>
      </c>
      <c r="G72" s="150">
        <v>55.67</v>
      </c>
      <c r="H72" s="150">
        <v>5.39</v>
      </c>
      <c r="I72" s="154">
        <v>6.97</v>
      </c>
      <c r="J72" s="31">
        <v>7.0999999999999994E-2</v>
      </c>
    </row>
    <row r="73" spans="1:10" ht="27.75" customHeight="1">
      <c r="A73" s="148" t="s">
        <v>527</v>
      </c>
      <c r="B73" s="23"/>
      <c r="C73" s="149">
        <v>0</v>
      </c>
      <c r="D73" s="120">
        <v>1.71</v>
      </c>
      <c r="E73" s="121">
        <v>0.42099999999999999</v>
      </c>
      <c r="F73" s="122">
        <v>0.154</v>
      </c>
      <c r="G73" s="150">
        <v>194.23</v>
      </c>
      <c r="H73" s="150">
        <v>5.39</v>
      </c>
      <c r="I73" s="154">
        <v>6.97</v>
      </c>
      <c r="J73" s="31">
        <v>7.0999999999999994E-2</v>
      </c>
    </row>
    <row r="74" spans="1:10" ht="27.75" customHeight="1">
      <c r="A74" s="148" t="s">
        <v>528</v>
      </c>
      <c r="B74" s="23"/>
      <c r="C74" s="149">
        <v>0</v>
      </c>
      <c r="D74" s="120">
        <v>1.71</v>
      </c>
      <c r="E74" s="121">
        <v>0.42099999999999999</v>
      </c>
      <c r="F74" s="122">
        <v>0.154</v>
      </c>
      <c r="G74" s="150">
        <v>291.08</v>
      </c>
      <c r="H74" s="150">
        <v>5.39</v>
      </c>
      <c r="I74" s="154">
        <v>6.97</v>
      </c>
      <c r="J74" s="31">
        <v>7.0999999999999994E-2</v>
      </c>
    </row>
    <row r="75" spans="1:10" ht="27.75" customHeight="1">
      <c r="A75" s="148" t="s">
        <v>529</v>
      </c>
      <c r="B75" s="23"/>
      <c r="C75" s="149">
        <v>0</v>
      </c>
      <c r="D75" s="120">
        <v>1.71</v>
      </c>
      <c r="E75" s="121">
        <v>0.42099999999999999</v>
      </c>
      <c r="F75" s="122">
        <v>0.154</v>
      </c>
      <c r="G75" s="150">
        <v>442.64</v>
      </c>
      <c r="H75" s="150">
        <v>5.39</v>
      </c>
      <c r="I75" s="154">
        <v>6.97</v>
      </c>
      <c r="J75" s="31">
        <v>7.0999999999999994E-2</v>
      </c>
    </row>
    <row r="76" spans="1:10" ht="27.75" customHeight="1">
      <c r="A76" s="148" t="s">
        <v>530</v>
      </c>
      <c r="B76" s="23"/>
      <c r="C76" s="149">
        <v>0</v>
      </c>
      <c r="D76" s="120">
        <v>1.71</v>
      </c>
      <c r="E76" s="121">
        <v>0.42099999999999999</v>
      </c>
      <c r="F76" s="122">
        <v>0.154</v>
      </c>
      <c r="G76" s="150">
        <v>983.55</v>
      </c>
      <c r="H76" s="150">
        <v>5.39</v>
      </c>
      <c r="I76" s="154">
        <v>6.97</v>
      </c>
      <c r="J76" s="31">
        <v>7.0999999999999994E-2</v>
      </c>
    </row>
    <row r="77" spans="1:10" ht="27.75" customHeight="1">
      <c r="A77" s="148" t="s">
        <v>531</v>
      </c>
      <c r="B77" s="23"/>
      <c r="C77" s="149">
        <v>0</v>
      </c>
      <c r="D77" s="120">
        <v>1.04</v>
      </c>
      <c r="E77" s="121">
        <v>0.249</v>
      </c>
      <c r="F77" s="122">
        <v>0.14199999999999999</v>
      </c>
      <c r="G77" s="150">
        <v>218.54</v>
      </c>
      <c r="H77" s="150">
        <v>7.66</v>
      </c>
      <c r="I77" s="154">
        <v>8.73</v>
      </c>
      <c r="J77" s="31">
        <v>4.8000000000000001E-2</v>
      </c>
    </row>
    <row r="78" spans="1:10" ht="27.75" customHeight="1">
      <c r="A78" s="148" t="s">
        <v>532</v>
      </c>
      <c r="B78" s="23"/>
      <c r="C78" s="149">
        <v>0</v>
      </c>
      <c r="D78" s="120">
        <v>1.04</v>
      </c>
      <c r="E78" s="121">
        <v>0.249</v>
      </c>
      <c r="F78" s="122">
        <v>0.14199999999999999</v>
      </c>
      <c r="G78" s="150">
        <v>547.24</v>
      </c>
      <c r="H78" s="150">
        <v>7.66</v>
      </c>
      <c r="I78" s="154">
        <v>8.73</v>
      </c>
      <c r="J78" s="31">
        <v>4.8000000000000001E-2</v>
      </c>
    </row>
    <row r="79" spans="1:10" ht="27.75" customHeight="1">
      <c r="A79" s="148" t="s">
        <v>533</v>
      </c>
      <c r="B79" s="23"/>
      <c r="C79" s="149">
        <v>0</v>
      </c>
      <c r="D79" s="120">
        <v>1.04</v>
      </c>
      <c r="E79" s="121">
        <v>0.249</v>
      </c>
      <c r="F79" s="122">
        <v>0.14199999999999999</v>
      </c>
      <c r="G79" s="150">
        <v>2162.1999999999998</v>
      </c>
      <c r="H79" s="150">
        <v>7.66</v>
      </c>
      <c r="I79" s="154">
        <v>8.73</v>
      </c>
      <c r="J79" s="31">
        <v>4.8000000000000001E-2</v>
      </c>
    </row>
    <row r="80" spans="1:10" ht="27.75" customHeight="1">
      <c r="A80" s="148" t="s">
        <v>534</v>
      </c>
      <c r="B80" s="23"/>
      <c r="C80" s="149">
        <v>0</v>
      </c>
      <c r="D80" s="120">
        <v>1.04</v>
      </c>
      <c r="E80" s="121">
        <v>0.249</v>
      </c>
      <c r="F80" s="122">
        <v>0.14199999999999999</v>
      </c>
      <c r="G80" s="150">
        <v>4569.03</v>
      </c>
      <c r="H80" s="150">
        <v>7.66</v>
      </c>
      <c r="I80" s="154">
        <v>8.73</v>
      </c>
      <c r="J80" s="31">
        <v>4.8000000000000001E-2</v>
      </c>
    </row>
    <row r="81" spans="1:10" ht="27.75" customHeight="1">
      <c r="A81" s="148" t="s">
        <v>535</v>
      </c>
      <c r="B81" s="23"/>
      <c r="C81" s="149">
        <v>0</v>
      </c>
      <c r="D81" s="120">
        <v>1.04</v>
      </c>
      <c r="E81" s="121">
        <v>0.249</v>
      </c>
      <c r="F81" s="122">
        <v>0.14199999999999999</v>
      </c>
      <c r="G81" s="150">
        <v>9333.07</v>
      </c>
      <c r="H81" s="150">
        <v>7.66</v>
      </c>
      <c r="I81" s="154">
        <v>8.73</v>
      </c>
      <c r="J81" s="31">
        <v>4.8000000000000001E-2</v>
      </c>
    </row>
    <row r="82" spans="1:10" ht="27.75" customHeight="1">
      <c r="A82" s="148" t="s">
        <v>536</v>
      </c>
      <c r="B82" s="23"/>
      <c r="C82" s="149" t="s">
        <v>128</v>
      </c>
      <c r="D82" s="123">
        <v>7.3719999999999999</v>
      </c>
      <c r="E82" s="124">
        <v>2.2709999999999999</v>
      </c>
      <c r="F82" s="122">
        <v>1.7330000000000001</v>
      </c>
      <c r="G82" s="151"/>
      <c r="H82" s="151"/>
      <c r="I82" s="153"/>
      <c r="J82" s="32"/>
    </row>
    <row r="83" spans="1:10" ht="27.75" customHeight="1">
      <c r="A83" s="148" t="s">
        <v>537</v>
      </c>
      <c r="B83" s="23"/>
      <c r="C83" s="149" t="s">
        <v>130</v>
      </c>
      <c r="D83" s="120">
        <v>-2.9809999999999999</v>
      </c>
      <c r="E83" s="121">
        <v>-1.012</v>
      </c>
      <c r="F83" s="122">
        <v>-0.23799999999999999</v>
      </c>
      <c r="G83" s="150">
        <v>0</v>
      </c>
      <c r="H83" s="151"/>
      <c r="I83" s="153"/>
      <c r="J83" s="32"/>
    </row>
    <row r="84" spans="1:10" ht="27.75" customHeight="1">
      <c r="A84" s="148" t="s">
        <v>538</v>
      </c>
      <c r="B84" s="23"/>
      <c r="C84" s="149" t="s">
        <v>130</v>
      </c>
      <c r="D84" s="120">
        <v>-2.8959999999999999</v>
      </c>
      <c r="E84" s="121">
        <v>-0.95899999999999996</v>
      </c>
      <c r="F84" s="122">
        <v>-0.23400000000000001</v>
      </c>
      <c r="G84" s="150">
        <v>0</v>
      </c>
      <c r="H84" s="151"/>
      <c r="I84" s="153"/>
      <c r="J84" s="32"/>
    </row>
    <row r="85" spans="1:10" ht="27.75" customHeight="1">
      <c r="A85" s="148" t="s">
        <v>539</v>
      </c>
      <c r="B85" s="23"/>
      <c r="C85" s="149">
        <v>0</v>
      </c>
      <c r="D85" s="120">
        <v>-2.9809999999999999</v>
      </c>
      <c r="E85" s="121">
        <v>-1.012</v>
      </c>
      <c r="F85" s="122">
        <v>-0.23799999999999999</v>
      </c>
      <c r="G85" s="150">
        <v>0</v>
      </c>
      <c r="H85" s="151"/>
      <c r="I85" s="153"/>
      <c r="J85" s="31">
        <v>0.16200000000000001</v>
      </c>
    </row>
    <row r="86" spans="1:10" ht="27.75" customHeight="1">
      <c r="A86" s="148" t="s">
        <v>540</v>
      </c>
      <c r="B86" s="23"/>
      <c r="C86" s="149">
        <v>0</v>
      </c>
      <c r="D86" s="120">
        <v>-2.8959999999999999</v>
      </c>
      <c r="E86" s="121">
        <v>-0.95899999999999996</v>
      </c>
      <c r="F86" s="122">
        <v>-0.23400000000000001</v>
      </c>
      <c r="G86" s="150">
        <v>0</v>
      </c>
      <c r="H86" s="151"/>
      <c r="I86" s="153"/>
      <c r="J86" s="31">
        <v>0.14499999999999999</v>
      </c>
    </row>
    <row r="87" spans="1:10" ht="27.75" customHeight="1">
      <c r="A87" s="148" t="s">
        <v>541</v>
      </c>
      <c r="B87" s="23"/>
      <c r="C87" s="149">
        <v>0</v>
      </c>
      <c r="D87" s="120">
        <v>-3.4369999999999998</v>
      </c>
      <c r="E87" s="121">
        <v>-0.84699999999999998</v>
      </c>
      <c r="F87" s="122">
        <v>-0.311</v>
      </c>
      <c r="G87" s="150">
        <v>767.21</v>
      </c>
      <c r="H87" s="151"/>
      <c r="I87" s="153"/>
      <c r="J87" s="31">
        <v>0.28100000000000003</v>
      </c>
    </row>
    <row r="88" spans="1:10" ht="27.75" customHeight="1">
      <c r="A88" s="148" t="s">
        <v>542</v>
      </c>
      <c r="B88" s="23"/>
      <c r="C88" s="149" t="s">
        <v>73</v>
      </c>
      <c r="D88" s="120">
        <v>1.6579999999999999</v>
      </c>
      <c r="E88" s="121">
        <v>0.56299999999999994</v>
      </c>
      <c r="F88" s="122">
        <v>0.13200000000000001</v>
      </c>
      <c r="G88" s="150">
        <v>4.95</v>
      </c>
      <c r="H88" s="151"/>
      <c r="I88" s="153"/>
      <c r="J88" s="32"/>
    </row>
    <row r="89" spans="1:10" ht="27.75" customHeight="1">
      <c r="A89" s="148" t="s">
        <v>543</v>
      </c>
      <c r="B89" s="23"/>
      <c r="C89" s="149">
        <v>2</v>
      </c>
      <c r="D89" s="120">
        <v>1.6579999999999999</v>
      </c>
      <c r="E89" s="121">
        <v>0.56299999999999994</v>
      </c>
      <c r="F89" s="122">
        <v>0.13200000000000001</v>
      </c>
      <c r="G89" s="151"/>
      <c r="H89" s="151"/>
      <c r="I89" s="153"/>
      <c r="J89" s="32"/>
    </row>
    <row r="90" spans="1:10" ht="27.75" customHeight="1">
      <c r="A90" s="148" t="s">
        <v>544</v>
      </c>
      <c r="B90" s="23"/>
      <c r="C90" s="149" t="s">
        <v>79</v>
      </c>
      <c r="D90" s="120">
        <v>2.0449999999999999</v>
      </c>
      <c r="E90" s="121">
        <v>0.69399999999999995</v>
      </c>
      <c r="F90" s="122">
        <v>0.16300000000000001</v>
      </c>
      <c r="G90" s="150">
        <v>3.52</v>
      </c>
      <c r="H90" s="151"/>
      <c r="I90" s="153"/>
      <c r="J90" s="32"/>
    </row>
    <row r="91" spans="1:10" ht="27.75" customHeight="1">
      <c r="A91" s="148" t="s">
        <v>545</v>
      </c>
      <c r="B91" s="23"/>
      <c r="C91" s="149" t="s">
        <v>79</v>
      </c>
      <c r="D91" s="120">
        <v>2.0449999999999999</v>
      </c>
      <c r="E91" s="121">
        <v>0.69399999999999995</v>
      </c>
      <c r="F91" s="122">
        <v>0.16300000000000001</v>
      </c>
      <c r="G91" s="150">
        <v>5.52</v>
      </c>
      <c r="H91" s="151"/>
      <c r="I91" s="153"/>
      <c r="J91" s="32"/>
    </row>
    <row r="92" spans="1:10" ht="27.75" customHeight="1">
      <c r="A92" s="148" t="s">
        <v>546</v>
      </c>
      <c r="B92" s="23"/>
      <c r="C92" s="149" t="s">
        <v>79</v>
      </c>
      <c r="D92" s="120">
        <v>2.0449999999999999</v>
      </c>
      <c r="E92" s="121">
        <v>0.69399999999999995</v>
      </c>
      <c r="F92" s="122">
        <v>0.16300000000000001</v>
      </c>
      <c r="G92" s="150">
        <v>8.8000000000000007</v>
      </c>
      <c r="H92" s="151"/>
      <c r="I92" s="153"/>
      <c r="J92" s="32"/>
    </row>
    <row r="93" spans="1:10" ht="27.75" customHeight="1">
      <c r="A93" s="148" t="s">
        <v>547</v>
      </c>
      <c r="B93" s="23"/>
      <c r="C93" s="149" t="s">
        <v>79</v>
      </c>
      <c r="D93" s="120">
        <v>2.0449999999999999</v>
      </c>
      <c r="E93" s="121">
        <v>0.69399999999999995</v>
      </c>
      <c r="F93" s="122">
        <v>0.16300000000000001</v>
      </c>
      <c r="G93" s="150">
        <v>14.88</v>
      </c>
      <c r="H93" s="151"/>
      <c r="I93" s="153"/>
      <c r="J93" s="32"/>
    </row>
    <row r="94" spans="1:10" ht="27.75" customHeight="1">
      <c r="A94" s="148" t="s">
        <v>548</v>
      </c>
      <c r="B94" s="23"/>
      <c r="C94" s="149" t="s">
        <v>79</v>
      </c>
      <c r="D94" s="120">
        <v>2.0449999999999999</v>
      </c>
      <c r="E94" s="121">
        <v>0.69399999999999995</v>
      </c>
      <c r="F94" s="122">
        <v>0.16300000000000001</v>
      </c>
      <c r="G94" s="150">
        <v>37.01</v>
      </c>
      <c r="H94" s="151"/>
      <c r="I94" s="153"/>
      <c r="J94" s="32"/>
    </row>
    <row r="95" spans="1:10" ht="27.75" customHeight="1">
      <c r="A95" s="148" t="s">
        <v>549</v>
      </c>
      <c r="B95" s="23"/>
      <c r="C95" s="149">
        <v>4</v>
      </c>
      <c r="D95" s="120">
        <v>2.0449999999999999</v>
      </c>
      <c r="E95" s="121">
        <v>0.69399999999999995</v>
      </c>
      <c r="F95" s="122">
        <v>0.16300000000000001</v>
      </c>
      <c r="G95" s="151"/>
      <c r="H95" s="151"/>
      <c r="I95" s="153"/>
      <c r="J95" s="32"/>
    </row>
    <row r="96" spans="1:10" ht="27.75" customHeight="1">
      <c r="A96" s="148" t="s">
        <v>550</v>
      </c>
      <c r="B96" s="23"/>
      <c r="C96" s="149">
        <v>0</v>
      </c>
      <c r="D96" s="120">
        <v>1.3560000000000001</v>
      </c>
      <c r="E96" s="121">
        <v>0.435</v>
      </c>
      <c r="F96" s="122">
        <v>0.111</v>
      </c>
      <c r="G96" s="150">
        <v>8.74</v>
      </c>
      <c r="H96" s="150">
        <v>1.5</v>
      </c>
      <c r="I96" s="154">
        <v>2.37</v>
      </c>
      <c r="J96" s="31">
        <v>6.8000000000000005E-2</v>
      </c>
    </row>
    <row r="97" spans="1:10" ht="27.75" customHeight="1">
      <c r="A97" s="148" t="s">
        <v>551</v>
      </c>
      <c r="B97" s="23"/>
      <c r="C97" s="149">
        <v>0</v>
      </c>
      <c r="D97" s="120">
        <v>1.3560000000000001</v>
      </c>
      <c r="E97" s="121">
        <v>0.435</v>
      </c>
      <c r="F97" s="122">
        <v>0.111</v>
      </c>
      <c r="G97" s="150">
        <v>69.33</v>
      </c>
      <c r="H97" s="150">
        <v>1.5</v>
      </c>
      <c r="I97" s="154">
        <v>2.37</v>
      </c>
      <c r="J97" s="31">
        <v>6.8000000000000005E-2</v>
      </c>
    </row>
    <row r="98" spans="1:10" ht="27.75" customHeight="1">
      <c r="A98" s="148" t="s">
        <v>552</v>
      </c>
      <c r="B98" s="23"/>
      <c r="C98" s="149">
        <v>0</v>
      </c>
      <c r="D98" s="120">
        <v>1.3560000000000001</v>
      </c>
      <c r="E98" s="121">
        <v>0.435</v>
      </c>
      <c r="F98" s="122">
        <v>0.111</v>
      </c>
      <c r="G98" s="150">
        <v>111.68</v>
      </c>
      <c r="H98" s="150">
        <v>1.5</v>
      </c>
      <c r="I98" s="154">
        <v>2.37</v>
      </c>
      <c r="J98" s="31">
        <v>6.8000000000000005E-2</v>
      </c>
    </row>
    <row r="99" spans="1:10" ht="27.75" customHeight="1">
      <c r="A99" s="148" t="s">
        <v>553</v>
      </c>
      <c r="B99" s="23"/>
      <c r="C99" s="149">
        <v>0</v>
      </c>
      <c r="D99" s="120">
        <v>1.3560000000000001</v>
      </c>
      <c r="E99" s="121">
        <v>0.435</v>
      </c>
      <c r="F99" s="122">
        <v>0.111</v>
      </c>
      <c r="G99" s="150">
        <v>177.96</v>
      </c>
      <c r="H99" s="150">
        <v>1.5</v>
      </c>
      <c r="I99" s="154">
        <v>2.37</v>
      </c>
      <c r="J99" s="31">
        <v>6.8000000000000005E-2</v>
      </c>
    </row>
    <row r="100" spans="1:10" ht="27.75" customHeight="1">
      <c r="A100" s="148" t="s">
        <v>554</v>
      </c>
      <c r="B100" s="23"/>
      <c r="C100" s="149">
        <v>0</v>
      </c>
      <c r="D100" s="120">
        <v>1.3560000000000001</v>
      </c>
      <c r="E100" s="121">
        <v>0.435</v>
      </c>
      <c r="F100" s="122">
        <v>0.111</v>
      </c>
      <c r="G100" s="150">
        <v>414.49</v>
      </c>
      <c r="H100" s="150">
        <v>1.5</v>
      </c>
      <c r="I100" s="154">
        <v>2.37</v>
      </c>
      <c r="J100" s="31">
        <v>6.8000000000000005E-2</v>
      </c>
    </row>
    <row r="101" spans="1:10" ht="27.75" customHeight="1">
      <c r="A101" s="148" t="s">
        <v>555</v>
      </c>
      <c r="B101" s="23"/>
      <c r="C101" s="149">
        <v>0</v>
      </c>
      <c r="D101" s="120">
        <v>1.06</v>
      </c>
      <c r="E101" s="121">
        <v>0.26100000000000001</v>
      </c>
      <c r="F101" s="122">
        <v>9.6000000000000002E-2</v>
      </c>
      <c r="G101" s="150">
        <v>34.700000000000003</v>
      </c>
      <c r="H101" s="150">
        <v>3.34</v>
      </c>
      <c r="I101" s="154">
        <v>4.32</v>
      </c>
      <c r="J101" s="31">
        <v>4.3999999999999997E-2</v>
      </c>
    </row>
    <row r="102" spans="1:10" ht="27.75" customHeight="1">
      <c r="A102" s="148" t="s">
        <v>556</v>
      </c>
      <c r="B102" s="23"/>
      <c r="C102" s="149">
        <v>0</v>
      </c>
      <c r="D102" s="120">
        <v>1.06</v>
      </c>
      <c r="E102" s="121">
        <v>0.26100000000000001</v>
      </c>
      <c r="F102" s="122">
        <v>9.6000000000000002E-2</v>
      </c>
      <c r="G102" s="150">
        <v>120.58</v>
      </c>
      <c r="H102" s="150">
        <v>3.34</v>
      </c>
      <c r="I102" s="154">
        <v>4.32</v>
      </c>
      <c r="J102" s="31">
        <v>4.3999999999999997E-2</v>
      </c>
    </row>
    <row r="103" spans="1:10" ht="27.75" customHeight="1">
      <c r="A103" s="148" t="s">
        <v>557</v>
      </c>
      <c r="B103" s="23"/>
      <c r="C103" s="149">
        <v>0</v>
      </c>
      <c r="D103" s="120">
        <v>1.06</v>
      </c>
      <c r="E103" s="121">
        <v>0.26100000000000001</v>
      </c>
      <c r="F103" s="122">
        <v>9.6000000000000002E-2</v>
      </c>
      <c r="G103" s="150">
        <v>180.61</v>
      </c>
      <c r="H103" s="150">
        <v>3.34</v>
      </c>
      <c r="I103" s="154">
        <v>4.32</v>
      </c>
      <c r="J103" s="31">
        <v>4.3999999999999997E-2</v>
      </c>
    </row>
    <row r="104" spans="1:10" ht="27.75" customHeight="1">
      <c r="A104" s="148" t="s">
        <v>558</v>
      </c>
      <c r="B104" s="23"/>
      <c r="C104" s="149">
        <v>0</v>
      </c>
      <c r="D104" s="120">
        <v>1.06</v>
      </c>
      <c r="E104" s="121">
        <v>0.26100000000000001</v>
      </c>
      <c r="F104" s="122">
        <v>9.6000000000000002E-2</v>
      </c>
      <c r="G104" s="150">
        <v>274.56</v>
      </c>
      <c r="H104" s="150">
        <v>3.34</v>
      </c>
      <c r="I104" s="154">
        <v>4.32</v>
      </c>
      <c r="J104" s="31">
        <v>4.3999999999999997E-2</v>
      </c>
    </row>
    <row r="105" spans="1:10" ht="27.75" customHeight="1">
      <c r="A105" s="148" t="s">
        <v>559</v>
      </c>
      <c r="B105" s="23"/>
      <c r="C105" s="149">
        <v>0</v>
      </c>
      <c r="D105" s="120">
        <v>1.06</v>
      </c>
      <c r="E105" s="121">
        <v>0.26100000000000001</v>
      </c>
      <c r="F105" s="122">
        <v>9.6000000000000002E-2</v>
      </c>
      <c r="G105" s="150">
        <v>609.83000000000004</v>
      </c>
      <c r="H105" s="150">
        <v>3.34</v>
      </c>
      <c r="I105" s="154">
        <v>4.32</v>
      </c>
      <c r="J105" s="31">
        <v>4.3999999999999997E-2</v>
      </c>
    </row>
    <row r="106" spans="1:10" ht="27.75" customHeight="1">
      <c r="A106" s="148" t="s">
        <v>560</v>
      </c>
      <c r="B106" s="23"/>
      <c r="C106" s="149">
        <v>0</v>
      </c>
      <c r="D106" s="120">
        <v>0.64400000000000002</v>
      </c>
      <c r="E106" s="121">
        <v>0.154</v>
      </c>
      <c r="F106" s="122">
        <v>8.7999999999999995E-2</v>
      </c>
      <c r="G106" s="150">
        <v>135.65</v>
      </c>
      <c r="H106" s="150">
        <v>4.75</v>
      </c>
      <c r="I106" s="154">
        <v>5.41</v>
      </c>
      <c r="J106" s="31">
        <v>0.03</v>
      </c>
    </row>
    <row r="107" spans="1:10" ht="27.75" customHeight="1">
      <c r="A107" s="148" t="s">
        <v>561</v>
      </c>
      <c r="B107" s="23"/>
      <c r="C107" s="149">
        <v>0</v>
      </c>
      <c r="D107" s="120">
        <v>0.64400000000000002</v>
      </c>
      <c r="E107" s="121">
        <v>0.154</v>
      </c>
      <c r="F107" s="122">
        <v>8.7999999999999995E-2</v>
      </c>
      <c r="G107" s="150">
        <v>339.39</v>
      </c>
      <c r="H107" s="150">
        <v>4.75</v>
      </c>
      <c r="I107" s="154">
        <v>5.41</v>
      </c>
      <c r="J107" s="31">
        <v>0.03</v>
      </c>
    </row>
    <row r="108" spans="1:10" ht="27.75" customHeight="1">
      <c r="A108" s="148" t="s">
        <v>562</v>
      </c>
      <c r="B108" s="23"/>
      <c r="C108" s="149">
        <v>0</v>
      </c>
      <c r="D108" s="120">
        <v>0.64400000000000002</v>
      </c>
      <c r="E108" s="121">
        <v>0.154</v>
      </c>
      <c r="F108" s="122">
        <v>8.7999999999999995E-2</v>
      </c>
      <c r="G108" s="150">
        <v>1340.41</v>
      </c>
      <c r="H108" s="150">
        <v>4.75</v>
      </c>
      <c r="I108" s="154">
        <v>5.41</v>
      </c>
      <c r="J108" s="31">
        <v>0.03</v>
      </c>
    </row>
    <row r="109" spans="1:10" ht="27.75" customHeight="1">
      <c r="A109" s="148" t="s">
        <v>563</v>
      </c>
      <c r="B109" s="23"/>
      <c r="C109" s="149">
        <v>0</v>
      </c>
      <c r="D109" s="120">
        <v>0.64400000000000002</v>
      </c>
      <c r="E109" s="121">
        <v>0.154</v>
      </c>
      <c r="F109" s="122">
        <v>8.7999999999999995E-2</v>
      </c>
      <c r="G109" s="150">
        <v>2832.26</v>
      </c>
      <c r="H109" s="150">
        <v>4.75</v>
      </c>
      <c r="I109" s="154">
        <v>5.41</v>
      </c>
      <c r="J109" s="31">
        <v>0.03</v>
      </c>
    </row>
    <row r="110" spans="1:10" ht="27.75" customHeight="1">
      <c r="A110" s="148" t="s">
        <v>564</v>
      </c>
      <c r="B110" s="23"/>
      <c r="C110" s="149">
        <v>0</v>
      </c>
      <c r="D110" s="120">
        <v>0.64400000000000002</v>
      </c>
      <c r="E110" s="121">
        <v>0.154</v>
      </c>
      <c r="F110" s="122">
        <v>8.7999999999999995E-2</v>
      </c>
      <c r="G110" s="150">
        <v>5785.22</v>
      </c>
      <c r="H110" s="150">
        <v>4.75</v>
      </c>
      <c r="I110" s="154">
        <v>5.41</v>
      </c>
      <c r="J110" s="31">
        <v>0.03</v>
      </c>
    </row>
    <row r="111" spans="1:10" ht="27.75" customHeight="1">
      <c r="A111" s="148" t="s">
        <v>565</v>
      </c>
      <c r="B111" s="23"/>
      <c r="C111" s="149" t="s">
        <v>128</v>
      </c>
      <c r="D111" s="123">
        <v>4.569</v>
      </c>
      <c r="E111" s="124">
        <v>1.407</v>
      </c>
      <c r="F111" s="122">
        <v>1.0740000000000001</v>
      </c>
      <c r="G111" s="151"/>
      <c r="H111" s="151"/>
      <c r="I111" s="153"/>
      <c r="J111" s="32"/>
    </row>
    <row r="112" spans="1:10" ht="27.75" customHeight="1">
      <c r="A112" s="148" t="s">
        <v>566</v>
      </c>
      <c r="B112" s="23"/>
      <c r="C112" s="149" t="s">
        <v>130</v>
      </c>
      <c r="D112" s="120">
        <v>-1.8480000000000001</v>
      </c>
      <c r="E112" s="121">
        <v>-0.627</v>
      </c>
      <c r="F112" s="122">
        <v>-0.14699999999999999</v>
      </c>
      <c r="G112" s="150">
        <v>0</v>
      </c>
      <c r="H112" s="151"/>
      <c r="I112" s="153"/>
      <c r="J112" s="32"/>
    </row>
    <row r="113" spans="1:10" ht="27.75" customHeight="1">
      <c r="A113" s="148" t="s">
        <v>567</v>
      </c>
      <c r="B113" s="23"/>
      <c r="C113" s="149" t="s">
        <v>130</v>
      </c>
      <c r="D113" s="120">
        <v>-1.7949999999999999</v>
      </c>
      <c r="E113" s="121">
        <v>-0.59399999999999997</v>
      </c>
      <c r="F113" s="122">
        <v>-0.14499999999999999</v>
      </c>
      <c r="G113" s="150">
        <v>0</v>
      </c>
      <c r="H113" s="151"/>
      <c r="I113" s="153"/>
      <c r="J113" s="32"/>
    </row>
    <row r="114" spans="1:10" ht="27.75" customHeight="1">
      <c r="A114" s="148" t="s">
        <v>568</v>
      </c>
      <c r="B114" s="23"/>
      <c r="C114" s="149">
        <v>0</v>
      </c>
      <c r="D114" s="120">
        <v>-1.8480000000000001</v>
      </c>
      <c r="E114" s="121">
        <v>-0.627</v>
      </c>
      <c r="F114" s="122">
        <v>-0.14699999999999999</v>
      </c>
      <c r="G114" s="150">
        <v>0</v>
      </c>
      <c r="H114" s="151"/>
      <c r="I114" s="153"/>
      <c r="J114" s="31">
        <v>0.1</v>
      </c>
    </row>
    <row r="115" spans="1:10" ht="27.75" customHeight="1">
      <c r="A115" s="148" t="s">
        <v>569</v>
      </c>
      <c r="B115" s="23"/>
      <c r="C115" s="149">
        <v>0</v>
      </c>
      <c r="D115" s="120">
        <v>-1.7949999999999999</v>
      </c>
      <c r="E115" s="121">
        <v>-0.59399999999999997</v>
      </c>
      <c r="F115" s="122">
        <v>-0.14499999999999999</v>
      </c>
      <c r="G115" s="150">
        <v>0</v>
      </c>
      <c r="H115" s="151"/>
      <c r="I115" s="153"/>
      <c r="J115" s="31">
        <v>0.09</v>
      </c>
    </row>
    <row r="116" spans="1:10" ht="27.75" customHeight="1">
      <c r="A116" s="148" t="s">
        <v>570</v>
      </c>
      <c r="B116" s="23"/>
      <c r="C116" s="149">
        <v>0</v>
      </c>
      <c r="D116" s="120">
        <v>-2.13</v>
      </c>
      <c r="E116" s="121">
        <v>-0.52500000000000002</v>
      </c>
      <c r="F116" s="122">
        <v>-0.193</v>
      </c>
      <c r="G116" s="150">
        <v>475.55</v>
      </c>
      <c r="H116" s="151"/>
      <c r="I116" s="153"/>
      <c r="J116" s="31">
        <v>0.17399999999999999</v>
      </c>
    </row>
    <row r="117" spans="1:10" ht="27.75" customHeight="1">
      <c r="A117" s="148" t="s">
        <v>571</v>
      </c>
      <c r="B117" s="23"/>
      <c r="C117" s="149" t="s">
        <v>73</v>
      </c>
      <c r="D117" s="120">
        <v>0.63</v>
      </c>
      <c r="E117" s="121">
        <v>0.214</v>
      </c>
      <c r="F117" s="122">
        <v>0.05</v>
      </c>
      <c r="G117" s="150">
        <v>2.33</v>
      </c>
      <c r="H117" s="151"/>
      <c r="I117" s="153"/>
      <c r="J117" s="32"/>
    </row>
    <row r="118" spans="1:10" ht="27.75" customHeight="1">
      <c r="A118" s="148" t="s">
        <v>572</v>
      </c>
      <c r="B118" s="23"/>
      <c r="C118" s="149">
        <v>2</v>
      </c>
      <c r="D118" s="120">
        <v>0.63</v>
      </c>
      <c r="E118" s="121">
        <v>0.214</v>
      </c>
      <c r="F118" s="122">
        <v>0.05</v>
      </c>
      <c r="G118" s="151"/>
      <c r="H118" s="151"/>
      <c r="I118" s="153"/>
      <c r="J118" s="32"/>
    </row>
    <row r="119" spans="1:10" ht="27.75" customHeight="1">
      <c r="A119" s="148" t="s">
        <v>573</v>
      </c>
      <c r="B119" s="23"/>
      <c r="C119" s="149" t="s">
        <v>79</v>
      </c>
      <c r="D119" s="120">
        <v>0.77700000000000002</v>
      </c>
      <c r="E119" s="121">
        <v>0.26400000000000001</v>
      </c>
      <c r="F119" s="122">
        <v>6.2E-2</v>
      </c>
      <c r="G119" s="150">
        <v>1.64</v>
      </c>
      <c r="H119" s="151"/>
      <c r="I119" s="153"/>
      <c r="J119" s="32"/>
    </row>
    <row r="120" spans="1:10" ht="27.75" customHeight="1">
      <c r="A120" s="148" t="s">
        <v>574</v>
      </c>
      <c r="B120" s="23"/>
      <c r="C120" s="149" t="s">
        <v>79</v>
      </c>
      <c r="D120" s="120">
        <v>0.77700000000000002</v>
      </c>
      <c r="E120" s="121">
        <v>0.26400000000000001</v>
      </c>
      <c r="F120" s="122">
        <v>6.2E-2</v>
      </c>
      <c r="G120" s="150">
        <v>2.4</v>
      </c>
      <c r="H120" s="151"/>
      <c r="I120" s="153"/>
      <c r="J120" s="32"/>
    </row>
    <row r="121" spans="1:10" ht="27.75" customHeight="1">
      <c r="A121" s="148" t="s">
        <v>575</v>
      </c>
      <c r="B121" s="23"/>
      <c r="C121" s="149" t="s">
        <v>79</v>
      </c>
      <c r="D121" s="120">
        <v>0.77700000000000002</v>
      </c>
      <c r="E121" s="121">
        <v>0.26400000000000001</v>
      </c>
      <c r="F121" s="122">
        <v>6.2E-2</v>
      </c>
      <c r="G121" s="150">
        <v>3.65</v>
      </c>
      <c r="H121" s="151"/>
      <c r="I121" s="153"/>
      <c r="J121" s="32"/>
    </row>
    <row r="122" spans="1:10" ht="27.75" customHeight="1">
      <c r="A122" s="148" t="s">
        <v>576</v>
      </c>
      <c r="B122" s="23"/>
      <c r="C122" s="149" t="s">
        <v>79</v>
      </c>
      <c r="D122" s="120">
        <v>0.77700000000000002</v>
      </c>
      <c r="E122" s="121">
        <v>0.26400000000000001</v>
      </c>
      <c r="F122" s="122">
        <v>6.2E-2</v>
      </c>
      <c r="G122" s="150">
        <v>5.96</v>
      </c>
      <c r="H122" s="151"/>
      <c r="I122" s="153"/>
      <c r="J122" s="32"/>
    </row>
    <row r="123" spans="1:10" ht="27.75" customHeight="1">
      <c r="A123" s="148" t="s">
        <v>577</v>
      </c>
      <c r="B123" s="23"/>
      <c r="C123" s="149" t="s">
        <v>79</v>
      </c>
      <c r="D123" s="120">
        <v>0.77700000000000002</v>
      </c>
      <c r="E123" s="121">
        <v>0.26400000000000001</v>
      </c>
      <c r="F123" s="122">
        <v>6.2E-2</v>
      </c>
      <c r="G123" s="150">
        <v>14.36</v>
      </c>
      <c r="H123" s="151"/>
      <c r="I123" s="153"/>
      <c r="J123" s="32"/>
    </row>
    <row r="124" spans="1:10" ht="27.75" customHeight="1">
      <c r="A124" s="148" t="s">
        <v>578</v>
      </c>
      <c r="B124" s="23"/>
      <c r="C124" s="149">
        <v>4</v>
      </c>
      <c r="D124" s="120">
        <v>0.77700000000000002</v>
      </c>
      <c r="E124" s="121">
        <v>0.26400000000000001</v>
      </c>
      <c r="F124" s="122">
        <v>6.2E-2</v>
      </c>
      <c r="G124" s="151"/>
      <c r="H124" s="151"/>
      <c r="I124" s="153"/>
      <c r="J124" s="32"/>
    </row>
    <row r="125" spans="1:10" ht="27.75" customHeight="1">
      <c r="A125" s="148" t="s">
        <v>579</v>
      </c>
      <c r="B125" s="23"/>
      <c r="C125" s="149">
        <v>0</v>
      </c>
      <c r="D125" s="120">
        <v>0.51500000000000001</v>
      </c>
      <c r="E125" s="121">
        <v>0.16500000000000001</v>
      </c>
      <c r="F125" s="122">
        <v>4.2000000000000003E-2</v>
      </c>
      <c r="G125" s="150">
        <v>3.62</v>
      </c>
      <c r="H125" s="150">
        <v>0.56999999999999995</v>
      </c>
      <c r="I125" s="154">
        <v>0.9</v>
      </c>
      <c r="J125" s="31">
        <v>2.5999999999999999E-2</v>
      </c>
    </row>
    <row r="126" spans="1:10" ht="27.75" customHeight="1">
      <c r="A126" s="148" t="s">
        <v>580</v>
      </c>
      <c r="B126" s="23"/>
      <c r="C126" s="149">
        <v>0</v>
      </c>
      <c r="D126" s="120">
        <v>0.51500000000000001</v>
      </c>
      <c r="E126" s="121">
        <v>0.16500000000000001</v>
      </c>
      <c r="F126" s="122">
        <v>4.2000000000000003E-2</v>
      </c>
      <c r="G126" s="150">
        <v>26.64</v>
      </c>
      <c r="H126" s="150">
        <v>0.56999999999999995</v>
      </c>
      <c r="I126" s="154">
        <v>0.9</v>
      </c>
      <c r="J126" s="31">
        <v>2.5999999999999999E-2</v>
      </c>
    </row>
    <row r="127" spans="1:10" ht="27.75" customHeight="1">
      <c r="A127" s="148" t="s">
        <v>581</v>
      </c>
      <c r="B127" s="23"/>
      <c r="C127" s="149">
        <v>0</v>
      </c>
      <c r="D127" s="120">
        <v>0.51500000000000001</v>
      </c>
      <c r="E127" s="121">
        <v>0.16500000000000001</v>
      </c>
      <c r="F127" s="122">
        <v>4.2000000000000003E-2</v>
      </c>
      <c r="G127" s="150">
        <v>42.72</v>
      </c>
      <c r="H127" s="150">
        <v>0.56999999999999995</v>
      </c>
      <c r="I127" s="154">
        <v>0.9</v>
      </c>
      <c r="J127" s="31">
        <v>2.5999999999999999E-2</v>
      </c>
    </row>
    <row r="128" spans="1:10" ht="27.75" customHeight="1">
      <c r="A128" s="148" t="s">
        <v>582</v>
      </c>
      <c r="B128" s="23"/>
      <c r="C128" s="149">
        <v>0</v>
      </c>
      <c r="D128" s="120">
        <v>0.51500000000000001</v>
      </c>
      <c r="E128" s="121">
        <v>0.16500000000000001</v>
      </c>
      <c r="F128" s="122">
        <v>4.2000000000000003E-2</v>
      </c>
      <c r="G128" s="150">
        <v>67.900000000000006</v>
      </c>
      <c r="H128" s="150">
        <v>0.56999999999999995</v>
      </c>
      <c r="I128" s="154">
        <v>0.9</v>
      </c>
      <c r="J128" s="31">
        <v>2.5999999999999999E-2</v>
      </c>
    </row>
    <row r="129" spans="1:10" ht="27.75" customHeight="1">
      <c r="A129" s="148" t="s">
        <v>583</v>
      </c>
      <c r="B129" s="23"/>
      <c r="C129" s="149">
        <v>0</v>
      </c>
      <c r="D129" s="120">
        <v>0.51500000000000001</v>
      </c>
      <c r="E129" s="121">
        <v>0.16500000000000001</v>
      </c>
      <c r="F129" s="122">
        <v>4.2000000000000003E-2</v>
      </c>
      <c r="G129" s="150">
        <v>157.74</v>
      </c>
      <c r="H129" s="150">
        <v>0.56999999999999995</v>
      </c>
      <c r="I129" s="154">
        <v>0.9</v>
      </c>
      <c r="J129" s="31">
        <v>2.5999999999999999E-2</v>
      </c>
    </row>
    <row r="130" spans="1:10" ht="27.75" customHeight="1">
      <c r="A130" s="148" t="s">
        <v>584</v>
      </c>
      <c r="B130" s="23"/>
      <c r="C130" s="149">
        <v>0</v>
      </c>
      <c r="D130" s="120">
        <v>0.40300000000000002</v>
      </c>
      <c r="E130" s="121">
        <v>9.9000000000000005E-2</v>
      </c>
      <c r="F130" s="122">
        <v>3.5999999999999997E-2</v>
      </c>
      <c r="G130" s="150">
        <v>13.48</v>
      </c>
      <c r="H130" s="150">
        <v>1.27</v>
      </c>
      <c r="I130" s="154">
        <v>1.64</v>
      </c>
      <c r="J130" s="31">
        <v>1.7000000000000001E-2</v>
      </c>
    </row>
    <row r="131" spans="1:10" ht="27.75" customHeight="1">
      <c r="A131" s="148" t="s">
        <v>585</v>
      </c>
      <c r="B131" s="23"/>
      <c r="C131" s="149">
        <v>0</v>
      </c>
      <c r="D131" s="120">
        <v>0.40300000000000002</v>
      </c>
      <c r="E131" s="121">
        <v>9.9000000000000005E-2</v>
      </c>
      <c r="F131" s="122">
        <v>3.5999999999999997E-2</v>
      </c>
      <c r="G131" s="150">
        <v>46.1</v>
      </c>
      <c r="H131" s="150">
        <v>1.27</v>
      </c>
      <c r="I131" s="154">
        <v>1.64</v>
      </c>
      <c r="J131" s="31">
        <v>1.7000000000000001E-2</v>
      </c>
    </row>
    <row r="132" spans="1:10" ht="27.75" customHeight="1">
      <c r="A132" s="148" t="s">
        <v>586</v>
      </c>
      <c r="B132" s="23"/>
      <c r="C132" s="149">
        <v>0</v>
      </c>
      <c r="D132" s="120">
        <v>0.40300000000000002</v>
      </c>
      <c r="E132" s="121">
        <v>9.9000000000000005E-2</v>
      </c>
      <c r="F132" s="122">
        <v>3.5999999999999997E-2</v>
      </c>
      <c r="G132" s="150">
        <v>68.91</v>
      </c>
      <c r="H132" s="150">
        <v>1.27</v>
      </c>
      <c r="I132" s="154">
        <v>1.64</v>
      </c>
      <c r="J132" s="31">
        <v>1.7000000000000001E-2</v>
      </c>
    </row>
    <row r="133" spans="1:10" ht="27.75" customHeight="1">
      <c r="A133" s="148" t="s">
        <v>587</v>
      </c>
      <c r="B133" s="23"/>
      <c r="C133" s="149">
        <v>0</v>
      </c>
      <c r="D133" s="120">
        <v>0.40300000000000002</v>
      </c>
      <c r="E133" s="121">
        <v>9.9000000000000005E-2</v>
      </c>
      <c r="F133" s="122">
        <v>3.5999999999999997E-2</v>
      </c>
      <c r="G133" s="150">
        <v>104.59</v>
      </c>
      <c r="H133" s="150">
        <v>1.27</v>
      </c>
      <c r="I133" s="154">
        <v>1.64</v>
      </c>
      <c r="J133" s="31">
        <v>1.7000000000000001E-2</v>
      </c>
    </row>
    <row r="134" spans="1:10" ht="27.75" customHeight="1">
      <c r="A134" s="148" t="s">
        <v>588</v>
      </c>
      <c r="B134" s="23"/>
      <c r="C134" s="149">
        <v>0</v>
      </c>
      <c r="D134" s="120">
        <v>0.40300000000000002</v>
      </c>
      <c r="E134" s="121">
        <v>9.9000000000000005E-2</v>
      </c>
      <c r="F134" s="122">
        <v>3.5999999999999997E-2</v>
      </c>
      <c r="G134" s="150">
        <v>231.94</v>
      </c>
      <c r="H134" s="150">
        <v>1.27</v>
      </c>
      <c r="I134" s="154">
        <v>1.64</v>
      </c>
      <c r="J134" s="31">
        <v>1.7000000000000001E-2</v>
      </c>
    </row>
    <row r="135" spans="1:10" ht="27.75" customHeight="1">
      <c r="A135" s="148" t="s">
        <v>589</v>
      </c>
      <c r="B135" s="23"/>
      <c r="C135" s="149">
        <v>0</v>
      </c>
      <c r="D135" s="120">
        <v>0.245</v>
      </c>
      <c r="E135" s="121">
        <v>5.8999999999999997E-2</v>
      </c>
      <c r="F135" s="122">
        <v>3.3000000000000002E-2</v>
      </c>
      <c r="G135" s="150">
        <v>51.83</v>
      </c>
      <c r="H135" s="150">
        <v>1.8</v>
      </c>
      <c r="I135" s="154">
        <v>2.06</v>
      </c>
      <c r="J135" s="31">
        <v>1.0999999999999999E-2</v>
      </c>
    </row>
    <row r="136" spans="1:10" ht="27.75" customHeight="1">
      <c r="A136" s="148" t="s">
        <v>590</v>
      </c>
      <c r="B136" s="23"/>
      <c r="C136" s="149">
        <v>0</v>
      </c>
      <c r="D136" s="120">
        <v>0.245</v>
      </c>
      <c r="E136" s="121">
        <v>5.8999999999999997E-2</v>
      </c>
      <c r="F136" s="122">
        <v>3.3000000000000002E-2</v>
      </c>
      <c r="G136" s="150">
        <v>129.22</v>
      </c>
      <c r="H136" s="150">
        <v>1.8</v>
      </c>
      <c r="I136" s="154">
        <v>2.06</v>
      </c>
      <c r="J136" s="31">
        <v>1.0999999999999999E-2</v>
      </c>
    </row>
    <row r="137" spans="1:10" ht="27.75" customHeight="1">
      <c r="A137" s="148" t="s">
        <v>591</v>
      </c>
      <c r="B137" s="23"/>
      <c r="C137" s="149">
        <v>0</v>
      </c>
      <c r="D137" s="120">
        <v>0.245</v>
      </c>
      <c r="E137" s="121">
        <v>5.8999999999999997E-2</v>
      </c>
      <c r="F137" s="122">
        <v>3.3000000000000002E-2</v>
      </c>
      <c r="G137" s="150">
        <v>509.43</v>
      </c>
      <c r="H137" s="150">
        <v>1.8</v>
      </c>
      <c r="I137" s="154">
        <v>2.06</v>
      </c>
      <c r="J137" s="31">
        <v>1.0999999999999999E-2</v>
      </c>
    </row>
    <row r="138" spans="1:10" ht="27.75" customHeight="1">
      <c r="A138" s="148" t="s">
        <v>592</v>
      </c>
      <c r="B138" s="23"/>
      <c r="C138" s="149">
        <v>0</v>
      </c>
      <c r="D138" s="120">
        <v>0.245</v>
      </c>
      <c r="E138" s="121">
        <v>5.8999999999999997E-2</v>
      </c>
      <c r="F138" s="122">
        <v>3.3000000000000002E-2</v>
      </c>
      <c r="G138" s="150">
        <v>1076.08</v>
      </c>
      <c r="H138" s="150">
        <v>1.8</v>
      </c>
      <c r="I138" s="154">
        <v>2.06</v>
      </c>
      <c r="J138" s="31">
        <v>1.0999999999999999E-2</v>
      </c>
    </row>
    <row r="139" spans="1:10" ht="27.75" customHeight="1">
      <c r="A139" s="148" t="s">
        <v>593</v>
      </c>
      <c r="B139" s="23"/>
      <c r="C139" s="149">
        <v>0</v>
      </c>
      <c r="D139" s="120">
        <v>0.245</v>
      </c>
      <c r="E139" s="121">
        <v>5.8999999999999997E-2</v>
      </c>
      <c r="F139" s="122">
        <v>3.3000000000000002E-2</v>
      </c>
      <c r="G139" s="150">
        <v>2197.6999999999998</v>
      </c>
      <c r="H139" s="150">
        <v>1.8</v>
      </c>
      <c r="I139" s="154">
        <v>2.06</v>
      </c>
      <c r="J139" s="31">
        <v>1.0999999999999999E-2</v>
      </c>
    </row>
    <row r="140" spans="1:10" ht="27.75" customHeight="1">
      <c r="A140" s="148" t="s">
        <v>594</v>
      </c>
      <c r="B140" s="23"/>
      <c r="C140" s="149" t="s">
        <v>128</v>
      </c>
      <c r="D140" s="123">
        <v>1.736</v>
      </c>
      <c r="E140" s="124">
        <v>0.53500000000000003</v>
      </c>
      <c r="F140" s="122">
        <v>0.40799999999999997</v>
      </c>
      <c r="G140" s="151"/>
      <c r="H140" s="151"/>
      <c r="I140" s="153"/>
      <c r="J140" s="32"/>
    </row>
    <row r="141" spans="1:10" ht="27.75" customHeight="1">
      <c r="A141" s="148" t="s">
        <v>595</v>
      </c>
      <c r="B141" s="23"/>
      <c r="C141" s="149" t="s">
        <v>130</v>
      </c>
      <c r="D141" s="120">
        <v>-0.70199999999999996</v>
      </c>
      <c r="E141" s="121">
        <v>-0.23799999999999999</v>
      </c>
      <c r="F141" s="122">
        <v>-5.6000000000000001E-2</v>
      </c>
      <c r="G141" s="150">
        <v>0</v>
      </c>
      <c r="H141" s="151"/>
      <c r="I141" s="153"/>
      <c r="J141" s="32"/>
    </row>
    <row r="142" spans="1:10" ht="27.75" customHeight="1">
      <c r="A142" s="148" t="s">
        <v>596</v>
      </c>
      <c r="B142" s="23"/>
      <c r="C142" s="149" t="s">
        <v>130</v>
      </c>
      <c r="D142" s="120">
        <v>-0.68200000000000005</v>
      </c>
      <c r="E142" s="121">
        <v>-0.22600000000000001</v>
      </c>
      <c r="F142" s="122">
        <v>-5.5E-2</v>
      </c>
      <c r="G142" s="150">
        <v>0</v>
      </c>
      <c r="H142" s="151"/>
      <c r="I142" s="153"/>
      <c r="J142" s="32"/>
    </row>
    <row r="143" spans="1:10" ht="27.75" customHeight="1">
      <c r="A143" s="148" t="s">
        <v>597</v>
      </c>
      <c r="B143" s="23"/>
      <c r="C143" s="149">
        <v>0</v>
      </c>
      <c r="D143" s="120">
        <v>-0.70199999999999996</v>
      </c>
      <c r="E143" s="121">
        <v>-0.23799999999999999</v>
      </c>
      <c r="F143" s="122">
        <v>-5.6000000000000001E-2</v>
      </c>
      <c r="G143" s="150">
        <v>0</v>
      </c>
      <c r="H143" s="151"/>
      <c r="I143" s="153"/>
      <c r="J143" s="31">
        <v>3.7999999999999999E-2</v>
      </c>
    </row>
    <row r="144" spans="1:10" ht="27.75" customHeight="1">
      <c r="A144" s="148" t="s">
        <v>598</v>
      </c>
      <c r="B144" s="23"/>
      <c r="C144" s="149">
        <v>0</v>
      </c>
      <c r="D144" s="120">
        <v>-0.68200000000000005</v>
      </c>
      <c r="E144" s="121">
        <v>-0.22600000000000001</v>
      </c>
      <c r="F144" s="122">
        <v>-5.5E-2</v>
      </c>
      <c r="G144" s="150">
        <v>0</v>
      </c>
      <c r="H144" s="151"/>
      <c r="I144" s="153"/>
      <c r="J144" s="31">
        <v>3.4000000000000002E-2</v>
      </c>
    </row>
    <row r="145" spans="1:10" ht="27.75" customHeight="1">
      <c r="A145" s="148" t="s">
        <v>599</v>
      </c>
      <c r="B145" s="23"/>
      <c r="C145" s="149">
        <v>0</v>
      </c>
      <c r="D145" s="120">
        <v>-0.80900000000000005</v>
      </c>
      <c r="E145" s="121">
        <v>-0.19900000000000001</v>
      </c>
      <c r="F145" s="122">
        <v>-7.2999999999999995E-2</v>
      </c>
      <c r="G145" s="150">
        <v>180.63</v>
      </c>
      <c r="H145" s="151"/>
      <c r="I145" s="153"/>
      <c r="J145" s="31">
        <v>6.6000000000000003E-2</v>
      </c>
    </row>
    <row r="146" spans="1:10" ht="27.75" customHeight="1">
      <c r="A146" s="148" t="s">
        <v>600</v>
      </c>
      <c r="B146" s="23"/>
      <c r="C146" s="149" t="s">
        <v>73</v>
      </c>
      <c r="D146" s="120">
        <v>0.53400000000000003</v>
      </c>
      <c r="E146" s="121">
        <v>0.18099999999999999</v>
      </c>
      <c r="F146" s="122">
        <v>4.2999999999999997E-2</v>
      </c>
      <c r="G146" s="150">
        <v>2.09</v>
      </c>
      <c r="H146" s="151"/>
      <c r="I146" s="153"/>
      <c r="J146" s="32"/>
    </row>
    <row r="147" spans="1:10" ht="27.75" customHeight="1">
      <c r="A147" s="148" t="s">
        <v>601</v>
      </c>
      <c r="B147" s="23"/>
      <c r="C147" s="149">
        <v>2</v>
      </c>
      <c r="D147" s="120">
        <v>0.53400000000000003</v>
      </c>
      <c r="E147" s="121">
        <v>0.18099999999999999</v>
      </c>
      <c r="F147" s="122">
        <v>4.2999999999999997E-2</v>
      </c>
      <c r="G147" s="151"/>
      <c r="H147" s="151"/>
      <c r="I147" s="153"/>
      <c r="J147" s="32"/>
    </row>
    <row r="148" spans="1:10" ht="27.75" customHeight="1">
      <c r="A148" s="148" t="s">
        <v>602</v>
      </c>
      <c r="B148" s="23"/>
      <c r="C148" s="149" t="s">
        <v>79</v>
      </c>
      <c r="D148" s="120">
        <v>0.65900000000000003</v>
      </c>
      <c r="E148" s="121">
        <v>0.224</v>
      </c>
      <c r="F148" s="122">
        <v>5.1999999999999998E-2</v>
      </c>
      <c r="G148" s="150">
        <v>1.47</v>
      </c>
      <c r="H148" s="151"/>
      <c r="I148" s="153"/>
      <c r="J148" s="32"/>
    </row>
    <row r="149" spans="1:10" ht="27.75" customHeight="1">
      <c r="A149" s="148" t="s">
        <v>603</v>
      </c>
      <c r="B149" s="23"/>
      <c r="C149" s="149" t="s">
        <v>79</v>
      </c>
      <c r="D149" s="120">
        <v>0.65900000000000003</v>
      </c>
      <c r="E149" s="121">
        <v>0.224</v>
      </c>
      <c r="F149" s="122">
        <v>5.1999999999999998E-2</v>
      </c>
      <c r="G149" s="150">
        <v>2.11</v>
      </c>
      <c r="H149" s="151"/>
      <c r="I149" s="153"/>
      <c r="J149" s="32"/>
    </row>
    <row r="150" spans="1:10" ht="27.75" customHeight="1">
      <c r="A150" s="148" t="s">
        <v>604</v>
      </c>
      <c r="B150" s="23"/>
      <c r="C150" s="149" t="s">
        <v>79</v>
      </c>
      <c r="D150" s="120">
        <v>0.65900000000000003</v>
      </c>
      <c r="E150" s="121">
        <v>0.224</v>
      </c>
      <c r="F150" s="122">
        <v>5.1999999999999998E-2</v>
      </c>
      <c r="G150" s="150">
        <v>3.17</v>
      </c>
      <c r="H150" s="151"/>
      <c r="I150" s="153"/>
      <c r="J150" s="32"/>
    </row>
    <row r="151" spans="1:10" ht="27.75" customHeight="1">
      <c r="A151" s="148" t="s">
        <v>605</v>
      </c>
      <c r="B151" s="23"/>
      <c r="C151" s="149" t="s">
        <v>79</v>
      </c>
      <c r="D151" s="120">
        <v>0.65900000000000003</v>
      </c>
      <c r="E151" s="121">
        <v>0.224</v>
      </c>
      <c r="F151" s="122">
        <v>5.1999999999999998E-2</v>
      </c>
      <c r="G151" s="150">
        <v>5.13</v>
      </c>
      <c r="H151" s="151"/>
      <c r="I151" s="153"/>
      <c r="J151" s="32"/>
    </row>
    <row r="152" spans="1:10" ht="27.75" customHeight="1">
      <c r="A152" s="148" t="s">
        <v>606</v>
      </c>
      <c r="B152" s="23"/>
      <c r="C152" s="149" t="s">
        <v>79</v>
      </c>
      <c r="D152" s="120">
        <v>0.65900000000000003</v>
      </c>
      <c r="E152" s="121">
        <v>0.224</v>
      </c>
      <c r="F152" s="122">
        <v>5.1999999999999998E-2</v>
      </c>
      <c r="G152" s="150">
        <v>12.26</v>
      </c>
      <c r="H152" s="151"/>
      <c r="I152" s="153"/>
      <c r="J152" s="32"/>
    </row>
    <row r="153" spans="1:10" ht="27.75" customHeight="1">
      <c r="A153" s="148" t="s">
        <v>607</v>
      </c>
      <c r="B153" s="23"/>
      <c r="C153" s="149">
        <v>4</v>
      </c>
      <c r="D153" s="120">
        <v>0.65900000000000003</v>
      </c>
      <c r="E153" s="121">
        <v>0.224</v>
      </c>
      <c r="F153" s="122">
        <v>5.1999999999999998E-2</v>
      </c>
      <c r="G153" s="151"/>
      <c r="H153" s="151"/>
      <c r="I153" s="153"/>
      <c r="J153" s="32"/>
    </row>
    <row r="154" spans="1:10" ht="27.75" customHeight="1">
      <c r="A154" s="148" t="s">
        <v>608</v>
      </c>
      <c r="B154" s="23"/>
      <c r="C154" s="149">
        <v>0</v>
      </c>
      <c r="D154" s="120">
        <v>0.437</v>
      </c>
      <c r="E154" s="121">
        <v>0.14000000000000001</v>
      </c>
      <c r="F154" s="122">
        <v>3.5999999999999997E-2</v>
      </c>
      <c r="G154" s="150">
        <v>3.15</v>
      </c>
      <c r="H154" s="150">
        <v>0.48</v>
      </c>
      <c r="I154" s="154">
        <v>0.76</v>
      </c>
      <c r="J154" s="31">
        <v>2.1999999999999999E-2</v>
      </c>
    </row>
    <row r="155" spans="1:10" ht="27.75" customHeight="1">
      <c r="A155" s="148" t="s">
        <v>609</v>
      </c>
      <c r="B155" s="23"/>
      <c r="C155" s="149">
        <v>0</v>
      </c>
      <c r="D155" s="120">
        <v>0.437</v>
      </c>
      <c r="E155" s="121">
        <v>0.14000000000000001</v>
      </c>
      <c r="F155" s="122">
        <v>3.5999999999999997E-2</v>
      </c>
      <c r="G155" s="150">
        <v>22.66</v>
      </c>
      <c r="H155" s="150">
        <v>0.48</v>
      </c>
      <c r="I155" s="154">
        <v>0.76</v>
      </c>
      <c r="J155" s="31">
        <v>2.1999999999999999E-2</v>
      </c>
    </row>
    <row r="156" spans="1:10" ht="27.75" customHeight="1">
      <c r="A156" s="148" t="s">
        <v>610</v>
      </c>
      <c r="B156" s="23"/>
      <c r="C156" s="149">
        <v>0</v>
      </c>
      <c r="D156" s="120">
        <v>0.437</v>
      </c>
      <c r="E156" s="121">
        <v>0.14000000000000001</v>
      </c>
      <c r="F156" s="122">
        <v>3.5999999999999997E-2</v>
      </c>
      <c r="G156" s="150">
        <v>36.299999999999997</v>
      </c>
      <c r="H156" s="150">
        <v>0.48</v>
      </c>
      <c r="I156" s="154">
        <v>0.76</v>
      </c>
      <c r="J156" s="31">
        <v>2.1999999999999999E-2</v>
      </c>
    </row>
    <row r="157" spans="1:10" ht="27.75" customHeight="1">
      <c r="A157" s="148" t="s">
        <v>611</v>
      </c>
      <c r="B157" s="23"/>
      <c r="C157" s="149">
        <v>0</v>
      </c>
      <c r="D157" s="120">
        <v>0.437</v>
      </c>
      <c r="E157" s="121">
        <v>0.14000000000000001</v>
      </c>
      <c r="F157" s="122">
        <v>3.5999999999999997E-2</v>
      </c>
      <c r="G157" s="150">
        <v>57.65</v>
      </c>
      <c r="H157" s="150">
        <v>0.48</v>
      </c>
      <c r="I157" s="154">
        <v>0.76</v>
      </c>
      <c r="J157" s="31">
        <v>2.1999999999999999E-2</v>
      </c>
    </row>
    <row r="158" spans="1:10" ht="27.75" customHeight="1">
      <c r="A158" s="148" t="s">
        <v>612</v>
      </c>
      <c r="B158" s="23"/>
      <c r="C158" s="149">
        <v>0</v>
      </c>
      <c r="D158" s="120">
        <v>0.437</v>
      </c>
      <c r="E158" s="121">
        <v>0.14000000000000001</v>
      </c>
      <c r="F158" s="122">
        <v>3.5999999999999997E-2</v>
      </c>
      <c r="G158" s="150">
        <v>133.84</v>
      </c>
      <c r="H158" s="150">
        <v>0.48</v>
      </c>
      <c r="I158" s="154">
        <v>0.76</v>
      </c>
      <c r="J158" s="31">
        <v>2.1999999999999999E-2</v>
      </c>
    </row>
    <row r="159" spans="1:10" ht="27.75" customHeight="1">
      <c r="A159" s="148" t="s">
        <v>613</v>
      </c>
      <c r="B159" s="23"/>
      <c r="C159" s="149">
        <v>0</v>
      </c>
      <c r="D159" s="120">
        <v>0.34100000000000003</v>
      </c>
      <c r="E159" s="121">
        <v>8.4000000000000005E-2</v>
      </c>
      <c r="F159" s="122">
        <v>3.1E-2</v>
      </c>
      <c r="G159" s="150">
        <v>11.51</v>
      </c>
      <c r="H159" s="150">
        <v>1.08</v>
      </c>
      <c r="I159" s="154">
        <v>1.39</v>
      </c>
      <c r="J159" s="31">
        <v>1.4E-2</v>
      </c>
    </row>
    <row r="160" spans="1:10" ht="27.75" customHeight="1">
      <c r="A160" s="148" t="s">
        <v>614</v>
      </c>
      <c r="B160" s="23"/>
      <c r="C160" s="149">
        <v>0</v>
      </c>
      <c r="D160" s="120">
        <v>0.34100000000000003</v>
      </c>
      <c r="E160" s="121">
        <v>8.4000000000000005E-2</v>
      </c>
      <c r="F160" s="122">
        <v>3.1E-2</v>
      </c>
      <c r="G160" s="150">
        <v>39.17</v>
      </c>
      <c r="H160" s="150">
        <v>1.08</v>
      </c>
      <c r="I160" s="154">
        <v>1.39</v>
      </c>
      <c r="J160" s="31">
        <v>1.4E-2</v>
      </c>
    </row>
    <row r="161" spans="1:10" ht="27.75" customHeight="1">
      <c r="A161" s="148" t="s">
        <v>615</v>
      </c>
      <c r="B161" s="23"/>
      <c r="C161" s="149">
        <v>0</v>
      </c>
      <c r="D161" s="120">
        <v>0.34100000000000003</v>
      </c>
      <c r="E161" s="121">
        <v>8.4000000000000005E-2</v>
      </c>
      <c r="F161" s="122">
        <v>3.1E-2</v>
      </c>
      <c r="G161" s="150">
        <v>58.51</v>
      </c>
      <c r="H161" s="150">
        <v>1.08</v>
      </c>
      <c r="I161" s="154">
        <v>1.39</v>
      </c>
      <c r="J161" s="31">
        <v>1.4E-2</v>
      </c>
    </row>
    <row r="162" spans="1:10" ht="27.75" customHeight="1">
      <c r="A162" s="148" t="s">
        <v>616</v>
      </c>
      <c r="B162" s="23"/>
      <c r="C162" s="149">
        <v>0</v>
      </c>
      <c r="D162" s="120">
        <v>0.34100000000000003</v>
      </c>
      <c r="E162" s="121">
        <v>8.4000000000000005E-2</v>
      </c>
      <c r="F162" s="122">
        <v>3.1E-2</v>
      </c>
      <c r="G162" s="150">
        <v>88.77</v>
      </c>
      <c r="H162" s="150">
        <v>1.08</v>
      </c>
      <c r="I162" s="154">
        <v>1.39</v>
      </c>
      <c r="J162" s="31">
        <v>1.4E-2</v>
      </c>
    </row>
    <row r="163" spans="1:10" ht="27.75" customHeight="1">
      <c r="A163" s="148" t="s">
        <v>617</v>
      </c>
      <c r="B163" s="23"/>
      <c r="C163" s="149">
        <v>0</v>
      </c>
      <c r="D163" s="120">
        <v>0.34100000000000003</v>
      </c>
      <c r="E163" s="121">
        <v>8.4000000000000005E-2</v>
      </c>
      <c r="F163" s="122">
        <v>3.1E-2</v>
      </c>
      <c r="G163" s="150">
        <v>196.76</v>
      </c>
      <c r="H163" s="150">
        <v>1.08</v>
      </c>
      <c r="I163" s="154">
        <v>1.39</v>
      </c>
      <c r="J163" s="31">
        <v>1.4E-2</v>
      </c>
    </row>
    <row r="164" spans="1:10" ht="27.75" customHeight="1">
      <c r="A164" s="148" t="s">
        <v>618</v>
      </c>
      <c r="B164" s="23"/>
      <c r="C164" s="149">
        <v>0</v>
      </c>
      <c r="D164" s="120">
        <v>0.20799999999999999</v>
      </c>
      <c r="E164" s="121">
        <v>0.05</v>
      </c>
      <c r="F164" s="122">
        <v>2.8000000000000001E-2</v>
      </c>
      <c r="G164" s="150">
        <v>44.02</v>
      </c>
      <c r="H164" s="150">
        <v>1.53</v>
      </c>
      <c r="I164" s="154">
        <v>1.74</v>
      </c>
      <c r="J164" s="31">
        <v>0.01</v>
      </c>
    </row>
    <row r="165" spans="1:10" ht="27.75" customHeight="1">
      <c r="A165" s="148" t="s">
        <v>619</v>
      </c>
      <c r="B165" s="23"/>
      <c r="C165" s="149">
        <v>0</v>
      </c>
      <c r="D165" s="120">
        <v>0.20799999999999999</v>
      </c>
      <c r="E165" s="121">
        <v>0.05</v>
      </c>
      <c r="F165" s="122">
        <v>2.8000000000000001E-2</v>
      </c>
      <c r="G165" s="150">
        <v>109.65</v>
      </c>
      <c r="H165" s="150">
        <v>1.53</v>
      </c>
      <c r="I165" s="154">
        <v>1.74</v>
      </c>
      <c r="J165" s="31">
        <v>0.01</v>
      </c>
    </row>
    <row r="166" spans="1:10" ht="27.75" customHeight="1">
      <c r="A166" s="148" t="s">
        <v>620</v>
      </c>
      <c r="B166" s="23"/>
      <c r="C166" s="149">
        <v>0</v>
      </c>
      <c r="D166" s="120">
        <v>0.20799999999999999</v>
      </c>
      <c r="E166" s="121">
        <v>0.05</v>
      </c>
      <c r="F166" s="122">
        <v>2.8000000000000001E-2</v>
      </c>
      <c r="G166" s="150">
        <v>432.07</v>
      </c>
      <c r="H166" s="150">
        <v>1.53</v>
      </c>
      <c r="I166" s="154">
        <v>1.74</v>
      </c>
      <c r="J166" s="31">
        <v>0.01</v>
      </c>
    </row>
    <row r="167" spans="1:10" ht="27.75" customHeight="1">
      <c r="A167" s="148" t="s">
        <v>621</v>
      </c>
      <c r="B167" s="23"/>
      <c r="C167" s="149">
        <v>0</v>
      </c>
      <c r="D167" s="120">
        <v>0.20799999999999999</v>
      </c>
      <c r="E167" s="121">
        <v>0.05</v>
      </c>
      <c r="F167" s="122">
        <v>2.8000000000000001E-2</v>
      </c>
      <c r="G167" s="150">
        <v>912.58</v>
      </c>
      <c r="H167" s="150">
        <v>1.53</v>
      </c>
      <c r="I167" s="154">
        <v>1.74</v>
      </c>
      <c r="J167" s="31">
        <v>0.01</v>
      </c>
    </row>
    <row r="168" spans="1:10" ht="27.75" customHeight="1">
      <c r="A168" s="148" t="s">
        <v>622</v>
      </c>
      <c r="B168" s="23"/>
      <c r="C168" s="149">
        <v>0</v>
      </c>
      <c r="D168" s="120">
        <v>0.20799999999999999</v>
      </c>
      <c r="E168" s="121">
        <v>0.05</v>
      </c>
      <c r="F168" s="122">
        <v>2.8000000000000001E-2</v>
      </c>
      <c r="G168" s="150">
        <v>1863.71</v>
      </c>
      <c r="H168" s="150">
        <v>1.53</v>
      </c>
      <c r="I168" s="154">
        <v>1.74</v>
      </c>
      <c r="J168" s="31">
        <v>0.01</v>
      </c>
    </row>
    <row r="169" spans="1:10" ht="27.75" customHeight="1">
      <c r="A169" s="148" t="s">
        <v>623</v>
      </c>
      <c r="B169" s="23"/>
      <c r="C169" s="149" t="s">
        <v>128</v>
      </c>
      <c r="D169" s="123">
        <v>1.472</v>
      </c>
      <c r="E169" s="124">
        <v>0.45300000000000001</v>
      </c>
      <c r="F169" s="122">
        <v>0.34599999999999997</v>
      </c>
      <c r="G169" s="151"/>
      <c r="H169" s="151"/>
      <c r="I169" s="153"/>
      <c r="J169" s="32"/>
    </row>
    <row r="170" spans="1:10" ht="27.75" customHeight="1">
      <c r="A170" s="148" t="s">
        <v>624</v>
      </c>
      <c r="B170" s="23"/>
      <c r="C170" s="149" t="s">
        <v>130</v>
      </c>
      <c r="D170" s="120">
        <v>-0.59499999999999997</v>
      </c>
      <c r="E170" s="121">
        <v>-0.20200000000000001</v>
      </c>
      <c r="F170" s="122">
        <v>-4.7E-2</v>
      </c>
      <c r="G170" s="150">
        <v>0</v>
      </c>
      <c r="H170" s="151"/>
      <c r="I170" s="153"/>
      <c r="J170" s="32"/>
    </row>
    <row r="171" spans="1:10" ht="27.75" customHeight="1">
      <c r="A171" s="148" t="s">
        <v>625</v>
      </c>
      <c r="B171" s="23"/>
      <c r="C171" s="149" t="s">
        <v>130</v>
      </c>
      <c r="D171" s="120">
        <v>-0.57799999999999996</v>
      </c>
      <c r="E171" s="121">
        <v>-0.191</v>
      </c>
      <c r="F171" s="122">
        <v>-4.7E-2</v>
      </c>
      <c r="G171" s="150">
        <v>0</v>
      </c>
      <c r="H171" s="151"/>
      <c r="I171" s="153"/>
      <c r="J171" s="32"/>
    </row>
    <row r="172" spans="1:10" ht="27.75" customHeight="1">
      <c r="A172" s="148" t="s">
        <v>626</v>
      </c>
      <c r="B172" s="23"/>
      <c r="C172" s="149">
        <v>0</v>
      </c>
      <c r="D172" s="120">
        <v>-0.59499999999999997</v>
      </c>
      <c r="E172" s="121">
        <v>-0.20200000000000001</v>
      </c>
      <c r="F172" s="122">
        <v>-4.7E-2</v>
      </c>
      <c r="G172" s="150">
        <v>0</v>
      </c>
      <c r="H172" s="151"/>
      <c r="I172" s="153"/>
      <c r="J172" s="31">
        <v>3.2000000000000001E-2</v>
      </c>
    </row>
    <row r="173" spans="1:10" ht="27.75" customHeight="1">
      <c r="A173" s="148" t="s">
        <v>627</v>
      </c>
      <c r="B173" s="23"/>
      <c r="C173" s="149">
        <v>0</v>
      </c>
      <c r="D173" s="120">
        <v>-0.57799999999999996</v>
      </c>
      <c r="E173" s="121">
        <v>-0.191</v>
      </c>
      <c r="F173" s="122">
        <v>-4.7E-2</v>
      </c>
      <c r="G173" s="150">
        <v>0</v>
      </c>
      <c r="H173" s="151"/>
      <c r="I173" s="153"/>
      <c r="J173" s="31">
        <v>2.9000000000000001E-2</v>
      </c>
    </row>
    <row r="174" spans="1:10" ht="27.75" customHeight="1">
      <c r="A174" s="148" t="s">
        <v>628</v>
      </c>
      <c r="B174" s="23"/>
      <c r="C174" s="149">
        <v>0</v>
      </c>
      <c r="D174" s="120">
        <v>-0.68600000000000005</v>
      </c>
      <c r="E174" s="121">
        <v>-0.16900000000000001</v>
      </c>
      <c r="F174" s="122">
        <v>-6.2E-2</v>
      </c>
      <c r="G174" s="150">
        <v>153.16999999999999</v>
      </c>
      <c r="H174" s="151"/>
      <c r="I174" s="153"/>
      <c r="J174" s="31">
        <v>5.6000000000000001E-2</v>
      </c>
    </row>
    <row r="175" spans="1:10" ht="27.75" customHeight="1">
      <c r="A175" s="148" t="s">
        <v>629</v>
      </c>
      <c r="B175" s="23"/>
      <c r="C175" s="149" t="s">
        <v>73</v>
      </c>
      <c r="D175" s="120">
        <v>0.53400000000000003</v>
      </c>
      <c r="E175" s="121">
        <v>0.18099999999999999</v>
      </c>
      <c r="F175" s="122">
        <v>4.2999999999999997E-2</v>
      </c>
      <c r="G175" s="150">
        <v>2.09</v>
      </c>
      <c r="H175" s="151"/>
      <c r="I175" s="153"/>
      <c r="J175" s="32"/>
    </row>
    <row r="176" spans="1:10" ht="27.75" customHeight="1">
      <c r="A176" s="148" t="s">
        <v>630</v>
      </c>
      <c r="B176" s="23"/>
      <c r="C176" s="149">
        <v>2</v>
      </c>
      <c r="D176" s="120">
        <v>0.53400000000000003</v>
      </c>
      <c r="E176" s="121">
        <v>0.18099999999999999</v>
      </c>
      <c r="F176" s="122">
        <v>4.2999999999999997E-2</v>
      </c>
      <c r="G176" s="151"/>
      <c r="H176" s="151"/>
      <c r="I176" s="153"/>
      <c r="J176" s="32"/>
    </row>
    <row r="177" spans="1:10" ht="27.75" customHeight="1">
      <c r="A177" s="148" t="s">
        <v>631</v>
      </c>
      <c r="B177" s="23"/>
      <c r="C177" s="149" t="s">
        <v>79</v>
      </c>
      <c r="D177" s="120">
        <v>0.65900000000000003</v>
      </c>
      <c r="E177" s="121">
        <v>0.224</v>
      </c>
      <c r="F177" s="122">
        <v>5.1999999999999998E-2</v>
      </c>
      <c r="G177" s="150">
        <v>1.47</v>
      </c>
      <c r="H177" s="151"/>
      <c r="I177" s="153"/>
      <c r="J177" s="32"/>
    </row>
    <row r="178" spans="1:10" ht="27.75" customHeight="1">
      <c r="A178" s="148" t="s">
        <v>632</v>
      </c>
      <c r="B178" s="23"/>
      <c r="C178" s="149" t="s">
        <v>79</v>
      </c>
      <c r="D178" s="120">
        <v>0.65900000000000003</v>
      </c>
      <c r="E178" s="121">
        <v>0.224</v>
      </c>
      <c r="F178" s="122">
        <v>5.1999999999999998E-2</v>
      </c>
      <c r="G178" s="150">
        <v>2.11</v>
      </c>
      <c r="H178" s="151"/>
      <c r="I178" s="153"/>
      <c r="J178" s="32"/>
    </row>
    <row r="179" spans="1:10" ht="27.75" customHeight="1">
      <c r="A179" s="148" t="s">
        <v>633</v>
      </c>
      <c r="B179" s="23"/>
      <c r="C179" s="149" t="s">
        <v>79</v>
      </c>
      <c r="D179" s="120">
        <v>0.65900000000000003</v>
      </c>
      <c r="E179" s="121">
        <v>0.224</v>
      </c>
      <c r="F179" s="122">
        <v>5.1999999999999998E-2</v>
      </c>
      <c r="G179" s="150">
        <v>3.17</v>
      </c>
      <c r="H179" s="151"/>
      <c r="I179" s="153"/>
      <c r="J179" s="32"/>
    </row>
    <row r="180" spans="1:10" ht="27.75" customHeight="1">
      <c r="A180" s="148" t="s">
        <v>634</v>
      </c>
      <c r="B180" s="23"/>
      <c r="C180" s="149" t="s">
        <v>79</v>
      </c>
      <c r="D180" s="120">
        <v>0.65900000000000003</v>
      </c>
      <c r="E180" s="121">
        <v>0.224</v>
      </c>
      <c r="F180" s="122">
        <v>5.1999999999999998E-2</v>
      </c>
      <c r="G180" s="150">
        <v>5.13</v>
      </c>
      <c r="H180" s="151"/>
      <c r="I180" s="153"/>
      <c r="J180" s="32"/>
    </row>
    <row r="181" spans="1:10" ht="27.75" customHeight="1">
      <c r="A181" s="148" t="s">
        <v>635</v>
      </c>
      <c r="B181" s="23"/>
      <c r="C181" s="149" t="s">
        <v>79</v>
      </c>
      <c r="D181" s="120">
        <v>0.65900000000000003</v>
      </c>
      <c r="E181" s="121">
        <v>0.224</v>
      </c>
      <c r="F181" s="122">
        <v>5.1999999999999998E-2</v>
      </c>
      <c r="G181" s="150">
        <v>12.26</v>
      </c>
      <c r="H181" s="151"/>
      <c r="I181" s="153"/>
      <c r="J181" s="32"/>
    </row>
    <row r="182" spans="1:10" ht="27.75" customHeight="1">
      <c r="A182" s="148" t="s">
        <v>636</v>
      </c>
      <c r="B182" s="23"/>
      <c r="C182" s="149">
        <v>4</v>
      </c>
      <c r="D182" s="120">
        <v>0.65900000000000003</v>
      </c>
      <c r="E182" s="121">
        <v>0.224</v>
      </c>
      <c r="F182" s="122">
        <v>5.1999999999999998E-2</v>
      </c>
      <c r="G182" s="151"/>
      <c r="H182" s="151"/>
      <c r="I182" s="153"/>
      <c r="J182" s="32"/>
    </row>
    <row r="183" spans="1:10" ht="27.75" customHeight="1">
      <c r="A183" s="148" t="s">
        <v>637</v>
      </c>
      <c r="B183" s="23"/>
      <c r="C183" s="149">
        <v>0</v>
      </c>
      <c r="D183" s="120">
        <v>0.437</v>
      </c>
      <c r="E183" s="121">
        <v>0.14000000000000001</v>
      </c>
      <c r="F183" s="122">
        <v>3.5999999999999997E-2</v>
      </c>
      <c r="G183" s="150">
        <v>3.15</v>
      </c>
      <c r="H183" s="150">
        <v>0.48</v>
      </c>
      <c r="I183" s="154">
        <v>0.76</v>
      </c>
      <c r="J183" s="31">
        <v>2.1999999999999999E-2</v>
      </c>
    </row>
    <row r="184" spans="1:10" ht="27.75" customHeight="1">
      <c r="A184" s="148" t="s">
        <v>638</v>
      </c>
      <c r="B184" s="23"/>
      <c r="C184" s="149">
        <v>0</v>
      </c>
      <c r="D184" s="120">
        <v>0.437</v>
      </c>
      <c r="E184" s="121">
        <v>0.14000000000000001</v>
      </c>
      <c r="F184" s="122">
        <v>3.5999999999999997E-2</v>
      </c>
      <c r="G184" s="150">
        <v>22.66</v>
      </c>
      <c r="H184" s="150">
        <v>0.48</v>
      </c>
      <c r="I184" s="154">
        <v>0.76</v>
      </c>
      <c r="J184" s="31">
        <v>2.1999999999999999E-2</v>
      </c>
    </row>
    <row r="185" spans="1:10" ht="27.75" customHeight="1">
      <c r="A185" s="148" t="s">
        <v>639</v>
      </c>
      <c r="B185" s="23"/>
      <c r="C185" s="149">
        <v>0</v>
      </c>
      <c r="D185" s="120">
        <v>0.437</v>
      </c>
      <c r="E185" s="121">
        <v>0.14000000000000001</v>
      </c>
      <c r="F185" s="122">
        <v>3.5999999999999997E-2</v>
      </c>
      <c r="G185" s="150">
        <v>36.299999999999997</v>
      </c>
      <c r="H185" s="150">
        <v>0.48</v>
      </c>
      <c r="I185" s="154">
        <v>0.76</v>
      </c>
      <c r="J185" s="31">
        <v>2.1999999999999999E-2</v>
      </c>
    </row>
    <row r="186" spans="1:10" ht="27.75" customHeight="1">
      <c r="A186" s="148" t="s">
        <v>640</v>
      </c>
      <c r="B186" s="23"/>
      <c r="C186" s="149">
        <v>0</v>
      </c>
      <c r="D186" s="120">
        <v>0.437</v>
      </c>
      <c r="E186" s="121">
        <v>0.14000000000000001</v>
      </c>
      <c r="F186" s="122">
        <v>3.5999999999999997E-2</v>
      </c>
      <c r="G186" s="150">
        <v>57.65</v>
      </c>
      <c r="H186" s="150">
        <v>0.48</v>
      </c>
      <c r="I186" s="154">
        <v>0.76</v>
      </c>
      <c r="J186" s="31">
        <v>2.1999999999999999E-2</v>
      </c>
    </row>
    <row r="187" spans="1:10" ht="27.75" customHeight="1">
      <c r="A187" s="148" t="s">
        <v>641</v>
      </c>
      <c r="B187" s="23"/>
      <c r="C187" s="149">
        <v>0</v>
      </c>
      <c r="D187" s="120">
        <v>0.437</v>
      </c>
      <c r="E187" s="121">
        <v>0.14000000000000001</v>
      </c>
      <c r="F187" s="122">
        <v>3.5999999999999997E-2</v>
      </c>
      <c r="G187" s="150">
        <v>133.84</v>
      </c>
      <c r="H187" s="150">
        <v>0.48</v>
      </c>
      <c r="I187" s="154">
        <v>0.76</v>
      </c>
      <c r="J187" s="31">
        <v>2.1999999999999999E-2</v>
      </c>
    </row>
    <row r="188" spans="1:10" ht="27.75" customHeight="1">
      <c r="A188" s="148" t="s">
        <v>642</v>
      </c>
      <c r="B188" s="23"/>
      <c r="C188" s="149">
        <v>0</v>
      </c>
      <c r="D188" s="120">
        <v>0.34100000000000003</v>
      </c>
      <c r="E188" s="121">
        <v>8.4000000000000005E-2</v>
      </c>
      <c r="F188" s="122">
        <v>3.1E-2</v>
      </c>
      <c r="G188" s="150">
        <v>11.51</v>
      </c>
      <c r="H188" s="150">
        <v>1.08</v>
      </c>
      <c r="I188" s="154">
        <v>1.39</v>
      </c>
      <c r="J188" s="31">
        <v>1.4E-2</v>
      </c>
    </row>
    <row r="189" spans="1:10" ht="27.75" customHeight="1">
      <c r="A189" s="148" t="s">
        <v>643</v>
      </c>
      <c r="B189" s="23"/>
      <c r="C189" s="149">
        <v>0</v>
      </c>
      <c r="D189" s="120">
        <v>0.34100000000000003</v>
      </c>
      <c r="E189" s="121">
        <v>8.4000000000000005E-2</v>
      </c>
      <c r="F189" s="122">
        <v>3.1E-2</v>
      </c>
      <c r="G189" s="150">
        <v>39.17</v>
      </c>
      <c r="H189" s="150">
        <v>1.08</v>
      </c>
      <c r="I189" s="154">
        <v>1.39</v>
      </c>
      <c r="J189" s="31">
        <v>1.4E-2</v>
      </c>
    </row>
    <row r="190" spans="1:10" ht="27.75" customHeight="1">
      <c r="A190" s="148" t="s">
        <v>644</v>
      </c>
      <c r="B190" s="23"/>
      <c r="C190" s="149">
        <v>0</v>
      </c>
      <c r="D190" s="120">
        <v>0.34100000000000003</v>
      </c>
      <c r="E190" s="121">
        <v>8.4000000000000005E-2</v>
      </c>
      <c r="F190" s="122">
        <v>3.1E-2</v>
      </c>
      <c r="G190" s="150">
        <v>58.51</v>
      </c>
      <c r="H190" s="150">
        <v>1.08</v>
      </c>
      <c r="I190" s="154">
        <v>1.39</v>
      </c>
      <c r="J190" s="31">
        <v>1.4E-2</v>
      </c>
    </row>
    <row r="191" spans="1:10" ht="27.75" customHeight="1">
      <c r="A191" s="148" t="s">
        <v>645</v>
      </c>
      <c r="B191" s="23"/>
      <c r="C191" s="149">
        <v>0</v>
      </c>
      <c r="D191" s="120">
        <v>0.34100000000000003</v>
      </c>
      <c r="E191" s="121">
        <v>8.4000000000000005E-2</v>
      </c>
      <c r="F191" s="122">
        <v>3.1E-2</v>
      </c>
      <c r="G191" s="150">
        <v>88.77</v>
      </c>
      <c r="H191" s="150">
        <v>1.08</v>
      </c>
      <c r="I191" s="154">
        <v>1.39</v>
      </c>
      <c r="J191" s="31">
        <v>1.4E-2</v>
      </c>
    </row>
    <row r="192" spans="1:10" ht="27.75" customHeight="1">
      <c r="A192" s="148" t="s">
        <v>646</v>
      </c>
      <c r="B192" s="23"/>
      <c r="C192" s="149">
        <v>0</v>
      </c>
      <c r="D192" s="120">
        <v>0.34100000000000003</v>
      </c>
      <c r="E192" s="121">
        <v>8.4000000000000005E-2</v>
      </c>
      <c r="F192" s="122">
        <v>3.1E-2</v>
      </c>
      <c r="G192" s="150">
        <v>196.76</v>
      </c>
      <c r="H192" s="150">
        <v>1.08</v>
      </c>
      <c r="I192" s="154">
        <v>1.39</v>
      </c>
      <c r="J192" s="31">
        <v>1.4E-2</v>
      </c>
    </row>
    <row r="193" spans="1:10" ht="27.75" customHeight="1">
      <c r="A193" s="148" t="s">
        <v>647</v>
      </c>
      <c r="B193" s="23"/>
      <c r="C193" s="149">
        <v>0</v>
      </c>
      <c r="D193" s="120">
        <v>0.20799999999999999</v>
      </c>
      <c r="E193" s="121">
        <v>0.05</v>
      </c>
      <c r="F193" s="122">
        <v>2.8000000000000001E-2</v>
      </c>
      <c r="G193" s="150">
        <v>44.02</v>
      </c>
      <c r="H193" s="150">
        <v>1.53</v>
      </c>
      <c r="I193" s="154">
        <v>1.74</v>
      </c>
      <c r="J193" s="31">
        <v>0.01</v>
      </c>
    </row>
    <row r="194" spans="1:10" ht="27.75" customHeight="1">
      <c r="A194" s="148" t="s">
        <v>648</v>
      </c>
      <c r="B194" s="23"/>
      <c r="C194" s="149">
        <v>0</v>
      </c>
      <c r="D194" s="120">
        <v>0.20799999999999999</v>
      </c>
      <c r="E194" s="121">
        <v>0.05</v>
      </c>
      <c r="F194" s="122">
        <v>2.8000000000000001E-2</v>
      </c>
      <c r="G194" s="150">
        <v>109.65</v>
      </c>
      <c r="H194" s="150">
        <v>1.53</v>
      </c>
      <c r="I194" s="154">
        <v>1.74</v>
      </c>
      <c r="J194" s="31">
        <v>0.01</v>
      </c>
    </row>
    <row r="195" spans="1:10" ht="27.75" customHeight="1">
      <c r="A195" s="148" t="s">
        <v>649</v>
      </c>
      <c r="B195" s="23"/>
      <c r="C195" s="149">
        <v>0</v>
      </c>
      <c r="D195" s="120">
        <v>0.20799999999999999</v>
      </c>
      <c r="E195" s="121">
        <v>0.05</v>
      </c>
      <c r="F195" s="122">
        <v>2.8000000000000001E-2</v>
      </c>
      <c r="G195" s="150">
        <v>432.07</v>
      </c>
      <c r="H195" s="150">
        <v>1.53</v>
      </c>
      <c r="I195" s="154">
        <v>1.74</v>
      </c>
      <c r="J195" s="31">
        <v>0.01</v>
      </c>
    </row>
    <row r="196" spans="1:10" ht="27.75" customHeight="1">
      <c r="A196" s="148" t="s">
        <v>650</v>
      </c>
      <c r="B196" s="23"/>
      <c r="C196" s="149">
        <v>0</v>
      </c>
      <c r="D196" s="120">
        <v>0.20799999999999999</v>
      </c>
      <c r="E196" s="121">
        <v>0.05</v>
      </c>
      <c r="F196" s="122">
        <v>2.8000000000000001E-2</v>
      </c>
      <c r="G196" s="150">
        <v>912.58</v>
      </c>
      <c r="H196" s="150">
        <v>1.53</v>
      </c>
      <c r="I196" s="154">
        <v>1.74</v>
      </c>
      <c r="J196" s="31">
        <v>0.01</v>
      </c>
    </row>
    <row r="197" spans="1:10" ht="27.75" customHeight="1">
      <c r="A197" s="148" t="s">
        <v>651</v>
      </c>
      <c r="B197" s="23"/>
      <c r="C197" s="149">
        <v>0</v>
      </c>
      <c r="D197" s="120">
        <v>0.20799999999999999</v>
      </c>
      <c r="E197" s="121">
        <v>0.05</v>
      </c>
      <c r="F197" s="122">
        <v>2.8000000000000001E-2</v>
      </c>
      <c r="G197" s="150">
        <v>1863.71</v>
      </c>
      <c r="H197" s="150">
        <v>1.53</v>
      </c>
      <c r="I197" s="154">
        <v>1.74</v>
      </c>
      <c r="J197" s="31">
        <v>0.01</v>
      </c>
    </row>
    <row r="198" spans="1:10" ht="27.75" customHeight="1">
      <c r="A198" s="148" t="s">
        <v>652</v>
      </c>
      <c r="B198" s="23"/>
      <c r="C198" s="149" t="s">
        <v>128</v>
      </c>
      <c r="D198" s="123">
        <v>1.472</v>
      </c>
      <c r="E198" s="124">
        <v>0.45300000000000001</v>
      </c>
      <c r="F198" s="122">
        <v>0.34599999999999997</v>
      </c>
      <c r="G198" s="151"/>
      <c r="H198" s="151"/>
      <c r="I198" s="153"/>
      <c r="J198" s="32"/>
    </row>
    <row r="199" spans="1:10" ht="27.75" customHeight="1">
      <c r="A199" s="148" t="s">
        <v>653</v>
      </c>
      <c r="B199" s="23"/>
      <c r="C199" s="149" t="s">
        <v>130</v>
      </c>
      <c r="D199" s="120">
        <v>-0.59499999999999997</v>
      </c>
      <c r="E199" s="121">
        <v>-0.20200000000000001</v>
      </c>
      <c r="F199" s="122">
        <v>-4.7E-2</v>
      </c>
      <c r="G199" s="150">
        <v>0</v>
      </c>
      <c r="H199" s="151"/>
      <c r="I199" s="153"/>
      <c r="J199" s="32"/>
    </row>
    <row r="200" spans="1:10" ht="27.75" customHeight="1">
      <c r="A200" s="148" t="s">
        <v>654</v>
      </c>
      <c r="B200" s="23"/>
      <c r="C200" s="149" t="s">
        <v>130</v>
      </c>
      <c r="D200" s="120">
        <v>-0.57799999999999996</v>
      </c>
      <c r="E200" s="121">
        <v>-0.191</v>
      </c>
      <c r="F200" s="122">
        <v>-4.7E-2</v>
      </c>
      <c r="G200" s="150">
        <v>0</v>
      </c>
      <c r="H200" s="151"/>
      <c r="I200" s="153"/>
      <c r="J200" s="32"/>
    </row>
    <row r="201" spans="1:10" ht="27.75" customHeight="1">
      <c r="A201" s="148" t="s">
        <v>655</v>
      </c>
      <c r="B201" s="23"/>
      <c r="C201" s="149">
        <v>0</v>
      </c>
      <c r="D201" s="120">
        <v>-0.59499999999999997</v>
      </c>
      <c r="E201" s="121">
        <v>-0.20200000000000001</v>
      </c>
      <c r="F201" s="122">
        <v>-4.7E-2</v>
      </c>
      <c r="G201" s="150">
        <v>0</v>
      </c>
      <c r="H201" s="151"/>
      <c r="I201" s="153"/>
      <c r="J201" s="31">
        <v>3.2000000000000001E-2</v>
      </c>
    </row>
    <row r="202" spans="1:10" ht="27.75" customHeight="1">
      <c r="A202" s="148" t="s">
        <v>656</v>
      </c>
      <c r="B202" s="23"/>
      <c r="C202" s="149">
        <v>0</v>
      </c>
      <c r="D202" s="120">
        <v>-0.57799999999999996</v>
      </c>
      <c r="E202" s="121">
        <v>-0.191</v>
      </c>
      <c r="F202" s="122">
        <v>-4.7E-2</v>
      </c>
      <c r="G202" s="150">
        <v>0</v>
      </c>
      <c r="H202" s="151"/>
      <c r="I202" s="153"/>
      <c r="J202" s="31">
        <v>2.9000000000000001E-2</v>
      </c>
    </row>
    <row r="203" spans="1:10" ht="27.75" customHeight="1">
      <c r="A203" s="148" t="s">
        <v>657</v>
      </c>
      <c r="B203" s="23"/>
      <c r="C203" s="149">
        <v>0</v>
      </c>
      <c r="D203" s="120">
        <v>-0.68600000000000005</v>
      </c>
      <c r="E203" s="121">
        <v>-0.16900000000000001</v>
      </c>
      <c r="F203" s="122">
        <v>-6.2E-2</v>
      </c>
      <c r="G203" s="150">
        <v>153.16999999999999</v>
      </c>
      <c r="H203" s="151"/>
      <c r="I203" s="153"/>
      <c r="J203" s="31">
        <v>5.6000000000000001E-2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B10:D10"/>
    <mergeCell ref="F10:G10"/>
    <mergeCell ref="H10:J10"/>
    <mergeCell ref="F9:G9"/>
    <mergeCell ref="A4:D4"/>
    <mergeCell ref="F6:G6"/>
    <mergeCell ref="F7:G7"/>
    <mergeCell ref="F8:G8"/>
  </mergeCells>
  <phoneticPr fontId="13"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547"/>
  <sheetViews>
    <sheetView showGridLines="0" zoomScale="60" zoomScaleNormal="60" zoomScaleSheetLayoutView="100" workbookViewId="0">
      <selection activeCell="F3" sqref="F3"/>
    </sheetView>
  </sheetViews>
  <sheetFormatPr defaultRowHeight="13.2"/>
  <cols>
    <col min="1" max="5" width="24" customWidth="1"/>
    <col min="6" max="6" width="35.109375" customWidth="1"/>
  </cols>
  <sheetData>
    <row r="1" spans="1:6" ht="27.75" customHeight="1">
      <c r="A1" s="174" t="s">
        <v>36</v>
      </c>
    </row>
    <row r="2" spans="1:6" ht="44.25" customHeight="1">
      <c r="A2" s="297" t="s">
        <v>658</v>
      </c>
      <c r="B2" s="272"/>
      <c r="C2" s="272"/>
      <c r="D2" s="272"/>
      <c r="E2" s="272"/>
    </row>
    <row r="3" spans="1:6" ht="47.25" customHeight="1">
      <c r="A3" s="243" t="str">
        <f>Overview!B4&amp; " - Final LLFs for year beginning "&amp;Overview!D4</f>
        <v>Scottish Hydro Electric Power Distribution plc - Final LLFs for year beginning 1 April 2024</v>
      </c>
      <c r="B3" s="243"/>
      <c r="C3" s="243"/>
      <c r="D3" s="243"/>
      <c r="E3" s="243"/>
    </row>
    <row r="4" spans="1:6" ht="19.5" customHeight="1">
      <c r="A4" s="298" t="s">
        <v>40</v>
      </c>
      <c r="B4" s="18" t="s">
        <v>659</v>
      </c>
      <c r="C4" s="18" t="s">
        <v>660</v>
      </c>
      <c r="D4" s="18" t="s">
        <v>661</v>
      </c>
      <c r="E4" s="18" t="s">
        <v>662</v>
      </c>
    </row>
    <row r="5" spans="1:6" ht="47.25" customHeight="1">
      <c r="A5" s="299"/>
      <c r="B5" s="18" t="s">
        <v>663</v>
      </c>
      <c r="C5" s="18" t="s">
        <v>664</v>
      </c>
      <c r="D5" s="18" t="s">
        <v>665</v>
      </c>
      <c r="E5" s="18" t="s">
        <v>666</v>
      </c>
    </row>
    <row r="6" spans="1:6" ht="45" customHeight="1">
      <c r="A6" s="114" t="s">
        <v>667</v>
      </c>
      <c r="B6" s="20" t="s">
        <v>47</v>
      </c>
      <c r="C6" s="20" t="s">
        <v>668</v>
      </c>
      <c r="D6" s="20" t="s">
        <v>669</v>
      </c>
      <c r="E6" s="20" t="s">
        <v>670</v>
      </c>
    </row>
    <row r="7" spans="1:6" ht="60" customHeight="1">
      <c r="A7" s="61" t="s">
        <v>671</v>
      </c>
      <c r="B7" s="173"/>
      <c r="C7" s="173"/>
      <c r="D7" s="19" t="s">
        <v>672</v>
      </c>
      <c r="E7" s="20" t="s">
        <v>670</v>
      </c>
    </row>
    <row r="8" spans="1:6" ht="25.5" customHeight="1">
      <c r="A8" s="114" t="s">
        <v>58</v>
      </c>
      <c r="B8" s="244" t="s">
        <v>59</v>
      </c>
      <c r="C8" s="245"/>
      <c r="D8" s="245"/>
      <c r="E8" s="246"/>
    </row>
    <row r="9" spans="1:6">
      <c r="A9" s="11"/>
      <c r="B9" s="10"/>
      <c r="C9" s="10"/>
      <c r="D9" s="10"/>
      <c r="E9" s="10"/>
    </row>
    <row r="10" spans="1:6">
      <c r="B10" s="10"/>
      <c r="C10" s="10"/>
      <c r="D10" s="10"/>
      <c r="E10" s="10"/>
    </row>
    <row r="11" spans="1:6" ht="22.5" customHeight="1">
      <c r="A11" s="255" t="s">
        <v>673</v>
      </c>
      <c r="B11" s="296"/>
      <c r="C11" s="296"/>
      <c r="D11" s="296"/>
      <c r="E11" s="296"/>
      <c r="F11" s="256"/>
    </row>
    <row r="12" spans="1:6" ht="22.5" customHeight="1">
      <c r="A12" s="255" t="s">
        <v>674</v>
      </c>
      <c r="B12" s="296"/>
      <c r="C12" s="296"/>
      <c r="D12" s="296"/>
      <c r="E12" s="296"/>
      <c r="F12" s="256"/>
    </row>
    <row r="13" spans="1:6" ht="33" customHeight="1">
      <c r="A13" s="18" t="s">
        <v>675</v>
      </c>
      <c r="B13" s="18" t="s">
        <v>659</v>
      </c>
      <c r="C13" s="18" t="s">
        <v>660</v>
      </c>
      <c r="D13" s="18" t="s">
        <v>661</v>
      </c>
      <c r="E13" s="18" t="s">
        <v>662</v>
      </c>
      <c r="F13" s="18" t="s">
        <v>676</v>
      </c>
    </row>
    <row r="14" spans="1:6" ht="84" customHeight="1">
      <c r="A14" s="1" t="s">
        <v>677</v>
      </c>
      <c r="B14" s="212">
        <v>1.093</v>
      </c>
      <c r="C14" s="212">
        <v>1.0940000000000001</v>
      </c>
      <c r="D14" s="212">
        <v>1.0980000000000001</v>
      </c>
      <c r="E14" s="212">
        <v>1.1020000000000001</v>
      </c>
      <c r="F14" s="1" t="s">
        <v>678</v>
      </c>
    </row>
    <row r="15" spans="1:6" ht="22.5" customHeight="1">
      <c r="A15" s="1" t="s">
        <v>679</v>
      </c>
      <c r="B15" s="212">
        <v>1.0629999999999999</v>
      </c>
      <c r="C15" s="212">
        <v>1.0640000000000001</v>
      </c>
      <c r="D15" s="212">
        <v>1.073</v>
      </c>
      <c r="E15" s="212">
        <v>1.0760000000000001</v>
      </c>
      <c r="F15" s="1" t="s">
        <v>680</v>
      </c>
    </row>
    <row r="16" spans="1:6" ht="22.5" customHeight="1">
      <c r="A16" s="1" t="s">
        <v>681</v>
      </c>
      <c r="B16" s="212">
        <v>1.0369999999999999</v>
      </c>
      <c r="C16" s="212">
        <v>1.0369999999999999</v>
      </c>
      <c r="D16" s="212">
        <v>1.036</v>
      </c>
      <c r="E16" s="212">
        <v>1.0369999999999999</v>
      </c>
      <c r="F16" s="1" t="s">
        <v>682</v>
      </c>
    </row>
    <row r="17" spans="1:6" ht="22.5" customHeight="1">
      <c r="A17" s="1" t="s">
        <v>683</v>
      </c>
      <c r="B17" s="212">
        <v>1.0269999999999999</v>
      </c>
      <c r="C17" s="212">
        <v>1.0269999999999999</v>
      </c>
      <c r="D17" s="212">
        <v>1.0269999999999999</v>
      </c>
      <c r="E17" s="212">
        <v>1.028</v>
      </c>
      <c r="F17" s="1" t="s">
        <v>684</v>
      </c>
    </row>
    <row r="18" spans="1:6" ht="22.5" customHeight="1">
      <c r="A18" s="1" t="s">
        <v>685</v>
      </c>
      <c r="B18" s="212">
        <v>1.014</v>
      </c>
      <c r="C18" s="212">
        <v>1.014</v>
      </c>
      <c r="D18" s="212">
        <v>1.0089999999999999</v>
      </c>
      <c r="E18" s="212">
        <v>1.0089999999999999</v>
      </c>
      <c r="F18" s="213" t="s">
        <v>686</v>
      </c>
    </row>
    <row r="20" spans="1:6" ht="22.5" customHeight="1">
      <c r="A20" s="255" t="s">
        <v>687</v>
      </c>
      <c r="B20" s="296"/>
      <c r="C20" s="296"/>
      <c r="D20" s="296"/>
      <c r="E20" s="296"/>
      <c r="F20" s="256"/>
    </row>
    <row r="21" spans="1:6" ht="22.5" customHeight="1">
      <c r="A21" s="255" t="s">
        <v>688</v>
      </c>
      <c r="B21" s="296"/>
      <c r="C21" s="296"/>
      <c r="D21" s="296"/>
      <c r="E21" s="296"/>
      <c r="F21" s="256"/>
    </row>
    <row r="22" spans="1:6" ht="53.25" customHeight="1">
      <c r="A22" s="18" t="s">
        <v>689</v>
      </c>
      <c r="B22" s="18" t="s">
        <v>659</v>
      </c>
      <c r="C22" s="18" t="s">
        <v>660</v>
      </c>
      <c r="D22" s="18" t="s">
        <v>661</v>
      </c>
      <c r="E22" s="18" t="s">
        <v>662</v>
      </c>
      <c r="F22" s="18" t="s">
        <v>676</v>
      </c>
    </row>
    <row r="23" spans="1:6" ht="21.75" customHeight="1">
      <c r="A23" s="168" t="s">
        <v>690</v>
      </c>
      <c r="B23" s="214">
        <v>1.0269999999999999</v>
      </c>
      <c r="C23" s="214">
        <v>1.0269999999999999</v>
      </c>
      <c r="D23" s="214">
        <v>1.0269999999999999</v>
      </c>
      <c r="E23" s="214">
        <v>1.028</v>
      </c>
      <c r="F23" s="216">
        <v>595</v>
      </c>
    </row>
    <row r="24" spans="1:6" ht="21.75" customHeight="1">
      <c r="A24" s="168" t="s">
        <v>691</v>
      </c>
      <c r="B24" s="214">
        <v>1.0269999999999999</v>
      </c>
      <c r="C24" s="214">
        <v>1.0269999999999999</v>
      </c>
      <c r="D24" s="214">
        <v>1.0269999999999999</v>
      </c>
      <c r="E24" s="214">
        <v>1.028</v>
      </c>
      <c r="F24" s="216">
        <v>596</v>
      </c>
    </row>
    <row r="25" spans="1:6" ht="21.75" customHeight="1">
      <c r="A25" s="168" t="s">
        <v>692</v>
      </c>
      <c r="B25" s="214">
        <v>1.0269999999999999</v>
      </c>
      <c r="C25" s="214">
        <v>1.0269999999999999</v>
      </c>
      <c r="D25" s="214">
        <v>1.0269999999999999</v>
      </c>
      <c r="E25" s="214">
        <v>1.028</v>
      </c>
      <c r="F25" s="216">
        <v>597</v>
      </c>
    </row>
    <row r="26" spans="1:6" ht="21.75" customHeight="1">
      <c r="A26" s="168" t="s">
        <v>693</v>
      </c>
      <c r="B26" s="214">
        <v>1.0269999999999999</v>
      </c>
      <c r="C26" s="214">
        <v>1.0269999999999999</v>
      </c>
      <c r="D26" s="214">
        <v>1.0269999999999999</v>
      </c>
      <c r="E26" s="214">
        <v>1.028</v>
      </c>
      <c r="F26" s="216">
        <v>598</v>
      </c>
    </row>
    <row r="27" spans="1:6" ht="21.75" customHeight="1">
      <c r="A27" s="168" t="s">
        <v>694</v>
      </c>
      <c r="B27" s="214">
        <v>1.0269999999999999</v>
      </c>
      <c r="C27" s="214">
        <v>1.0269999999999999</v>
      </c>
      <c r="D27" s="214">
        <v>1.0269999999999999</v>
      </c>
      <c r="E27" s="214">
        <v>1.028</v>
      </c>
      <c r="F27" s="216">
        <v>560</v>
      </c>
    </row>
    <row r="28" spans="1:6" ht="21.75" customHeight="1">
      <c r="A28" s="168" t="s">
        <v>695</v>
      </c>
      <c r="B28" s="214">
        <v>1.0269999999999999</v>
      </c>
      <c r="C28" s="214">
        <v>1.0269999999999999</v>
      </c>
      <c r="D28" s="214">
        <v>1.0269999999999999</v>
      </c>
      <c r="E28" s="214">
        <v>1.028</v>
      </c>
      <c r="F28" s="216">
        <v>560</v>
      </c>
    </row>
    <row r="29" spans="1:6" ht="21.75" customHeight="1">
      <c r="A29" s="168" t="s">
        <v>696</v>
      </c>
      <c r="B29" s="214">
        <v>1.0269999999999999</v>
      </c>
      <c r="C29" s="214">
        <v>1.0269999999999999</v>
      </c>
      <c r="D29" s="214">
        <v>1.0269999999999999</v>
      </c>
      <c r="E29" s="214">
        <v>1.028</v>
      </c>
      <c r="F29" s="216">
        <v>562</v>
      </c>
    </row>
    <row r="30" spans="1:6" ht="21.75" customHeight="1">
      <c r="A30" s="168" t="s">
        <v>697</v>
      </c>
      <c r="B30" s="214">
        <v>1.0269999999999999</v>
      </c>
      <c r="C30" s="214">
        <v>1.0269999999999999</v>
      </c>
      <c r="D30" s="214">
        <v>1.0269999999999999</v>
      </c>
      <c r="E30" s="214">
        <v>1.028</v>
      </c>
      <c r="F30" s="216">
        <v>562</v>
      </c>
    </row>
    <row r="31" spans="1:6" ht="21.75" customHeight="1">
      <c r="A31" s="168" t="s">
        <v>698</v>
      </c>
      <c r="B31" s="214">
        <v>1.0269999999999999</v>
      </c>
      <c r="C31" s="214">
        <v>1.0269999999999999</v>
      </c>
      <c r="D31" s="214">
        <v>1.0269999999999999</v>
      </c>
      <c r="E31" s="214">
        <v>1.028</v>
      </c>
      <c r="F31" s="216">
        <v>562</v>
      </c>
    </row>
    <row r="32" spans="1:6" ht="21.75" customHeight="1">
      <c r="A32" s="168" t="s">
        <v>699</v>
      </c>
      <c r="B32" s="214">
        <v>1.0269999999999999</v>
      </c>
      <c r="C32" s="214">
        <v>1.0269999999999999</v>
      </c>
      <c r="D32" s="214">
        <v>1.0269999999999999</v>
      </c>
      <c r="E32" s="214">
        <v>1.028</v>
      </c>
      <c r="F32" s="216">
        <v>563</v>
      </c>
    </row>
    <row r="33" spans="1:6" ht="21.75" customHeight="1">
      <c r="A33" s="168" t="s">
        <v>700</v>
      </c>
      <c r="B33" s="214">
        <v>1.0269999999999999</v>
      </c>
      <c r="C33" s="214">
        <v>1.0269999999999999</v>
      </c>
      <c r="D33" s="214">
        <v>1.0269999999999999</v>
      </c>
      <c r="E33" s="214">
        <v>1.028</v>
      </c>
      <c r="F33" s="216">
        <v>564</v>
      </c>
    </row>
    <row r="34" spans="1:6" ht="21.75" customHeight="1">
      <c r="A34" s="168" t="s">
        <v>701</v>
      </c>
      <c r="B34" s="214">
        <v>1.0269999999999999</v>
      </c>
      <c r="C34" s="214">
        <v>1.0269999999999999</v>
      </c>
      <c r="D34" s="214">
        <v>1.0269999999999999</v>
      </c>
      <c r="E34" s="214">
        <v>1.028</v>
      </c>
      <c r="F34" s="216">
        <v>566</v>
      </c>
    </row>
    <row r="35" spans="1:6" ht="21.75" customHeight="1">
      <c r="A35" s="168" t="s">
        <v>702</v>
      </c>
      <c r="B35" s="214">
        <v>1.0269999999999999</v>
      </c>
      <c r="C35" s="214">
        <v>1.0269999999999999</v>
      </c>
      <c r="D35" s="214">
        <v>1.0269999999999999</v>
      </c>
      <c r="E35" s="214">
        <v>1.028</v>
      </c>
      <c r="F35" s="216">
        <v>567</v>
      </c>
    </row>
    <row r="36" spans="1:6" ht="21.75" customHeight="1">
      <c r="A36" s="168" t="s">
        <v>703</v>
      </c>
      <c r="B36" s="214">
        <v>1.0269999999999999</v>
      </c>
      <c r="C36" s="214">
        <v>1.0269999999999999</v>
      </c>
      <c r="D36" s="214">
        <v>1.0269999999999999</v>
      </c>
      <c r="E36" s="214">
        <v>1.028</v>
      </c>
      <c r="F36" s="216">
        <v>569</v>
      </c>
    </row>
    <row r="37" spans="1:6" ht="21.75" customHeight="1">
      <c r="A37" s="168" t="s">
        <v>704</v>
      </c>
      <c r="B37" s="214">
        <v>1</v>
      </c>
      <c r="C37" s="214">
        <v>1</v>
      </c>
      <c r="D37" s="214">
        <v>1</v>
      </c>
      <c r="E37" s="214">
        <v>1</v>
      </c>
      <c r="F37" s="216">
        <v>713</v>
      </c>
    </row>
    <row r="38" spans="1:6" ht="21.75" customHeight="1">
      <c r="A38" s="168" t="s">
        <v>705</v>
      </c>
      <c r="B38" s="214">
        <v>1.004</v>
      </c>
      <c r="C38" s="214">
        <v>1.0029999999999999</v>
      </c>
      <c r="D38" s="214">
        <v>1.004</v>
      </c>
      <c r="E38" s="214">
        <v>1.004</v>
      </c>
      <c r="F38" s="216">
        <v>714</v>
      </c>
    </row>
    <row r="39" spans="1:6" ht="21.75" customHeight="1">
      <c r="A39" s="168" t="s">
        <v>706</v>
      </c>
      <c r="B39" s="214">
        <v>1</v>
      </c>
      <c r="C39" s="214">
        <v>1</v>
      </c>
      <c r="D39" s="214">
        <v>1</v>
      </c>
      <c r="E39" s="214">
        <v>1</v>
      </c>
      <c r="F39" s="216">
        <v>8707</v>
      </c>
    </row>
    <row r="40" spans="1:6" ht="21.75" customHeight="1">
      <c r="A40" s="168" t="s">
        <v>707</v>
      </c>
      <c r="B40" s="214">
        <v>0.998</v>
      </c>
      <c r="C40" s="214">
        <v>0.999</v>
      </c>
      <c r="D40" s="214">
        <v>0.998</v>
      </c>
      <c r="E40" s="214">
        <v>0.998</v>
      </c>
      <c r="F40" s="216">
        <v>717</v>
      </c>
    </row>
    <row r="41" spans="1:6" ht="21.75" customHeight="1">
      <c r="A41" s="168" t="s">
        <v>708</v>
      </c>
      <c r="B41" s="214">
        <v>1.0069999999999999</v>
      </c>
      <c r="C41" s="214">
        <v>1.008</v>
      </c>
      <c r="D41" s="214">
        <v>1.008</v>
      </c>
      <c r="E41" s="214">
        <v>1.0069999999999999</v>
      </c>
      <c r="F41" s="216">
        <v>718</v>
      </c>
    </row>
    <row r="42" spans="1:6" ht="21.75" customHeight="1">
      <c r="A42" s="168" t="s">
        <v>709</v>
      </c>
      <c r="B42" s="214">
        <v>1.0009999999999999</v>
      </c>
      <c r="C42" s="214">
        <v>1.0009999999999999</v>
      </c>
      <c r="D42" s="214">
        <v>1.002</v>
      </c>
      <c r="E42" s="214">
        <v>1.002</v>
      </c>
      <c r="F42" s="216">
        <v>637</v>
      </c>
    </row>
    <row r="43" spans="1:6" ht="21.75" customHeight="1">
      <c r="A43" s="168" t="s">
        <v>710</v>
      </c>
      <c r="B43" s="214">
        <v>0.99099999999999999</v>
      </c>
      <c r="C43" s="214">
        <v>0.99</v>
      </c>
      <c r="D43" s="214">
        <v>0.99</v>
      </c>
      <c r="E43" s="214">
        <v>0.99</v>
      </c>
      <c r="F43" s="216">
        <v>8328</v>
      </c>
    </row>
    <row r="44" spans="1:6" ht="21.75" customHeight="1">
      <c r="A44" s="168" t="s">
        <v>711</v>
      </c>
      <c r="B44" s="214">
        <v>1.014</v>
      </c>
      <c r="C44" s="214">
        <v>1.016</v>
      </c>
      <c r="D44" s="214">
        <v>1.014</v>
      </c>
      <c r="E44" s="214">
        <v>1.014</v>
      </c>
      <c r="F44" s="216">
        <v>722</v>
      </c>
    </row>
    <row r="45" spans="1:6" ht="21.75" customHeight="1">
      <c r="A45" s="168" t="s">
        <v>712</v>
      </c>
      <c r="B45" s="214">
        <v>0.98299999999999998</v>
      </c>
      <c r="C45" s="214">
        <v>0.98299999999999998</v>
      </c>
      <c r="D45" s="214">
        <v>0.98199999999999998</v>
      </c>
      <c r="E45" s="214">
        <v>0.98299999999999998</v>
      </c>
      <c r="F45" s="216">
        <v>8696</v>
      </c>
    </row>
    <row r="46" spans="1:6" ht="21.75" customHeight="1">
      <c r="A46" s="168" t="s">
        <v>713</v>
      </c>
      <c r="B46" s="214">
        <v>1.002</v>
      </c>
      <c r="C46" s="214">
        <v>1.002</v>
      </c>
      <c r="D46" s="214">
        <v>1.002</v>
      </c>
      <c r="E46" s="214">
        <v>1.002</v>
      </c>
      <c r="F46" s="216">
        <v>723</v>
      </c>
    </row>
    <row r="47" spans="1:6" ht="21.75" customHeight="1">
      <c r="A47" s="168" t="s">
        <v>714</v>
      </c>
      <c r="B47" s="214">
        <v>1.02</v>
      </c>
      <c r="C47" s="214">
        <v>1.02</v>
      </c>
      <c r="D47" s="214">
        <v>1.0189999999999999</v>
      </c>
      <c r="E47" s="214">
        <v>1.0189999999999999</v>
      </c>
      <c r="F47" s="216">
        <v>724</v>
      </c>
    </row>
    <row r="48" spans="1:6" ht="21.75" customHeight="1">
      <c r="A48" s="168" t="s">
        <v>715</v>
      </c>
      <c r="B48" s="214">
        <v>1</v>
      </c>
      <c r="C48" s="214">
        <v>1</v>
      </c>
      <c r="D48" s="214">
        <v>1</v>
      </c>
      <c r="E48" s="214">
        <v>1</v>
      </c>
      <c r="F48" s="216">
        <v>725</v>
      </c>
    </row>
    <row r="49" spans="1:6" ht="21.75" customHeight="1">
      <c r="A49" s="168" t="s">
        <v>716</v>
      </c>
      <c r="B49" s="214">
        <v>1</v>
      </c>
      <c r="C49" s="214">
        <v>1</v>
      </c>
      <c r="D49" s="214">
        <v>1</v>
      </c>
      <c r="E49" s="214">
        <v>1</v>
      </c>
      <c r="F49" s="216">
        <v>726</v>
      </c>
    </row>
    <row r="50" spans="1:6" ht="21.75" customHeight="1">
      <c r="A50" s="168" t="s">
        <v>717</v>
      </c>
      <c r="B50" s="214">
        <v>0.99199999999999999</v>
      </c>
      <c r="C50" s="214">
        <v>0.99199999999999999</v>
      </c>
      <c r="D50" s="214">
        <v>0.99199999999999999</v>
      </c>
      <c r="E50" s="214">
        <v>0.99199999999999999</v>
      </c>
      <c r="F50" s="216">
        <v>8699</v>
      </c>
    </row>
    <row r="51" spans="1:6" ht="21.75" customHeight="1">
      <c r="A51" s="168" t="s">
        <v>718</v>
      </c>
      <c r="B51" s="214">
        <v>0.99199999999999999</v>
      </c>
      <c r="C51" s="214">
        <v>0.99199999999999999</v>
      </c>
      <c r="D51" s="214">
        <v>0.99199999999999999</v>
      </c>
      <c r="E51" s="214">
        <v>0.99199999999999999</v>
      </c>
      <c r="F51" s="216">
        <v>8699</v>
      </c>
    </row>
    <row r="52" spans="1:6" ht="21.75" customHeight="1">
      <c r="A52" s="168" t="s">
        <v>719</v>
      </c>
      <c r="B52" s="214">
        <v>1.012</v>
      </c>
      <c r="C52" s="214">
        <v>1.0129999999999999</v>
      </c>
      <c r="D52" s="214">
        <v>1.012</v>
      </c>
      <c r="E52" s="214">
        <v>1.012</v>
      </c>
      <c r="F52" s="216">
        <v>727</v>
      </c>
    </row>
    <row r="53" spans="1:6" ht="21.75" customHeight="1">
      <c r="A53" s="168" t="s">
        <v>720</v>
      </c>
      <c r="B53" s="214">
        <v>1.002</v>
      </c>
      <c r="C53" s="214">
        <v>1.002</v>
      </c>
      <c r="D53" s="214">
        <v>1.002</v>
      </c>
      <c r="E53" s="214">
        <v>1.002</v>
      </c>
      <c r="F53" s="216">
        <v>730</v>
      </c>
    </row>
    <row r="54" spans="1:6" ht="21.75" customHeight="1">
      <c r="A54" s="168" t="s">
        <v>721</v>
      </c>
      <c r="B54" s="214">
        <v>1.002</v>
      </c>
      <c r="C54" s="214">
        <v>1.002</v>
      </c>
      <c r="D54" s="214">
        <v>1.002</v>
      </c>
      <c r="E54" s="214">
        <v>1.002</v>
      </c>
      <c r="F54" s="216">
        <v>731</v>
      </c>
    </row>
    <row r="55" spans="1:6" ht="21.75" customHeight="1">
      <c r="A55" s="168" t="s">
        <v>722</v>
      </c>
      <c r="B55" s="214">
        <v>1.0029999999999999</v>
      </c>
      <c r="C55" s="214">
        <v>1.0029999999999999</v>
      </c>
      <c r="D55" s="214">
        <v>1.0029999999999999</v>
      </c>
      <c r="E55" s="214">
        <v>1.002</v>
      </c>
      <c r="F55" s="216">
        <v>732</v>
      </c>
    </row>
    <row r="56" spans="1:6" ht="21.75" customHeight="1">
      <c r="A56" s="168" t="s">
        <v>723</v>
      </c>
      <c r="B56" s="214">
        <v>1</v>
      </c>
      <c r="C56" s="214">
        <v>1</v>
      </c>
      <c r="D56" s="214">
        <v>1</v>
      </c>
      <c r="E56" s="214">
        <v>1</v>
      </c>
      <c r="F56" s="216">
        <v>787</v>
      </c>
    </row>
    <row r="57" spans="1:6" ht="21.75" customHeight="1">
      <c r="A57" s="168" t="s">
        <v>724</v>
      </c>
      <c r="B57" s="214" t="s">
        <v>725</v>
      </c>
      <c r="C57" s="214" t="s">
        <v>725</v>
      </c>
      <c r="D57" s="214" t="s">
        <v>725</v>
      </c>
      <c r="E57" s="214" t="s">
        <v>725</v>
      </c>
      <c r="F57" s="216">
        <v>8688</v>
      </c>
    </row>
    <row r="58" spans="1:6" ht="21.75" customHeight="1">
      <c r="A58" s="168" t="s">
        <v>726</v>
      </c>
      <c r="B58" s="214">
        <v>1</v>
      </c>
      <c r="C58" s="214">
        <v>1</v>
      </c>
      <c r="D58" s="214">
        <v>1</v>
      </c>
      <c r="E58" s="214">
        <v>1</v>
      </c>
      <c r="F58" s="216">
        <v>735</v>
      </c>
    </row>
    <row r="59" spans="1:6" ht="21.75" customHeight="1">
      <c r="A59" s="168" t="s">
        <v>727</v>
      </c>
      <c r="B59" s="214">
        <v>1</v>
      </c>
      <c r="C59" s="214">
        <v>1</v>
      </c>
      <c r="D59" s="214">
        <v>1</v>
      </c>
      <c r="E59" s="214">
        <v>1</v>
      </c>
      <c r="F59" s="216">
        <v>736</v>
      </c>
    </row>
    <row r="60" spans="1:6" ht="21.75" customHeight="1">
      <c r="A60" s="168" t="s">
        <v>728</v>
      </c>
      <c r="B60" s="214">
        <v>1.0349999999999999</v>
      </c>
      <c r="C60" s="214">
        <v>1.034</v>
      </c>
      <c r="D60" s="214">
        <v>1.0489999999999999</v>
      </c>
      <c r="E60" s="214">
        <v>1.05</v>
      </c>
      <c r="F60" s="216">
        <v>737</v>
      </c>
    </row>
    <row r="61" spans="1:6" ht="21.75" customHeight="1">
      <c r="A61" s="168" t="s">
        <v>729</v>
      </c>
      <c r="B61" s="214">
        <v>1.008</v>
      </c>
      <c r="C61" s="214">
        <v>1.008</v>
      </c>
      <c r="D61" s="214">
        <v>1.0069999999999999</v>
      </c>
      <c r="E61" s="214">
        <v>1.006</v>
      </c>
      <c r="F61" s="216">
        <v>738</v>
      </c>
    </row>
    <row r="62" spans="1:6" ht="21.75" customHeight="1">
      <c r="A62" s="168" t="s">
        <v>730</v>
      </c>
      <c r="B62" s="214">
        <v>1.0089999999999999</v>
      </c>
      <c r="C62" s="214">
        <v>1.008</v>
      </c>
      <c r="D62" s="214">
        <v>1.0089999999999999</v>
      </c>
      <c r="E62" s="214">
        <v>1.008</v>
      </c>
      <c r="F62" s="216">
        <v>739</v>
      </c>
    </row>
    <row r="63" spans="1:6" ht="21.75" customHeight="1">
      <c r="A63" s="168" t="s">
        <v>731</v>
      </c>
      <c r="B63" s="214">
        <v>1.0009999999999999</v>
      </c>
      <c r="C63" s="214">
        <v>1.0009999999999999</v>
      </c>
      <c r="D63" s="214">
        <v>1.0009999999999999</v>
      </c>
      <c r="E63" s="214">
        <v>1.0009999999999999</v>
      </c>
      <c r="F63" s="216">
        <v>740</v>
      </c>
    </row>
    <row r="64" spans="1:6" ht="21.75" customHeight="1">
      <c r="A64" s="168" t="s">
        <v>732</v>
      </c>
      <c r="B64" s="214">
        <v>1.02</v>
      </c>
      <c r="C64" s="214">
        <v>1.0209999999999999</v>
      </c>
      <c r="D64" s="214">
        <v>1.028</v>
      </c>
      <c r="E64" s="214">
        <v>1.012</v>
      </c>
      <c r="F64" s="216">
        <v>741</v>
      </c>
    </row>
    <row r="65" spans="1:6" ht="21.75" customHeight="1">
      <c r="A65" s="168" t="s">
        <v>733</v>
      </c>
      <c r="B65" s="214">
        <v>0.997</v>
      </c>
      <c r="C65" s="214">
        <v>0.998</v>
      </c>
      <c r="D65" s="214">
        <v>0.997</v>
      </c>
      <c r="E65" s="214">
        <v>0.998</v>
      </c>
      <c r="F65" s="216">
        <v>742</v>
      </c>
    </row>
    <row r="66" spans="1:6" ht="21.75" customHeight="1">
      <c r="A66" s="168" t="s">
        <v>734</v>
      </c>
      <c r="B66" s="214">
        <v>1</v>
      </c>
      <c r="C66" s="214">
        <v>1</v>
      </c>
      <c r="D66" s="214">
        <v>1</v>
      </c>
      <c r="E66" s="214">
        <v>1</v>
      </c>
      <c r="F66" s="216">
        <v>743</v>
      </c>
    </row>
    <row r="67" spans="1:6" ht="21.75" customHeight="1">
      <c r="A67" s="168" t="s">
        <v>735</v>
      </c>
      <c r="B67" s="214">
        <v>1.01</v>
      </c>
      <c r="C67" s="214">
        <v>1.0149999999999999</v>
      </c>
      <c r="D67" s="214">
        <v>1.0149999999999999</v>
      </c>
      <c r="E67" s="214">
        <v>1.018</v>
      </c>
      <c r="F67" s="216">
        <v>744</v>
      </c>
    </row>
    <row r="68" spans="1:6" ht="21.75" customHeight="1">
      <c r="A68" s="168" t="s">
        <v>736</v>
      </c>
      <c r="B68" s="214">
        <v>1.0640000000000001</v>
      </c>
      <c r="C68" s="214">
        <v>1.0609999999999999</v>
      </c>
      <c r="D68" s="214">
        <v>1.077</v>
      </c>
      <c r="E68" s="214">
        <v>1.0880000000000001</v>
      </c>
      <c r="F68" s="216">
        <v>745</v>
      </c>
    </row>
    <row r="69" spans="1:6" ht="21.75" customHeight="1">
      <c r="A69" s="168" t="s">
        <v>737</v>
      </c>
      <c r="B69" s="214">
        <v>1.0649999999999999</v>
      </c>
      <c r="C69" s="214">
        <v>1.0720000000000001</v>
      </c>
      <c r="D69" s="214">
        <v>1.075</v>
      </c>
      <c r="E69" s="214">
        <v>1.093</v>
      </c>
      <c r="F69" s="216">
        <v>746</v>
      </c>
    </row>
    <row r="70" spans="1:6" ht="21.75" customHeight="1">
      <c r="A70" s="168" t="s">
        <v>738</v>
      </c>
      <c r="B70" s="214">
        <v>1</v>
      </c>
      <c r="C70" s="214">
        <v>1.0009999999999999</v>
      </c>
      <c r="D70" s="214">
        <v>0.998</v>
      </c>
      <c r="E70" s="214">
        <v>0.996</v>
      </c>
      <c r="F70" s="216">
        <v>748</v>
      </c>
    </row>
    <row r="71" spans="1:6" ht="21.75" customHeight="1">
      <c r="A71" s="168" t="s">
        <v>739</v>
      </c>
      <c r="B71" s="214">
        <v>1.121</v>
      </c>
      <c r="C71" s="214">
        <v>1.1220000000000001</v>
      </c>
      <c r="D71" s="214">
        <v>1.133</v>
      </c>
      <c r="E71" s="214">
        <v>1.115</v>
      </c>
      <c r="F71" s="216">
        <v>749</v>
      </c>
    </row>
    <row r="72" spans="1:6" ht="21.75" customHeight="1">
      <c r="A72" s="168" t="s">
        <v>740</v>
      </c>
      <c r="B72" s="214">
        <v>0.996</v>
      </c>
      <c r="C72" s="214">
        <v>0.999</v>
      </c>
      <c r="D72" s="214">
        <v>0.996</v>
      </c>
      <c r="E72" s="214">
        <v>0.997</v>
      </c>
      <c r="F72" s="216">
        <v>753</v>
      </c>
    </row>
    <row r="73" spans="1:6" ht="21.75" customHeight="1">
      <c r="A73" s="168" t="s">
        <v>741</v>
      </c>
      <c r="B73" s="214">
        <v>1.0109999999999999</v>
      </c>
      <c r="C73" s="214">
        <v>1.0129999999999999</v>
      </c>
      <c r="D73" s="214">
        <v>1.0229999999999999</v>
      </c>
      <c r="E73" s="214">
        <v>1.0229999999999999</v>
      </c>
      <c r="F73" s="216">
        <v>754</v>
      </c>
    </row>
    <row r="74" spans="1:6" ht="21.75" customHeight="1">
      <c r="A74" s="168" t="s">
        <v>742</v>
      </c>
      <c r="B74" s="214">
        <v>0.94199999999999995</v>
      </c>
      <c r="C74" s="214">
        <v>0.94299999999999995</v>
      </c>
      <c r="D74" s="214">
        <v>0.95299999999999996</v>
      </c>
      <c r="E74" s="214">
        <v>0.95099999999999996</v>
      </c>
      <c r="F74" s="216">
        <v>756</v>
      </c>
    </row>
    <row r="75" spans="1:6" ht="21.75" customHeight="1">
      <c r="A75" s="168" t="s">
        <v>743</v>
      </c>
      <c r="B75" s="214">
        <v>1.002</v>
      </c>
      <c r="C75" s="214">
        <v>1.002</v>
      </c>
      <c r="D75" s="214">
        <v>1.002</v>
      </c>
      <c r="E75" s="214">
        <v>1.002</v>
      </c>
      <c r="F75" s="216">
        <v>758</v>
      </c>
    </row>
    <row r="76" spans="1:6" ht="21.75" customHeight="1">
      <c r="A76" s="168" t="s">
        <v>744</v>
      </c>
      <c r="B76" s="214">
        <v>1.0269999999999999</v>
      </c>
      <c r="C76" s="214">
        <v>1.0269999999999999</v>
      </c>
      <c r="D76" s="214">
        <v>1.0269999999999999</v>
      </c>
      <c r="E76" s="214">
        <v>1.028</v>
      </c>
      <c r="F76" s="216">
        <v>589</v>
      </c>
    </row>
    <row r="77" spans="1:6" ht="21.75" customHeight="1">
      <c r="A77" s="168" t="s">
        <v>745</v>
      </c>
      <c r="B77" s="214">
        <v>1.075</v>
      </c>
      <c r="C77" s="214">
        <v>1.121</v>
      </c>
      <c r="D77" s="214">
        <v>1.143</v>
      </c>
      <c r="E77" s="214">
        <v>1.1439999999999999</v>
      </c>
      <c r="F77" s="216">
        <v>761</v>
      </c>
    </row>
    <row r="78" spans="1:6" ht="21.75" customHeight="1">
      <c r="A78" s="168" t="s">
        <v>746</v>
      </c>
      <c r="B78" s="214">
        <v>0.96199999999999997</v>
      </c>
      <c r="C78" s="214">
        <v>0.96099999999999997</v>
      </c>
      <c r="D78" s="214">
        <v>0.96099999999999997</v>
      </c>
      <c r="E78" s="214">
        <v>0.96</v>
      </c>
      <c r="F78" s="216">
        <v>8694</v>
      </c>
    </row>
    <row r="79" spans="1:6" ht="21.75" customHeight="1">
      <c r="A79" s="168" t="s">
        <v>747</v>
      </c>
      <c r="B79" s="214">
        <v>0.96199999999999997</v>
      </c>
      <c r="C79" s="214">
        <v>0.96099999999999997</v>
      </c>
      <c r="D79" s="214">
        <v>0.96099999999999997</v>
      </c>
      <c r="E79" s="214">
        <v>0.96</v>
      </c>
      <c r="F79" s="216">
        <v>8694</v>
      </c>
    </row>
    <row r="80" spans="1:6" ht="21.75" customHeight="1">
      <c r="A80" s="168" t="s">
        <v>748</v>
      </c>
      <c r="B80" s="214">
        <v>1</v>
      </c>
      <c r="C80" s="214">
        <v>1</v>
      </c>
      <c r="D80" s="214">
        <v>1</v>
      </c>
      <c r="E80" s="214">
        <v>1</v>
      </c>
      <c r="F80" s="216">
        <v>762</v>
      </c>
    </row>
    <row r="81" spans="1:6" ht="21.75" customHeight="1">
      <c r="A81" s="168" t="s">
        <v>749</v>
      </c>
      <c r="B81" s="214">
        <v>1.022</v>
      </c>
      <c r="C81" s="214">
        <v>1.0209999999999999</v>
      </c>
      <c r="D81" s="214">
        <v>1.0389999999999999</v>
      </c>
      <c r="E81" s="214">
        <v>1.0389999999999999</v>
      </c>
      <c r="F81" s="216">
        <v>763</v>
      </c>
    </row>
    <row r="82" spans="1:6" ht="21.75" customHeight="1">
      <c r="A82" s="168" t="s">
        <v>750</v>
      </c>
      <c r="B82" s="214">
        <v>1.0069999999999999</v>
      </c>
      <c r="C82" s="214">
        <v>1.008</v>
      </c>
      <c r="D82" s="214">
        <v>1.0069999999999999</v>
      </c>
      <c r="E82" s="214">
        <v>1.008</v>
      </c>
      <c r="F82" s="216">
        <v>767</v>
      </c>
    </row>
    <row r="83" spans="1:6" ht="21.75" customHeight="1">
      <c r="A83" s="168" t="s">
        <v>751</v>
      </c>
      <c r="B83" s="214">
        <v>1.002</v>
      </c>
      <c r="C83" s="214">
        <v>1.0029999999999999</v>
      </c>
      <c r="D83" s="214">
        <v>1.0029999999999999</v>
      </c>
      <c r="E83" s="214">
        <v>1.004</v>
      </c>
      <c r="F83" s="216">
        <v>769</v>
      </c>
    </row>
    <row r="84" spans="1:6" ht="21.75" customHeight="1">
      <c r="A84" s="168" t="s">
        <v>752</v>
      </c>
      <c r="B84" s="214" t="s">
        <v>725</v>
      </c>
      <c r="C84" s="214" t="s">
        <v>725</v>
      </c>
      <c r="D84" s="214" t="s">
        <v>725</v>
      </c>
      <c r="E84" s="214" t="s">
        <v>725</v>
      </c>
      <c r="F84" s="216">
        <v>8687</v>
      </c>
    </row>
    <row r="85" spans="1:6" ht="21.75" customHeight="1">
      <c r="A85" s="168" t="s">
        <v>753</v>
      </c>
      <c r="B85" s="214">
        <v>1.002</v>
      </c>
      <c r="C85" s="214">
        <v>1.002</v>
      </c>
      <c r="D85" s="214">
        <v>1.0029999999999999</v>
      </c>
      <c r="E85" s="214">
        <v>1.0029999999999999</v>
      </c>
      <c r="F85" s="216">
        <v>772</v>
      </c>
    </row>
    <row r="86" spans="1:6" ht="21.75" customHeight="1">
      <c r="A86" s="168" t="s">
        <v>754</v>
      </c>
      <c r="B86" s="214">
        <v>0.98399999999999999</v>
      </c>
      <c r="C86" s="214">
        <v>0.98399999999999999</v>
      </c>
      <c r="D86" s="214">
        <v>0.98499999999999999</v>
      </c>
      <c r="E86" s="214">
        <v>0.98399999999999999</v>
      </c>
      <c r="F86" s="216">
        <v>773</v>
      </c>
    </row>
    <row r="87" spans="1:6" ht="21.75" customHeight="1">
      <c r="A87" s="168" t="s">
        <v>755</v>
      </c>
      <c r="B87" s="214">
        <v>0.98299999999999998</v>
      </c>
      <c r="C87" s="214">
        <v>0.98299999999999998</v>
      </c>
      <c r="D87" s="214">
        <v>0.98199999999999998</v>
      </c>
      <c r="E87" s="214">
        <v>0.98199999999999998</v>
      </c>
      <c r="F87" s="216">
        <v>774</v>
      </c>
    </row>
    <row r="88" spans="1:6" ht="21.75" customHeight="1">
      <c r="A88" s="168" t="s">
        <v>756</v>
      </c>
      <c r="B88" s="214">
        <v>1</v>
      </c>
      <c r="C88" s="214">
        <v>1</v>
      </c>
      <c r="D88" s="214">
        <v>1</v>
      </c>
      <c r="E88" s="214">
        <v>1</v>
      </c>
      <c r="F88" s="216">
        <v>633</v>
      </c>
    </row>
    <row r="89" spans="1:6" ht="21.75" customHeight="1">
      <c r="A89" s="168" t="s">
        <v>757</v>
      </c>
      <c r="B89" s="214">
        <v>1</v>
      </c>
      <c r="C89" s="214">
        <v>1</v>
      </c>
      <c r="D89" s="214">
        <v>1</v>
      </c>
      <c r="E89" s="214">
        <v>1</v>
      </c>
      <c r="F89" s="216">
        <v>775</v>
      </c>
    </row>
    <row r="90" spans="1:6" ht="21.75" customHeight="1">
      <c r="A90" s="168" t="s">
        <v>758</v>
      </c>
      <c r="B90" s="214">
        <v>0.91</v>
      </c>
      <c r="C90" s="214">
        <v>0.91100000000000003</v>
      </c>
      <c r="D90" s="214">
        <v>0.92</v>
      </c>
      <c r="E90" s="214">
        <v>0.91700000000000004</v>
      </c>
      <c r="F90" s="216">
        <v>777</v>
      </c>
    </row>
    <row r="91" spans="1:6" ht="21.75" customHeight="1">
      <c r="A91" s="168" t="s">
        <v>759</v>
      </c>
      <c r="B91" s="214">
        <v>1</v>
      </c>
      <c r="C91" s="214">
        <v>1</v>
      </c>
      <c r="D91" s="214">
        <v>1</v>
      </c>
      <c r="E91" s="214">
        <v>1</v>
      </c>
      <c r="F91" s="216">
        <v>779</v>
      </c>
    </row>
    <row r="92" spans="1:6" ht="21.75" customHeight="1">
      <c r="A92" s="168" t="s">
        <v>760</v>
      </c>
      <c r="B92" s="214">
        <v>1.0049999999999999</v>
      </c>
      <c r="C92" s="214">
        <v>1.0069999999999999</v>
      </c>
      <c r="D92" s="214">
        <v>1.0069999999999999</v>
      </c>
      <c r="E92" s="214">
        <v>1.006</v>
      </c>
      <c r="F92" s="216">
        <v>783</v>
      </c>
    </row>
    <row r="93" spans="1:6" ht="21.75" customHeight="1">
      <c r="A93" s="168" t="s">
        <v>761</v>
      </c>
      <c r="B93" s="214">
        <v>1.0049999999999999</v>
      </c>
      <c r="C93" s="214">
        <v>1.0069999999999999</v>
      </c>
      <c r="D93" s="214">
        <v>1.0069999999999999</v>
      </c>
      <c r="E93" s="214">
        <v>1.006</v>
      </c>
      <c r="F93" s="216">
        <v>784</v>
      </c>
    </row>
    <row r="94" spans="1:6" ht="21.75" customHeight="1">
      <c r="A94" s="168" t="s">
        <v>762</v>
      </c>
      <c r="B94" s="214">
        <v>1.0109999999999999</v>
      </c>
      <c r="C94" s="214">
        <v>1.0109999999999999</v>
      </c>
      <c r="D94" s="214">
        <v>1.0109999999999999</v>
      </c>
      <c r="E94" s="214">
        <v>1.01</v>
      </c>
      <c r="F94" s="216">
        <v>786</v>
      </c>
    </row>
    <row r="95" spans="1:6" ht="21.75" customHeight="1">
      <c r="A95" s="168" t="s">
        <v>763</v>
      </c>
      <c r="B95" s="214" t="s">
        <v>725</v>
      </c>
      <c r="C95" s="214" t="s">
        <v>725</v>
      </c>
      <c r="D95" s="214" t="s">
        <v>725</v>
      </c>
      <c r="E95" s="214" t="s">
        <v>725</v>
      </c>
      <c r="F95" s="216">
        <v>8689</v>
      </c>
    </row>
    <row r="96" spans="1:6" ht="21.75" customHeight="1">
      <c r="A96" s="168" t="s">
        <v>764</v>
      </c>
      <c r="B96" s="214" t="s">
        <v>725</v>
      </c>
      <c r="C96" s="214" t="s">
        <v>725</v>
      </c>
      <c r="D96" s="214" t="s">
        <v>725</v>
      </c>
      <c r="E96" s="214" t="s">
        <v>725</v>
      </c>
      <c r="F96" s="216">
        <v>8689</v>
      </c>
    </row>
    <row r="97" spans="1:6" ht="21.75" customHeight="1">
      <c r="A97" s="168" t="s">
        <v>765</v>
      </c>
      <c r="B97" s="214">
        <v>1.012</v>
      </c>
      <c r="C97" s="214">
        <v>1.012</v>
      </c>
      <c r="D97" s="214">
        <v>1.0109999999999999</v>
      </c>
      <c r="E97" s="214">
        <v>1.0109999999999999</v>
      </c>
      <c r="F97" s="216">
        <v>789</v>
      </c>
    </row>
    <row r="98" spans="1:6" ht="21.75" customHeight="1">
      <c r="A98" s="168" t="s">
        <v>766</v>
      </c>
      <c r="B98" s="214">
        <v>0.97299999999999998</v>
      </c>
      <c r="C98" s="214">
        <v>0.97299999999999998</v>
      </c>
      <c r="D98" s="214">
        <v>0.97199999999999998</v>
      </c>
      <c r="E98" s="214">
        <v>0.97299999999999998</v>
      </c>
      <c r="F98" s="216">
        <v>791</v>
      </c>
    </row>
    <row r="99" spans="1:6" ht="21.75" customHeight="1">
      <c r="A99" s="168" t="s">
        <v>767</v>
      </c>
      <c r="B99" s="214">
        <v>0.97699999999999998</v>
      </c>
      <c r="C99" s="214">
        <v>0.97799999999999998</v>
      </c>
      <c r="D99" s="214">
        <v>0.97699999999999998</v>
      </c>
      <c r="E99" s="214">
        <v>0.97699999999999998</v>
      </c>
      <c r="F99" s="216">
        <v>8740</v>
      </c>
    </row>
    <row r="100" spans="1:6" ht="21.75" customHeight="1">
      <c r="A100" s="168" t="s">
        <v>768</v>
      </c>
      <c r="B100" s="214">
        <v>1.0189999999999999</v>
      </c>
      <c r="C100" s="214">
        <v>1.02</v>
      </c>
      <c r="D100" s="214">
        <v>1.0209999999999999</v>
      </c>
      <c r="E100" s="214">
        <v>1.0189999999999999</v>
      </c>
      <c r="F100" s="216">
        <v>607</v>
      </c>
    </row>
    <row r="101" spans="1:6" ht="21.75" customHeight="1">
      <c r="A101" s="168" t="s">
        <v>769</v>
      </c>
      <c r="B101" s="214">
        <v>1</v>
      </c>
      <c r="C101" s="214">
        <v>1</v>
      </c>
      <c r="D101" s="214">
        <v>1</v>
      </c>
      <c r="E101" s="214">
        <v>1</v>
      </c>
      <c r="F101" s="216">
        <v>608</v>
      </c>
    </row>
    <row r="102" spans="1:6" ht="21.75" customHeight="1">
      <c r="A102" s="168" t="s">
        <v>770</v>
      </c>
      <c r="B102" s="214">
        <v>1.0940000000000001</v>
      </c>
      <c r="C102" s="214">
        <v>1.101</v>
      </c>
      <c r="D102" s="214">
        <v>1.101</v>
      </c>
      <c r="E102" s="214">
        <v>1.0960000000000001</v>
      </c>
      <c r="F102" s="216">
        <v>729</v>
      </c>
    </row>
    <row r="103" spans="1:6" ht="21.75" customHeight="1">
      <c r="A103" s="168" t="s">
        <v>771</v>
      </c>
      <c r="B103" s="214">
        <v>1.1599999999999999</v>
      </c>
      <c r="C103" s="214">
        <v>1.159</v>
      </c>
      <c r="D103" s="214">
        <v>1.167</v>
      </c>
      <c r="E103" s="214">
        <v>1.1519999999999999</v>
      </c>
      <c r="F103" s="216">
        <v>609</v>
      </c>
    </row>
    <row r="104" spans="1:6" ht="21.75" customHeight="1">
      <c r="A104" s="168" t="s">
        <v>772</v>
      </c>
      <c r="B104" s="214">
        <v>1.012</v>
      </c>
      <c r="C104" s="214">
        <v>1.012</v>
      </c>
      <c r="D104" s="214">
        <v>1.0129999999999999</v>
      </c>
      <c r="E104" s="214">
        <v>1.0129999999999999</v>
      </c>
      <c r="F104" s="216">
        <v>610</v>
      </c>
    </row>
    <row r="105" spans="1:6" ht="21.75" customHeight="1">
      <c r="A105" s="168" t="s">
        <v>773</v>
      </c>
      <c r="B105" s="214">
        <v>1.01</v>
      </c>
      <c r="C105" s="214">
        <v>1.0109999999999999</v>
      </c>
      <c r="D105" s="214">
        <v>1.012</v>
      </c>
      <c r="E105" s="214">
        <v>1.0089999999999999</v>
      </c>
      <c r="F105" s="216">
        <v>611</v>
      </c>
    </row>
    <row r="106" spans="1:6" ht="21.75" customHeight="1">
      <c r="A106" s="168" t="s">
        <v>774</v>
      </c>
      <c r="B106" s="214">
        <v>1.0169999999999999</v>
      </c>
      <c r="C106" s="214">
        <v>1.0189999999999999</v>
      </c>
      <c r="D106" s="214">
        <v>1.02</v>
      </c>
      <c r="E106" s="214">
        <v>1.016</v>
      </c>
      <c r="F106" s="216">
        <v>612</v>
      </c>
    </row>
    <row r="107" spans="1:6" ht="21.75" customHeight="1">
      <c r="A107" s="168" t="s">
        <v>775</v>
      </c>
      <c r="B107" s="214">
        <v>1.034</v>
      </c>
      <c r="C107" s="214">
        <v>1.038</v>
      </c>
      <c r="D107" s="214">
        <v>1.04</v>
      </c>
      <c r="E107" s="214">
        <v>1.034</v>
      </c>
      <c r="F107" s="216">
        <v>613</v>
      </c>
    </row>
    <row r="108" spans="1:6" ht="21.75" customHeight="1">
      <c r="A108" s="168" t="s">
        <v>776</v>
      </c>
      <c r="B108" s="214">
        <v>1.0189999999999999</v>
      </c>
      <c r="C108" s="214">
        <v>1.014</v>
      </c>
      <c r="D108" s="214">
        <v>1.018</v>
      </c>
      <c r="E108" s="214">
        <v>1.012</v>
      </c>
      <c r="F108" s="216">
        <v>614</v>
      </c>
    </row>
    <row r="109" spans="1:6" ht="21.75" customHeight="1">
      <c r="A109" s="168" t="s">
        <v>777</v>
      </c>
      <c r="B109" s="214">
        <v>1.022</v>
      </c>
      <c r="C109" s="214">
        <v>1.0189999999999999</v>
      </c>
      <c r="D109" s="214">
        <v>1.0189999999999999</v>
      </c>
      <c r="E109" s="214">
        <v>1.016</v>
      </c>
      <c r="F109" s="216">
        <v>615</v>
      </c>
    </row>
    <row r="110" spans="1:6" ht="21.75" customHeight="1">
      <c r="A110" s="168" t="s">
        <v>778</v>
      </c>
      <c r="B110" s="214">
        <v>1</v>
      </c>
      <c r="C110" s="214">
        <v>1</v>
      </c>
      <c r="D110" s="214">
        <v>1</v>
      </c>
      <c r="E110" s="214">
        <v>1</v>
      </c>
      <c r="F110" s="216">
        <v>703</v>
      </c>
    </row>
    <row r="111" spans="1:6" ht="21.75" customHeight="1">
      <c r="A111" s="168" t="s">
        <v>254</v>
      </c>
      <c r="B111" s="214">
        <v>1.0129999999999999</v>
      </c>
      <c r="C111" s="214">
        <v>1.0169999999999999</v>
      </c>
      <c r="D111" s="214">
        <v>1.0229999999999999</v>
      </c>
      <c r="E111" s="214">
        <v>1.0209999999999999</v>
      </c>
      <c r="F111" s="216">
        <v>704</v>
      </c>
    </row>
    <row r="112" spans="1:6" ht="21.75" customHeight="1">
      <c r="A112" s="168" t="s">
        <v>255</v>
      </c>
      <c r="B112" s="214">
        <v>1.0109999999999999</v>
      </c>
      <c r="C112" s="214">
        <v>1.0109999999999999</v>
      </c>
      <c r="D112" s="214">
        <v>1.01</v>
      </c>
      <c r="E112" s="214">
        <v>1.01</v>
      </c>
      <c r="F112" s="216">
        <v>705</v>
      </c>
    </row>
    <row r="113" spans="1:6" ht="21.75" customHeight="1">
      <c r="A113" s="168" t="s">
        <v>257</v>
      </c>
      <c r="B113" s="214">
        <v>1.0149999999999999</v>
      </c>
      <c r="C113" s="214">
        <v>1.0149999999999999</v>
      </c>
      <c r="D113" s="214">
        <v>1.0149999999999999</v>
      </c>
      <c r="E113" s="214">
        <v>1.0129999999999999</v>
      </c>
      <c r="F113" s="216">
        <v>706</v>
      </c>
    </row>
    <row r="114" spans="1:6" ht="21.75" customHeight="1">
      <c r="A114" s="168" t="s">
        <v>258</v>
      </c>
      <c r="B114" s="214">
        <v>1.0089999999999999</v>
      </c>
      <c r="C114" s="214">
        <v>1.0089999999999999</v>
      </c>
      <c r="D114" s="214">
        <v>1.0089999999999999</v>
      </c>
      <c r="E114" s="214">
        <v>1.0089999999999999</v>
      </c>
      <c r="F114" s="216">
        <v>707</v>
      </c>
    </row>
    <row r="115" spans="1:6" ht="21.75" customHeight="1">
      <c r="A115" s="168" t="s">
        <v>259</v>
      </c>
      <c r="B115" s="214">
        <v>1</v>
      </c>
      <c r="C115" s="214">
        <v>1</v>
      </c>
      <c r="D115" s="214">
        <v>1</v>
      </c>
      <c r="E115" s="214">
        <v>1</v>
      </c>
      <c r="F115" s="216">
        <v>708</v>
      </c>
    </row>
    <row r="116" spans="1:6" ht="21.75" customHeight="1">
      <c r="A116" s="168" t="s">
        <v>261</v>
      </c>
      <c r="B116" s="214">
        <v>1.004</v>
      </c>
      <c r="C116" s="214">
        <v>1.0069999999999999</v>
      </c>
      <c r="D116" s="214">
        <v>1.006</v>
      </c>
      <c r="E116" s="214">
        <v>1.0029999999999999</v>
      </c>
      <c r="F116" s="216">
        <v>710</v>
      </c>
    </row>
    <row r="117" spans="1:6" ht="21.75" customHeight="1">
      <c r="A117" s="168" t="s">
        <v>263</v>
      </c>
      <c r="B117" s="214">
        <v>1.0009999999999999</v>
      </c>
      <c r="C117" s="214">
        <v>1.002</v>
      </c>
      <c r="D117" s="214">
        <v>1.002</v>
      </c>
      <c r="E117" s="214">
        <v>1.002</v>
      </c>
      <c r="F117" s="216">
        <v>685</v>
      </c>
    </row>
    <row r="118" spans="1:6" ht="21.75" customHeight="1">
      <c r="A118" s="168" t="s">
        <v>264</v>
      </c>
      <c r="B118" s="214">
        <v>1</v>
      </c>
      <c r="C118" s="214">
        <v>1</v>
      </c>
      <c r="D118" s="214">
        <v>1</v>
      </c>
      <c r="E118" s="214">
        <v>1</v>
      </c>
      <c r="F118" s="216">
        <v>686</v>
      </c>
    </row>
    <row r="119" spans="1:6" ht="21.75" customHeight="1">
      <c r="A119" s="168" t="s">
        <v>265</v>
      </c>
      <c r="B119" s="214">
        <v>1.0049999999999999</v>
      </c>
      <c r="C119" s="214">
        <v>1.0049999999999999</v>
      </c>
      <c r="D119" s="214">
        <v>1.0049999999999999</v>
      </c>
      <c r="E119" s="214">
        <v>1.0049999999999999</v>
      </c>
      <c r="F119" s="216">
        <v>687</v>
      </c>
    </row>
    <row r="120" spans="1:6" ht="21.75" customHeight="1">
      <c r="A120" s="168" t="s">
        <v>266</v>
      </c>
      <c r="B120" s="214">
        <v>1.022</v>
      </c>
      <c r="C120" s="214">
        <v>1.024</v>
      </c>
      <c r="D120" s="214">
        <v>1.024</v>
      </c>
      <c r="E120" s="214">
        <v>1.0229999999999999</v>
      </c>
      <c r="F120" s="216">
        <v>688</v>
      </c>
    </row>
    <row r="121" spans="1:6" ht="21.75" customHeight="1">
      <c r="A121" s="168" t="s">
        <v>267</v>
      </c>
      <c r="B121" s="214">
        <v>1</v>
      </c>
      <c r="C121" s="214">
        <v>1</v>
      </c>
      <c r="D121" s="214">
        <v>1</v>
      </c>
      <c r="E121" s="214">
        <v>1</v>
      </c>
      <c r="F121" s="216">
        <v>638</v>
      </c>
    </row>
    <row r="122" spans="1:6" ht="21.75" customHeight="1">
      <c r="A122" s="168" t="s">
        <v>268</v>
      </c>
      <c r="B122" s="214">
        <v>1</v>
      </c>
      <c r="C122" s="214">
        <v>1</v>
      </c>
      <c r="D122" s="214">
        <v>1</v>
      </c>
      <c r="E122" s="214">
        <v>1</v>
      </c>
      <c r="F122" s="216">
        <v>689</v>
      </c>
    </row>
    <row r="123" spans="1:6" ht="21.75" customHeight="1">
      <c r="A123" s="168" t="s">
        <v>269</v>
      </c>
      <c r="B123" s="214">
        <v>1</v>
      </c>
      <c r="C123" s="214">
        <v>1</v>
      </c>
      <c r="D123" s="214">
        <v>1</v>
      </c>
      <c r="E123" s="214">
        <v>1</v>
      </c>
      <c r="F123" s="216">
        <v>689</v>
      </c>
    </row>
    <row r="124" spans="1:6" ht="21.75" customHeight="1">
      <c r="A124" s="168" t="s">
        <v>270</v>
      </c>
      <c r="B124" s="214">
        <v>1</v>
      </c>
      <c r="C124" s="214">
        <v>1</v>
      </c>
      <c r="D124" s="214">
        <v>1</v>
      </c>
      <c r="E124" s="214">
        <v>1</v>
      </c>
      <c r="F124" s="216">
        <v>689</v>
      </c>
    </row>
    <row r="125" spans="1:6" ht="21.75" customHeight="1">
      <c r="A125" s="168" t="s">
        <v>271</v>
      </c>
      <c r="B125" s="214">
        <v>1</v>
      </c>
      <c r="C125" s="214">
        <v>1</v>
      </c>
      <c r="D125" s="214">
        <v>1</v>
      </c>
      <c r="E125" s="214">
        <v>1</v>
      </c>
      <c r="F125" s="216">
        <v>689</v>
      </c>
    </row>
    <row r="126" spans="1:6" ht="21.75" customHeight="1">
      <c r="A126" s="168" t="s">
        <v>272</v>
      </c>
      <c r="B126" s="214">
        <v>1</v>
      </c>
      <c r="C126" s="214">
        <v>1</v>
      </c>
      <c r="D126" s="214">
        <v>1</v>
      </c>
      <c r="E126" s="214">
        <v>1</v>
      </c>
      <c r="F126" s="216">
        <v>690</v>
      </c>
    </row>
    <row r="127" spans="1:6" ht="21.75" customHeight="1">
      <c r="A127" s="168" t="s">
        <v>273</v>
      </c>
      <c r="B127" s="214">
        <v>1</v>
      </c>
      <c r="C127" s="214">
        <v>1</v>
      </c>
      <c r="D127" s="214">
        <v>1</v>
      </c>
      <c r="E127" s="214">
        <v>1</v>
      </c>
      <c r="F127" s="216">
        <v>690</v>
      </c>
    </row>
    <row r="128" spans="1:6" ht="21.75" customHeight="1">
      <c r="A128" s="168" t="s">
        <v>274</v>
      </c>
      <c r="B128" s="214">
        <v>1.01</v>
      </c>
      <c r="C128" s="214">
        <v>1.008</v>
      </c>
      <c r="D128" s="214">
        <v>1.008</v>
      </c>
      <c r="E128" s="214">
        <v>1.0069999999999999</v>
      </c>
      <c r="F128" s="216">
        <v>616</v>
      </c>
    </row>
    <row r="129" spans="1:6" ht="21.75" customHeight="1">
      <c r="A129" s="168" t="s">
        <v>275</v>
      </c>
      <c r="B129" s="214">
        <v>1.01</v>
      </c>
      <c r="C129" s="214">
        <v>1.008</v>
      </c>
      <c r="D129" s="214">
        <v>1.006</v>
      </c>
      <c r="E129" s="214">
        <v>1.006</v>
      </c>
      <c r="F129" s="216">
        <v>617</v>
      </c>
    </row>
    <row r="130" spans="1:6" ht="21.75" customHeight="1">
      <c r="A130" s="168" t="s">
        <v>276</v>
      </c>
      <c r="B130" s="214">
        <v>1.0580000000000001</v>
      </c>
      <c r="C130" s="214">
        <v>1.056</v>
      </c>
      <c r="D130" s="214">
        <v>1.052</v>
      </c>
      <c r="E130" s="214">
        <v>1.052</v>
      </c>
      <c r="F130" s="216">
        <v>618</v>
      </c>
    </row>
    <row r="131" spans="1:6" ht="21.75" customHeight="1">
      <c r="A131" s="168" t="s">
        <v>277</v>
      </c>
      <c r="B131" s="214">
        <v>1.0289999999999999</v>
      </c>
      <c r="C131" s="214">
        <v>1.028</v>
      </c>
      <c r="D131" s="214">
        <v>1.026</v>
      </c>
      <c r="E131" s="214">
        <v>1.0269999999999999</v>
      </c>
      <c r="F131" s="216">
        <v>619</v>
      </c>
    </row>
    <row r="132" spans="1:6" ht="21.75" customHeight="1">
      <c r="A132" s="168" t="s">
        <v>278</v>
      </c>
      <c r="B132" s="214">
        <v>0.98</v>
      </c>
      <c r="C132" s="214">
        <v>0.98099999999999998</v>
      </c>
      <c r="D132" s="214">
        <v>0.98099999999999998</v>
      </c>
      <c r="E132" s="214">
        <v>0.98099999999999998</v>
      </c>
      <c r="F132" s="216">
        <v>620</v>
      </c>
    </row>
    <row r="133" spans="1:6" ht="21.75" customHeight="1">
      <c r="A133" s="168" t="s">
        <v>279</v>
      </c>
      <c r="B133" s="214">
        <v>1.0449999999999999</v>
      </c>
      <c r="C133" s="214">
        <v>1.0609999999999999</v>
      </c>
      <c r="D133" s="214">
        <v>1.071</v>
      </c>
      <c r="E133" s="214">
        <v>1.0669999999999999</v>
      </c>
      <c r="F133" s="216">
        <v>621</v>
      </c>
    </row>
    <row r="134" spans="1:6" ht="21.75" customHeight="1">
      <c r="A134" s="168" t="s">
        <v>280</v>
      </c>
      <c r="B134" s="214">
        <v>1</v>
      </c>
      <c r="C134" s="214">
        <v>1</v>
      </c>
      <c r="D134" s="214">
        <v>1</v>
      </c>
      <c r="E134" s="214">
        <v>1</v>
      </c>
      <c r="F134" s="216">
        <v>622</v>
      </c>
    </row>
    <row r="135" spans="1:6" ht="21.75" customHeight="1">
      <c r="A135" s="168" t="s">
        <v>281</v>
      </c>
      <c r="B135" s="214">
        <v>1.093</v>
      </c>
      <c r="C135" s="214">
        <v>1.145</v>
      </c>
      <c r="D135" s="214">
        <v>1.175</v>
      </c>
      <c r="E135" s="214">
        <v>1.173</v>
      </c>
      <c r="F135" s="216">
        <v>623</v>
      </c>
    </row>
    <row r="136" spans="1:6" ht="21.75" customHeight="1">
      <c r="A136" s="168" t="s">
        <v>282</v>
      </c>
      <c r="B136" s="214">
        <v>1.008</v>
      </c>
      <c r="C136" s="214">
        <v>1.01</v>
      </c>
      <c r="D136" s="214">
        <v>1.01</v>
      </c>
      <c r="E136" s="214">
        <v>1.0089999999999999</v>
      </c>
      <c r="F136" s="216">
        <v>625</v>
      </c>
    </row>
    <row r="137" spans="1:6" ht="21.75" customHeight="1">
      <c r="A137" s="168" t="s">
        <v>283</v>
      </c>
      <c r="B137" s="214">
        <v>1.0029999999999999</v>
      </c>
      <c r="C137" s="214">
        <v>1.002</v>
      </c>
      <c r="D137" s="214">
        <v>1.0029999999999999</v>
      </c>
      <c r="E137" s="214">
        <v>1.002</v>
      </c>
      <c r="F137" s="216">
        <v>626</v>
      </c>
    </row>
    <row r="138" spans="1:6" ht="21.75" customHeight="1">
      <c r="A138" s="168" t="s">
        <v>284</v>
      </c>
      <c r="B138" s="214">
        <v>1</v>
      </c>
      <c r="C138" s="214">
        <v>1</v>
      </c>
      <c r="D138" s="214">
        <v>1</v>
      </c>
      <c r="E138" s="214">
        <v>1</v>
      </c>
      <c r="F138" s="216">
        <v>766</v>
      </c>
    </row>
    <row r="139" spans="1:6" ht="21.75" customHeight="1">
      <c r="A139" s="168" t="s">
        <v>285</v>
      </c>
      <c r="B139" s="214">
        <v>1</v>
      </c>
      <c r="C139" s="214">
        <v>1</v>
      </c>
      <c r="D139" s="214">
        <v>1</v>
      </c>
      <c r="E139" s="214">
        <v>1</v>
      </c>
      <c r="F139" s="216">
        <v>793</v>
      </c>
    </row>
    <row r="140" spans="1:6" ht="21.75" customHeight="1">
      <c r="A140" s="168" t="s">
        <v>286</v>
      </c>
      <c r="B140" s="214">
        <v>0.998</v>
      </c>
      <c r="C140" s="214">
        <v>0.998</v>
      </c>
      <c r="D140" s="214">
        <v>0.998</v>
      </c>
      <c r="E140" s="214">
        <v>0.998</v>
      </c>
      <c r="F140" s="216">
        <v>630</v>
      </c>
    </row>
    <row r="141" spans="1:6" ht="21.75" customHeight="1">
      <c r="A141" s="168" t="s">
        <v>287</v>
      </c>
      <c r="B141" s="214">
        <v>0.99199999999999999</v>
      </c>
      <c r="C141" s="214">
        <v>0.99199999999999999</v>
      </c>
      <c r="D141" s="214">
        <v>0.99199999999999999</v>
      </c>
      <c r="E141" s="214">
        <v>0.99199999999999999</v>
      </c>
      <c r="F141" s="216">
        <v>634</v>
      </c>
    </row>
    <row r="142" spans="1:6" ht="21.75" customHeight="1">
      <c r="A142" s="168" t="s">
        <v>288</v>
      </c>
      <c r="B142" s="214">
        <v>1.0129999999999999</v>
      </c>
      <c r="C142" s="214">
        <v>1.014</v>
      </c>
      <c r="D142" s="214">
        <v>1.014</v>
      </c>
      <c r="E142" s="214">
        <v>1.0129999999999999</v>
      </c>
      <c r="F142" s="216">
        <v>635</v>
      </c>
    </row>
    <row r="143" spans="1:6" ht="21.75" customHeight="1">
      <c r="A143" s="168" t="s">
        <v>289</v>
      </c>
      <c r="B143" s="214">
        <v>0.98499999999999999</v>
      </c>
      <c r="C143" s="214">
        <v>0.98499999999999999</v>
      </c>
      <c r="D143" s="214">
        <v>0.98499999999999999</v>
      </c>
      <c r="E143" s="214">
        <v>0.98499999999999999</v>
      </c>
      <c r="F143" s="216">
        <v>790</v>
      </c>
    </row>
    <row r="144" spans="1:6" ht="21.75" customHeight="1">
      <c r="A144" s="168" t="s">
        <v>290</v>
      </c>
      <c r="B144" s="214">
        <v>0.99199999999999999</v>
      </c>
      <c r="C144" s="214">
        <v>0.99199999999999999</v>
      </c>
      <c r="D144" s="214">
        <v>0.99299999999999999</v>
      </c>
      <c r="E144" s="214">
        <v>0.99199999999999999</v>
      </c>
      <c r="F144" s="216">
        <v>644</v>
      </c>
    </row>
    <row r="145" spans="1:6" ht="21.75" customHeight="1">
      <c r="A145" s="168" t="s">
        <v>291</v>
      </c>
      <c r="B145" s="214">
        <v>1.0269999999999999</v>
      </c>
      <c r="C145" s="214">
        <v>1.024</v>
      </c>
      <c r="D145" s="214">
        <v>1.024</v>
      </c>
      <c r="E145" s="214">
        <v>1.02</v>
      </c>
      <c r="F145" s="216">
        <v>646</v>
      </c>
    </row>
    <row r="146" spans="1:6" ht="21.75" customHeight="1">
      <c r="A146" s="168" t="s">
        <v>292</v>
      </c>
      <c r="B146" s="214">
        <v>0.97799999999999998</v>
      </c>
      <c r="C146" s="214">
        <v>0.98399999999999999</v>
      </c>
      <c r="D146" s="214">
        <v>0.98499999999999999</v>
      </c>
      <c r="E146" s="214">
        <v>0.98499999999999999</v>
      </c>
      <c r="F146" s="216">
        <v>648</v>
      </c>
    </row>
    <row r="147" spans="1:6" ht="21.75" customHeight="1">
      <c r="A147" s="168" t="s">
        <v>293</v>
      </c>
      <c r="B147" s="214">
        <v>1</v>
      </c>
      <c r="C147" s="214">
        <v>1</v>
      </c>
      <c r="D147" s="214">
        <v>1</v>
      </c>
      <c r="E147" s="214">
        <v>1</v>
      </c>
      <c r="F147" s="216">
        <v>8715</v>
      </c>
    </row>
    <row r="148" spans="1:6" ht="21.75" customHeight="1">
      <c r="A148" s="168" t="s">
        <v>294</v>
      </c>
      <c r="B148" s="214">
        <v>0.95699999999999996</v>
      </c>
      <c r="C148" s="214">
        <v>0.95799999999999996</v>
      </c>
      <c r="D148" s="214">
        <v>0.95599999999999996</v>
      </c>
      <c r="E148" s="214">
        <v>0.95699999999999996</v>
      </c>
      <c r="F148" s="216">
        <v>652</v>
      </c>
    </row>
    <row r="149" spans="1:6" ht="21.75" customHeight="1">
      <c r="A149" s="168" t="s">
        <v>295</v>
      </c>
      <c r="B149" s="214">
        <v>1.004</v>
      </c>
      <c r="C149" s="214">
        <v>1.004</v>
      </c>
      <c r="D149" s="214">
        <v>1.0029999999999999</v>
      </c>
      <c r="E149" s="214">
        <v>1.0029999999999999</v>
      </c>
      <c r="F149" s="216">
        <v>653</v>
      </c>
    </row>
    <row r="150" spans="1:6" ht="21.75" customHeight="1">
      <c r="A150" s="168" t="s">
        <v>296</v>
      </c>
      <c r="B150" s="214">
        <v>1</v>
      </c>
      <c r="C150" s="214">
        <v>1</v>
      </c>
      <c r="D150" s="214">
        <v>1</v>
      </c>
      <c r="E150" s="214">
        <v>1</v>
      </c>
      <c r="F150" s="216">
        <v>654</v>
      </c>
    </row>
    <row r="151" spans="1:6" ht="21.75" customHeight="1">
      <c r="A151" s="168" t="s">
        <v>297</v>
      </c>
      <c r="B151" s="214">
        <v>1.0169999999999999</v>
      </c>
      <c r="C151" s="214">
        <v>1.0169999999999999</v>
      </c>
      <c r="D151" s="214">
        <v>1.0169999999999999</v>
      </c>
      <c r="E151" s="214">
        <v>1.0149999999999999</v>
      </c>
      <c r="F151" s="216">
        <v>795</v>
      </c>
    </row>
    <row r="152" spans="1:6" ht="21.75" customHeight="1">
      <c r="A152" s="168" t="s">
        <v>298</v>
      </c>
      <c r="B152" s="214">
        <v>0.95599999999999996</v>
      </c>
      <c r="C152" s="214">
        <v>0.95499999999999996</v>
      </c>
      <c r="D152" s="214">
        <v>0.95599999999999996</v>
      </c>
      <c r="E152" s="214">
        <v>0.95399999999999996</v>
      </c>
      <c r="F152" s="216">
        <v>796</v>
      </c>
    </row>
    <row r="153" spans="1:6" ht="21.75" customHeight="1">
      <c r="A153" s="168" t="s">
        <v>299</v>
      </c>
      <c r="B153" s="214">
        <v>1.018</v>
      </c>
      <c r="C153" s="214">
        <v>1.0169999999999999</v>
      </c>
      <c r="D153" s="214">
        <v>1.0149999999999999</v>
      </c>
      <c r="E153" s="214">
        <v>1.0149999999999999</v>
      </c>
      <c r="F153" s="216">
        <v>797</v>
      </c>
    </row>
    <row r="154" spans="1:6" ht="21.75" customHeight="1">
      <c r="A154" s="168" t="s">
        <v>300</v>
      </c>
      <c r="B154" s="214">
        <v>1</v>
      </c>
      <c r="C154" s="214">
        <v>1</v>
      </c>
      <c r="D154" s="214">
        <v>1</v>
      </c>
      <c r="E154" s="214">
        <v>1</v>
      </c>
      <c r="F154" s="216">
        <v>658</v>
      </c>
    </row>
    <row r="155" spans="1:6" ht="21.75" customHeight="1">
      <c r="A155" s="168" t="s">
        <v>301</v>
      </c>
      <c r="B155" s="214">
        <v>1.0109999999999999</v>
      </c>
      <c r="C155" s="214">
        <v>1.0169999999999999</v>
      </c>
      <c r="D155" s="214">
        <v>1.0169999999999999</v>
      </c>
      <c r="E155" s="214">
        <v>1.0189999999999999</v>
      </c>
      <c r="F155" s="216">
        <v>655</v>
      </c>
    </row>
    <row r="156" spans="1:6" ht="21.75" customHeight="1">
      <c r="A156" s="168" t="s">
        <v>302</v>
      </c>
      <c r="B156" s="214">
        <v>1</v>
      </c>
      <c r="C156" s="214">
        <v>1</v>
      </c>
      <c r="D156" s="214">
        <v>1</v>
      </c>
      <c r="E156" s="214">
        <v>1</v>
      </c>
      <c r="F156" s="216">
        <v>659</v>
      </c>
    </row>
    <row r="157" spans="1:6" ht="21.75" customHeight="1">
      <c r="A157" s="168" t="s">
        <v>303</v>
      </c>
      <c r="B157" s="214">
        <v>1.2410000000000001</v>
      </c>
      <c r="C157" s="214">
        <v>1.238</v>
      </c>
      <c r="D157" s="214">
        <v>1.2370000000000001</v>
      </c>
      <c r="E157" s="214">
        <v>1.2110000000000001</v>
      </c>
      <c r="F157" s="216">
        <v>661</v>
      </c>
    </row>
    <row r="158" spans="1:6" ht="21.75" customHeight="1">
      <c r="A158" s="168" t="s">
        <v>304</v>
      </c>
      <c r="B158" s="214">
        <v>1.004</v>
      </c>
      <c r="C158" s="214">
        <v>1.0029999999999999</v>
      </c>
      <c r="D158" s="214">
        <v>1.0029999999999999</v>
      </c>
      <c r="E158" s="214">
        <v>1.002</v>
      </c>
      <c r="F158" s="216">
        <v>624</v>
      </c>
    </row>
    <row r="159" spans="1:6" ht="21.75" customHeight="1">
      <c r="A159" s="168" t="s">
        <v>305</v>
      </c>
      <c r="B159" s="214">
        <v>0.99399999999999999</v>
      </c>
      <c r="C159" s="214">
        <v>0.99299999999999999</v>
      </c>
      <c r="D159" s="214">
        <v>0.995</v>
      </c>
      <c r="E159" s="214">
        <v>0.995</v>
      </c>
      <c r="F159" s="216">
        <v>664</v>
      </c>
    </row>
    <row r="160" spans="1:6" ht="21.75" customHeight="1">
      <c r="A160" s="168" t="s">
        <v>306</v>
      </c>
      <c r="B160" s="214">
        <v>1</v>
      </c>
      <c r="C160" s="214">
        <v>1</v>
      </c>
      <c r="D160" s="214">
        <v>1</v>
      </c>
      <c r="E160" s="214">
        <v>1</v>
      </c>
      <c r="F160" s="216">
        <v>665</v>
      </c>
    </row>
    <row r="161" spans="1:6" ht="21.75" customHeight="1">
      <c r="A161" s="168" t="s">
        <v>307</v>
      </c>
      <c r="B161" s="214">
        <v>1.163</v>
      </c>
      <c r="C161" s="214">
        <v>1.1599999999999999</v>
      </c>
      <c r="D161" s="214">
        <v>1.17</v>
      </c>
      <c r="E161" s="214">
        <v>1.1479999999999999</v>
      </c>
      <c r="F161" s="216">
        <v>778</v>
      </c>
    </row>
    <row r="162" spans="1:6" ht="21.75" customHeight="1">
      <c r="A162" s="168" t="s">
        <v>308</v>
      </c>
      <c r="B162" s="214">
        <v>1.008</v>
      </c>
      <c r="C162" s="214">
        <v>1.0069999999999999</v>
      </c>
      <c r="D162" s="214">
        <v>1.0069999999999999</v>
      </c>
      <c r="E162" s="214">
        <v>1.006</v>
      </c>
      <c r="F162" s="216">
        <v>667</v>
      </c>
    </row>
    <row r="163" spans="1:6" ht="21.75" customHeight="1">
      <c r="A163" s="168" t="s">
        <v>309</v>
      </c>
      <c r="B163" s="214">
        <v>1</v>
      </c>
      <c r="C163" s="214">
        <v>1</v>
      </c>
      <c r="D163" s="214">
        <v>1</v>
      </c>
      <c r="E163" s="214">
        <v>1</v>
      </c>
      <c r="F163" s="216">
        <v>691</v>
      </c>
    </row>
    <row r="164" spans="1:6" ht="21.75" customHeight="1">
      <c r="A164" s="168" t="s">
        <v>310</v>
      </c>
      <c r="B164" s="214">
        <v>1</v>
      </c>
      <c r="C164" s="214">
        <v>1</v>
      </c>
      <c r="D164" s="214">
        <v>1</v>
      </c>
      <c r="E164" s="214">
        <v>1</v>
      </c>
      <c r="F164" s="216">
        <v>691</v>
      </c>
    </row>
    <row r="165" spans="1:6" ht="21.75" customHeight="1">
      <c r="A165" s="168" t="s">
        <v>323</v>
      </c>
      <c r="B165" s="214">
        <v>0.997</v>
      </c>
      <c r="C165" s="214">
        <v>0.998</v>
      </c>
      <c r="D165" s="214">
        <v>0.99399999999999999</v>
      </c>
      <c r="E165" s="214">
        <v>0.99399999999999999</v>
      </c>
      <c r="F165" s="216">
        <v>668</v>
      </c>
    </row>
    <row r="166" spans="1:6" ht="21.75" customHeight="1">
      <c r="A166" s="168" t="s">
        <v>324</v>
      </c>
      <c r="B166" s="214">
        <v>0.98299999999999998</v>
      </c>
      <c r="C166" s="214">
        <v>1.01</v>
      </c>
      <c r="D166" s="214">
        <v>0.98299999999999998</v>
      </c>
      <c r="E166" s="214">
        <v>0.98599999999999999</v>
      </c>
      <c r="F166" s="216">
        <v>669</v>
      </c>
    </row>
    <row r="167" spans="1:6" ht="21.75" customHeight="1">
      <c r="A167" s="168" t="s">
        <v>325</v>
      </c>
      <c r="B167" s="214">
        <v>1.0009999999999999</v>
      </c>
      <c r="C167" s="214">
        <v>1.0009999999999999</v>
      </c>
      <c r="D167" s="214">
        <v>1.002</v>
      </c>
      <c r="E167" s="214">
        <v>1.002</v>
      </c>
      <c r="F167" s="216">
        <v>780</v>
      </c>
    </row>
    <row r="168" spans="1:6" ht="21.75" customHeight="1">
      <c r="A168" s="168" t="s">
        <v>326</v>
      </c>
      <c r="B168" s="214">
        <v>1.01</v>
      </c>
      <c r="C168" s="214">
        <v>1.0109999999999999</v>
      </c>
      <c r="D168" s="214">
        <v>1.0109999999999999</v>
      </c>
      <c r="E168" s="214">
        <v>1.0109999999999999</v>
      </c>
      <c r="F168" s="216">
        <v>673</v>
      </c>
    </row>
    <row r="169" spans="1:6" ht="21.75" customHeight="1">
      <c r="A169" s="168" t="s">
        <v>327</v>
      </c>
      <c r="B169" s="214">
        <v>0.999</v>
      </c>
      <c r="C169" s="214">
        <v>0.999</v>
      </c>
      <c r="D169" s="214">
        <v>0.999</v>
      </c>
      <c r="E169" s="214">
        <v>0.999</v>
      </c>
      <c r="F169" s="216">
        <v>647</v>
      </c>
    </row>
    <row r="170" spans="1:6" ht="21.75" customHeight="1">
      <c r="A170" s="168" t="s">
        <v>328</v>
      </c>
      <c r="B170" s="214">
        <v>1.1279999999999999</v>
      </c>
      <c r="C170" s="214">
        <v>1.1639999999999999</v>
      </c>
      <c r="D170" s="214">
        <v>1.212</v>
      </c>
      <c r="E170" s="214">
        <v>1.1970000000000001</v>
      </c>
      <c r="F170" s="216">
        <v>583</v>
      </c>
    </row>
    <row r="171" spans="1:6" ht="21.75" customHeight="1">
      <c r="A171" s="168" t="s">
        <v>329</v>
      </c>
      <c r="B171" s="214">
        <v>1</v>
      </c>
      <c r="C171" s="214">
        <v>1.0009999999999999</v>
      </c>
      <c r="D171" s="214">
        <v>1.0009999999999999</v>
      </c>
      <c r="E171" s="214">
        <v>1</v>
      </c>
      <c r="F171" s="216">
        <v>675</v>
      </c>
    </row>
    <row r="172" spans="1:6" ht="21.75" customHeight="1">
      <c r="A172" s="168" t="s">
        <v>330</v>
      </c>
      <c r="B172" s="214">
        <v>1.0049999999999999</v>
      </c>
      <c r="C172" s="214">
        <v>1.032</v>
      </c>
      <c r="D172" s="214">
        <v>1.056</v>
      </c>
      <c r="E172" s="214">
        <v>1.032</v>
      </c>
      <c r="F172" s="216">
        <v>676</v>
      </c>
    </row>
    <row r="173" spans="1:6" ht="21.75" customHeight="1">
      <c r="A173" s="168" t="s">
        <v>331</v>
      </c>
      <c r="B173" s="214">
        <v>1.02</v>
      </c>
      <c r="C173" s="214">
        <v>1.0209999999999999</v>
      </c>
      <c r="D173" s="214">
        <v>1.018</v>
      </c>
      <c r="E173" s="214">
        <v>1.0189999999999999</v>
      </c>
      <c r="F173" s="216">
        <v>677</v>
      </c>
    </row>
    <row r="174" spans="1:6" ht="21.75" customHeight="1">
      <c r="A174" s="168" t="s">
        <v>332</v>
      </c>
      <c r="B174" s="214">
        <v>1</v>
      </c>
      <c r="C174" s="214">
        <v>0.999</v>
      </c>
      <c r="D174" s="214">
        <v>0.998</v>
      </c>
      <c r="E174" s="214">
        <v>0.998</v>
      </c>
      <c r="F174" s="216">
        <v>679</v>
      </c>
    </row>
    <row r="175" spans="1:6" ht="21.75" customHeight="1">
      <c r="A175" s="168" t="s">
        <v>333</v>
      </c>
      <c r="B175" s="214">
        <v>1.006</v>
      </c>
      <c r="C175" s="214">
        <v>1.0049999999999999</v>
      </c>
      <c r="D175" s="214">
        <v>1.006</v>
      </c>
      <c r="E175" s="214">
        <v>1.004</v>
      </c>
      <c r="F175" s="216">
        <v>680</v>
      </c>
    </row>
    <row r="176" spans="1:6" ht="21.75" customHeight="1">
      <c r="A176" s="168" t="s">
        <v>334</v>
      </c>
      <c r="B176" s="214">
        <v>0.997</v>
      </c>
      <c r="C176" s="214">
        <v>0.997</v>
      </c>
      <c r="D176" s="214">
        <v>0.997</v>
      </c>
      <c r="E176" s="214">
        <v>0.997</v>
      </c>
      <c r="F176" s="216">
        <v>681</v>
      </c>
    </row>
    <row r="177" spans="1:6" ht="21.75" customHeight="1">
      <c r="A177" s="168" t="s">
        <v>335</v>
      </c>
      <c r="B177" s="214">
        <v>0.95899999999999996</v>
      </c>
      <c r="C177" s="214">
        <v>0.95799999999999996</v>
      </c>
      <c r="D177" s="214">
        <v>0.95599999999999996</v>
      </c>
      <c r="E177" s="214">
        <v>0.95699999999999996</v>
      </c>
      <c r="F177" s="216">
        <v>682</v>
      </c>
    </row>
    <row r="178" spans="1:6" ht="21.75" customHeight="1">
      <c r="A178" s="168" t="s">
        <v>336</v>
      </c>
      <c r="B178" s="214">
        <v>1.0029999999999999</v>
      </c>
      <c r="C178" s="214">
        <v>1.0029999999999999</v>
      </c>
      <c r="D178" s="214">
        <v>1.0029999999999999</v>
      </c>
      <c r="E178" s="214">
        <v>1.0029999999999999</v>
      </c>
      <c r="F178" s="216">
        <v>692</v>
      </c>
    </row>
    <row r="179" spans="1:6" ht="21.75" customHeight="1">
      <c r="A179" s="168" t="s">
        <v>337</v>
      </c>
      <c r="B179" s="214">
        <v>1.093</v>
      </c>
      <c r="C179" s="214">
        <v>1.0880000000000001</v>
      </c>
      <c r="D179" s="214">
        <v>1.093</v>
      </c>
      <c r="E179" s="214">
        <v>1.0569999999999999</v>
      </c>
      <c r="F179" s="216">
        <v>694</v>
      </c>
    </row>
    <row r="180" spans="1:6" ht="21.75" customHeight="1">
      <c r="A180" s="168" t="s">
        <v>338</v>
      </c>
      <c r="B180" s="214">
        <v>0.996</v>
      </c>
      <c r="C180" s="214">
        <v>0.996</v>
      </c>
      <c r="D180" s="214">
        <v>0.996</v>
      </c>
      <c r="E180" s="214">
        <v>0.996</v>
      </c>
      <c r="F180" s="216">
        <v>8720</v>
      </c>
    </row>
    <row r="181" spans="1:6" ht="21.75" customHeight="1">
      <c r="A181" s="168" t="s">
        <v>339</v>
      </c>
      <c r="B181" s="214">
        <v>0.97899999999999998</v>
      </c>
      <c r="C181" s="214">
        <v>0.97899999999999998</v>
      </c>
      <c r="D181" s="214">
        <v>0.97899999999999998</v>
      </c>
      <c r="E181" s="214">
        <v>0.97899999999999998</v>
      </c>
      <c r="F181" s="216">
        <v>696</v>
      </c>
    </row>
    <row r="182" spans="1:6" ht="21.75" customHeight="1">
      <c r="A182" s="168" t="s">
        <v>340</v>
      </c>
      <c r="B182" s="214">
        <v>0.97199999999999998</v>
      </c>
      <c r="C182" s="214">
        <v>0.97199999999999998</v>
      </c>
      <c r="D182" s="214">
        <v>0.97199999999999998</v>
      </c>
      <c r="E182" s="214">
        <v>0.97199999999999998</v>
      </c>
      <c r="F182" s="216">
        <v>697</v>
      </c>
    </row>
    <row r="183" spans="1:6" ht="21.75" customHeight="1">
      <c r="A183" s="168" t="s">
        <v>341</v>
      </c>
      <c r="B183" s="214">
        <v>1.069</v>
      </c>
      <c r="C183" s="214">
        <v>1.056</v>
      </c>
      <c r="D183" s="214">
        <v>1.069</v>
      </c>
      <c r="E183" s="214">
        <v>1.069</v>
      </c>
      <c r="F183" s="216">
        <v>656</v>
      </c>
    </row>
    <row r="184" spans="1:6" ht="21.75" customHeight="1">
      <c r="A184" s="168" t="s">
        <v>343</v>
      </c>
      <c r="B184" s="214">
        <v>1.0009999999999999</v>
      </c>
      <c r="C184" s="214">
        <v>1.0009999999999999</v>
      </c>
      <c r="D184" s="214">
        <v>1.0009999999999999</v>
      </c>
      <c r="E184" s="214">
        <v>1.0009999999999999</v>
      </c>
      <c r="F184" s="216">
        <v>577</v>
      </c>
    </row>
    <row r="185" spans="1:6" ht="21.75" customHeight="1">
      <c r="A185" s="168" t="s">
        <v>344</v>
      </c>
      <c r="B185" s="214">
        <v>0.97699999999999998</v>
      </c>
      <c r="C185" s="214">
        <v>0.97699999999999998</v>
      </c>
      <c r="D185" s="214">
        <v>0.97599999999999998</v>
      </c>
      <c r="E185" s="214">
        <v>0.97599999999999998</v>
      </c>
      <c r="F185" s="216">
        <v>8719</v>
      </c>
    </row>
    <row r="186" spans="1:6" ht="21.75" customHeight="1">
      <c r="A186" s="168" t="s">
        <v>345</v>
      </c>
      <c r="B186" s="214">
        <v>1.0129999999999999</v>
      </c>
      <c r="C186" s="214">
        <v>1.0129999999999999</v>
      </c>
      <c r="D186" s="214">
        <v>1.012</v>
      </c>
      <c r="E186" s="214">
        <v>1.012</v>
      </c>
      <c r="F186" s="216">
        <v>581</v>
      </c>
    </row>
    <row r="187" spans="1:6" ht="21.75" customHeight="1">
      <c r="A187" s="168" t="s">
        <v>346</v>
      </c>
      <c r="B187" s="214">
        <v>1.054</v>
      </c>
      <c r="C187" s="214">
        <v>1.0509999999999999</v>
      </c>
      <c r="D187" s="214">
        <v>1.048</v>
      </c>
      <c r="E187" s="214">
        <v>1.0509999999999999</v>
      </c>
      <c r="F187" s="216">
        <v>631</v>
      </c>
    </row>
    <row r="188" spans="1:6" ht="21.75" customHeight="1">
      <c r="A188" s="168" t="s">
        <v>347</v>
      </c>
      <c r="B188" s="214">
        <v>1.014</v>
      </c>
      <c r="C188" s="214">
        <v>1.0169999999999999</v>
      </c>
      <c r="D188" s="214">
        <v>1.014</v>
      </c>
      <c r="E188" s="214">
        <v>1.016</v>
      </c>
      <c r="F188" s="216">
        <v>636</v>
      </c>
    </row>
    <row r="189" spans="1:6" ht="21.75" customHeight="1">
      <c r="A189" s="168" t="s">
        <v>348</v>
      </c>
      <c r="B189" s="214">
        <v>1.0189999999999999</v>
      </c>
      <c r="C189" s="214">
        <v>1.0189999999999999</v>
      </c>
      <c r="D189" s="214">
        <v>1.0169999999999999</v>
      </c>
      <c r="E189" s="214">
        <v>1.016</v>
      </c>
      <c r="F189" s="216">
        <v>771</v>
      </c>
    </row>
    <row r="190" spans="1:6" ht="21.75" customHeight="1">
      <c r="A190" s="168" t="s">
        <v>349</v>
      </c>
      <c r="B190" s="214">
        <v>1</v>
      </c>
      <c r="C190" s="214">
        <v>1</v>
      </c>
      <c r="D190" s="214">
        <v>1</v>
      </c>
      <c r="E190" s="214">
        <v>1</v>
      </c>
      <c r="F190" s="216">
        <v>8707</v>
      </c>
    </row>
    <row r="191" spans="1:6" ht="21.75" customHeight="1">
      <c r="A191" s="168" t="s">
        <v>350</v>
      </c>
      <c r="B191" s="214">
        <v>1.083</v>
      </c>
      <c r="C191" s="214">
        <v>1.095</v>
      </c>
      <c r="D191" s="214">
        <v>1.113</v>
      </c>
      <c r="E191" s="214">
        <v>1.1279999999999999</v>
      </c>
      <c r="F191" s="216">
        <v>750</v>
      </c>
    </row>
    <row r="192" spans="1:6" ht="21.75" customHeight="1">
      <c r="A192" s="168" t="s">
        <v>351</v>
      </c>
      <c r="B192" s="214">
        <v>0.999</v>
      </c>
      <c r="C192" s="214">
        <v>0.999</v>
      </c>
      <c r="D192" s="214">
        <v>0.999</v>
      </c>
      <c r="E192" s="214">
        <v>1</v>
      </c>
      <c r="F192" s="216">
        <v>628</v>
      </c>
    </row>
    <row r="193" spans="1:6" ht="21.75" customHeight="1">
      <c r="A193" s="168" t="s">
        <v>352</v>
      </c>
      <c r="B193" s="214">
        <v>1.0089999999999999</v>
      </c>
      <c r="C193" s="214">
        <v>1.0089999999999999</v>
      </c>
      <c r="D193" s="214">
        <v>1.0089999999999999</v>
      </c>
      <c r="E193" s="214">
        <v>1.008</v>
      </c>
      <c r="F193" s="216">
        <v>781</v>
      </c>
    </row>
    <row r="194" spans="1:6" ht="21.75" customHeight="1">
      <c r="A194" s="168" t="s">
        <v>353</v>
      </c>
      <c r="B194" s="214">
        <v>1</v>
      </c>
      <c r="C194" s="214">
        <v>1</v>
      </c>
      <c r="D194" s="214">
        <v>1</v>
      </c>
      <c r="E194" s="214">
        <v>1</v>
      </c>
      <c r="F194" s="216">
        <v>639</v>
      </c>
    </row>
    <row r="195" spans="1:6" ht="21.75" customHeight="1">
      <c r="A195" s="168" t="s">
        <v>354</v>
      </c>
      <c r="B195" s="214">
        <v>0.996</v>
      </c>
      <c r="C195" s="214">
        <v>0.996</v>
      </c>
      <c r="D195" s="214">
        <v>0.996</v>
      </c>
      <c r="E195" s="214">
        <v>0.996</v>
      </c>
      <c r="F195" s="216">
        <v>8722</v>
      </c>
    </row>
    <row r="196" spans="1:6" ht="21.75" customHeight="1">
      <c r="A196" s="168" t="s">
        <v>355</v>
      </c>
      <c r="B196" s="214">
        <v>1</v>
      </c>
      <c r="C196" s="214">
        <v>1</v>
      </c>
      <c r="D196" s="214">
        <v>1</v>
      </c>
      <c r="E196" s="214">
        <v>1</v>
      </c>
      <c r="F196" s="216">
        <v>570</v>
      </c>
    </row>
    <row r="197" spans="1:6" ht="21.75" customHeight="1">
      <c r="A197" s="168" t="s">
        <v>356</v>
      </c>
      <c r="B197" s="214">
        <v>0.95099999999999996</v>
      </c>
      <c r="C197" s="214">
        <v>0.95099999999999996</v>
      </c>
      <c r="D197" s="214">
        <v>0.95699999999999996</v>
      </c>
      <c r="E197" s="214">
        <v>0.95399999999999996</v>
      </c>
      <c r="F197" s="216">
        <v>576</v>
      </c>
    </row>
    <row r="198" spans="1:6" ht="21.75" customHeight="1">
      <c r="A198" s="168" t="s">
        <v>357</v>
      </c>
      <c r="B198" s="214">
        <v>0.99099999999999999</v>
      </c>
      <c r="C198" s="214">
        <v>0.99099999999999999</v>
      </c>
      <c r="D198" s="214">
        <v>0.99099999999999999</v>
      </c>
      <c r="E198" s="214">
        <v>0.99099999999999999</v>
      </c>
      <c r="F198" s="216">
        <v>580</v>
      </c>
    </row>
    <row r="199" spans="1:6" ht="21.75" customHeight="1">
      <c r="A199" s="168" t="s">
        <v>358</v>
      </c>
      <c r="B199" s="214">
        <v>1.0089999999999999</v>
      </c>
      <c r="C199" s="214">
        <v>1.006</v>
      </c>
      <c r="D199" s="214">
        <v>1.0109999999999999</v>
      </c>
      <c r="E199" s="214">
        <v>1.008</v>
      </c>
      <c r="F199" s="216">
        <v>640</v>
      </c>
    </row>
    <row r="200" spans="1:6" ht="21.75" customHeight="1">
      <c r="A200" s="168" t="s">
        <v>359</v>
      </c>
      <c r="B200" s="214">
        <v>0.95399999999999996</v>
      </c>
      <c r="C200" s="214">
        <v>0.95499999999999996</v>
      </c>
      <c r="D200" s="214">
        <v>0.95399999999999996</v>
      </c>
      <c r="E200" s="214">
        <v>0.95399999999999996</v>
      </c>
      <c r="F200" s="216">
        <v>629</v>
      </c>
    </row>
    <row r="201" spans="1:6" ht="21.75" customHeight="1">
      <c r="A201" s="168" t="s">
        <v>360</v>
      </c>
      <c r="B201" s="214">
        <v>0.97</v>
      </c>
      <c r="C201" s="214">
        <v>0.97</v>
      </c>
      <c r="D201" s="214">
        <v>0.96399999999999997</v>
      </c>
      <c r="E201" s="214">
        <v>0.96699999999999997</v>
      </c>
      <c r="F201" s="216">
        <v>8741</v>
      </c>
    </row>
    <row r="202" spans="1:6" ht="21.75" customHeight="1">
      <c r="A202" s="168" t="s">
        <v>361</v>
      </c>
      <c r="B202" s="214">
        <v>1.004</v>
      </c>
      <c r="C202" s="214">
        <v>1.004</v>
      </c>
      <c r="D202" s="214">
        <v>1.004</v>
      </c>
      <c r="E202" s="214">
        <v>1.0029999999999999</v>
      </c>
      <c r="F202" s="216">
        <v>641</v>
      </c>
    </row>
    <row r="203" spans="1:6" ht="21.75" customHeight="1">
      <c r="A203" s="168" t="s">
        <v>362</v>
      </c>
      <c r="B203" s="214">
        <v>1</v>
      </c>
      <c r="C203" s="214">
        <v>1</v>
      </c>
      <c r="D203" s="214">
        <v>1</v>
      </c>
      <c r="E203" s="214">
        <v>1</v>
      </c>
      <c r="F203" s="216">
        <v>782</v>
      </c>
    </row>
    <row r="204" spans="1:6" ht="21.75" customHeight="1">
      <c r="A204" s="168" t="s">
        <v>363</v>
      </c>
      <c r="B204" s="214">
        <v>1.006</v>
      </c>
      <c r="C204" s="214">
        <v>1.0069999999999999</v>
      </c>
      <c r="D204" s="214">
        <v>1.006</v>
      </c>
      <c r="E204" s="214">
        <v>1.006</v>
      </c>
      <c r="F204" s="216">
        <v>590</v>
      </c>
    </row>
    <row r="205" spans="1:6" ht="21.75" customHeight="1">
      <c r="A205" s="168" t="s">
        <v>364</v>
      </c>
      <c r="B205" s="214">
        <v>1.0029999999999999</v>
      </c>
      <c r="C205" s="214">
        <v>1.0029999999999999</v>
      </c>
      <c r="D205" s="214">
        <v>1.0029999999999999</v>
      </c>
      <c r="E205" s="214">
        <v>1.0029999999999999</v>
      </c>
      <c r="F205" s="216">
        <v>645</v>
      </c>
    </row>
    <row r="206" spans="1:6" ht="21.75" customHeight="1">
      <c r="A206" s="168" t="s">
        <v>365</v>
      </c>
      <c r="B206" s="214">
        <v>1.0049999999999999</v>
      </c>
      <c r="C206" s="214">
        <v>1.004</v>
      </c>
      <c r="D206" s="214">
        <v>1.004</v>
      </c>
      <c r="E206" s="214">
        <v>1.004</v>
      </c>
      <c r="F206" s="216">
        <v>649</v>
      </c>
    </row>
    <row r="207" spans="1:6" ht="21.75" customHeight="1">
      <c r="A207" s="168" t="s">
        <v>366</v>
      </c>
      <c r="B207" s="214">
        <v>0.97</v>
      </c>
      <c r="C207" s="214">
        <v>0.97</v>
      </c>
      <c r="D207" s="214">
        <v>0.97</v>
      </c>
      <c r="E207" s="214">
        <v>0.97</v>
      </c>
      <c r="F207" s="216">
        <v>792</v>
      </c>
    </row>
    <row r="208" spans="1:6" ht="21.75" customHeight="1">
      <c r="A208" s="168" t="s">
        <v>367</v>
      </c>
      <c r="B208" s="214">
        <v>1.05</v>
      </c>
      <c r="C208" s="214">
        <v>1.0509999999999999</v>
      </c>
      <c r="D208" s="214">
        <v>1.05</v>
      </c>
      <c r="E208" s="214">
        <v>1.0509999999999999</v>
      </c>
      <c r="F208" s="216">
        <v>734</v>
      </c>
    </row>
    <row r="209" spans="1:6" ht="21.75" customHeight="1">
      <c r="A209" s="168" t="s">
        <v>368</v>
      </c>
      <c r="B209" s="214">
        <v>1.016</v>
      </c>
      <c r="C209" s="214">
        <v>1.016</v>
      </c>
      <c r="D209" s="214">
        <v>1.014</v>
      </c>
      <c r="E209" s="214">
        <v>1.0069999999999999</v>
      </c>
      <c r="F209" s="216">
        <v>693</v>
      </c>
    </row>
    <row r="210" spans="1:6" ht="21.75" customHeight="1">
      <c r="A210" s="168" t="s">
        <v>369</v>
      </c>
      <c r="B210" s="214">
        <v>0.98499999999999999</v>
      </c>
      <c r="C210" s="214">
        <v>0.98599999999999999</v>
      </c>
      <c r="D210" s="214">
        <v>0.98599999999999999</v>
      </c>
      <c r="E210" s="214">
        <v>0.98599999999999999</v>
      </c>
      <c r="F210" s="216">
        <v>561</v>
      </c>
    </row>
    <row r="211" spans="1:6" ht="21.75" customHeight="1">
      <c r="A211" s="168" t="s">
        <v>370</v>
      </c>
      <c r="B211" s="214">
        <v>1.042</v>
      </c>
      <c r="C211" s="214">
        <v>1.0449999999999999</v>
      </c>
      <c r="D211" s="214">
        <v>1.054</v>
      </c>
      <c r="E211" s="214">
        <v>1.05</v>
      </c>
      <c r="F211" s="216">
        <v>695</v>
      </c>
    </row>
    <row r="212" spans="1:6" ht="21.75" customHeight="1">
      <c r="A212" s="168" t="s">
        <v>371</v>
      </c>
      <c r="B212" s="214">
        <v>1.014</v>
      </c>
      <c r="C212" s="214">
        <v>1.014</v>
      </c>
      <c r="D212" s="214">
        <v>1.012</v>
      </c>
      <c r="E212" s="214">
        <v>1.012</v>
      </c>
      <c r="F212" s="216">
        <v>764</v>
      </c>
    </row>
    <row r="213" spans="1:6" ht="21.75" customHeight="1">
      <c r="A213" s="168" t="s">
        <v>372</v>
      </c>
      <c r="B213" s="214">
        <v>1</v>
      </c>
      <c r="C213" s="214">
        <v>1</v>
      </c>
      <c r="D213" s="214">
        <v>1</v>
      </c>
      <c r="E213" s="214">
        <v>1</v>
      </c>
      <c r="F213" s="216">
        <v>627</v>
      </c>
    </row>
    <row r="214" spans="1:6" ht="21.75" customHeight="1">
      <c r="A214" s="168" t="s">
        <v>373</v>
      </c>
      <c r="B214" s="214">
        <v>0.97299999999999998</v>
      </c>
      <c r="C214" s="214">
        <v>0.97299999999999998</v>
      </c>
      <c r="D214" s="214">
        <v>0.97199999999999998</v>
      </c>
      <c r="E214" s="214">
        <v>0.97199999999999998</v>
      </c>
      <c r="F214" s="216">
        <v>698</v>
      </c>
    </row>
    <row r="215" spans="1:6" ht="21.75" customHeight="1">
      <c r="A215" s="168" t="s">
        <v>374</v>
      </c>
      <c r="B215" s="214">
        <v>1.0089999999999999</v>
      </c>
      <c r="C215" s="214">
        <v>1.0169999999999999</v>
      </c>
      <c r="D215" s="214">
        <v>1.018</v>
      </c>
      <c r="E215" s="214">
        <v>1.018</v>
      </c>
      <c r="F215" s="216">
        <v>666</v>
      </c>
    </row>
    <row r="216" spans="1:6" ht="21.75" customHeight="1">
      <c r="A216" s="168" t="s">
        <v>375</v>
      </c>
      <c r="B216" s="214">
        <v>1.046</v>
      </c>
      <c r="C216" s="214">
        <v>1.046</v>
      </c>
      <c r="D216" s="214">
        <v>1.0620000000000001</v>
      </c>
      <c r="E216" s="214">
        <v>1.0620000000000001</v>
      </c>
      <c r="F216" s="216">
        <v>642</v>
      </c>
    </row>
    <row r="217" spans="1:6" ht="21.75" customHeight="1">
      <c r="A217" s="168" t="s">
        <v>376</v>
      </c>
      <c r="B217" s="214">
        <v>1.0009999999999999</v>
      </c>
      <c r="C217" s="214">
        <v>1.0009999999999999</v>
      </c>
      <c r="D217" s="214">
        <v>1</v>
      </c>
      <c r="E217" s="214">
        <v>0.999</v>
      </c>
      <c r="F217" s="216">
        <v>699</v>
      </c>
    </row>
    <row r="218" spans="1:6" ht="21.75" customHeight="1">
      <c r="A218" s="168" t="s">
        <v>377</v>
      </c>
      <c r="B218" s="214">
        <v>0.97099999999999997</v>
      </c>
      <c r="C218" s="214">
        <v>0.97099999999999997</v>
      </c>
      <c r="D218" s="214">
        <v>0.97099999999999997</v>
      </c>
      <c r="E218" s="214">
        <v>0.97099999999999997</v>
      </c>
      <c r="F218" s="216">
        <v>8727</v>
      </c>
    </row>
    <row r="219" spans="1:6" ht="21.75" customHeight="1">
      <c r="A219" s="168" t="s">
        <v>378</v>
      </c>
      <c r="B219" s="214">
        <v>0.98299999999999998</v>
      </c>
      <c r="C219" s="214">
        <v>0.98299999999999998</v>
      </c>
      <c r="D219" s="214">
        <v>0.98299999999999998</v>
      </c>
      <c r="E219" s="214">
        <v>0.98299999999999998</v>
      </c>
      <c r="F219" s="216">
        <v>702</v>
      </c>
    </row>
    <row r="220" spans="1:6" ht="21.75" customHeight="1">
      <c r="A220" s="168" t="s">
        <v>379</v>
      </c>
      <c r="B220" s="214">
        <v>1.0009999999999999</v>
      </c>
      <c r="C220" s="214">
        <v>1.0009999999999999</v>
      </c>
      <c r="D220" s="214">
        <v>1.0009999999999999</v>
      </c>
      <c r="E220" s="214">
        <v>1.0009999999999999</v>
      </c>
      <c r="F220" s="216">
        <v>712</v>
      </c>
    </row>
    <row r="221" spans="1:6" ht="21.75" customHeight="1">
      <c r="A221" s="168" t="s">
        <v>380</v>
      </c>
      <c r="B221" s="214">
        <v>0.97399999999999998</v>
      </c>
      <c r="C221" s="214">
        <v>0.998</v>
      </c>
      <c r="D221" s="214">
        <v>1.002</v>
      </c>
      <c r="E221" s="214">
        <v>1.002</v>
      </c>
      <c r="F221" s="216">
        <v>794</v>
      </c>
    </row>
    <row r="222" spans="1:6" ht="21.75" customHeight="1">
      <c r="A222" s="168" t="s">
        <v>381</v>
      </c>
      <c r="B222" s="214">
        <v>1.026</v>
      </c>
      <c r="C222" s="214">
        <v>1.02</v>
      </c>
      <c r="D222" s="214">
        <v>1.024</v>
      </c>
      <c r="E222" s="214">
        <v>1.0169999999999999</v>
      </c>
      <c r="F222" s="216">
        <v>716</v>
      </c>
    </row>
    <row r="223" spans="1:6" ht="21.75" customHeight="1">
      <c r="A223" s="168" t="s">
        <v>382</v>
      </c>
      <c r="B223" s="214">
        <v>1.0069999999999999</v>
      </c>
      <c r="C223" s="214">
        <v>1.0069999999999999</v>
      </c>
      <c r="D223" s="214">
        <v>1.006</v>
      </c>
      <c r="E223" s="214">
        <v>1.0049999999999999</v>
      </c>
      <c r="F223" s="216">
        <v>719</v>
      </c>
    </row>
    <row r="224" spans="1:6" ht="21.75" customHeight="1">
      <c r="A224" s="168" t="s">
        <v>383</v>
      </c>
      <c r="B224" s="214">
        <v>1.002</v>
      </c>
      <c r="C224" s="214">
        <v>1.0049999999999999</v>
      </c>
      <c r="D224" s="214">
        <v>1.006</v>
      </c>
      <c r="E224" s="214">
        <v>1.0029999999999999</v>
      </c>
      <c r="F224" s="216">
        <v>765</v>
      </c>
    </row>
    <row r="225" spans="1:6" ht="21.75" customHeight="1">
      <c r="A225" s="168" t="s">
        <v>384</v>
      </c>
      <c r="B225" s="214">
        <v>0.98499999999999999</v>
      </c>
      <c r="C225" s="214">
        <v>0.98499999999999999</v>
      </c>
      <c r="D225" s="214">
        <v>0.98499999999999999</v>
      </c>
      <c r="E225" s="214">
        <v>0.98499999999999999</v>
      </c>
      <c r="F225" s="216">
        <v>585</v>
      </c>
    </row>
    <row r="226" spans="1:6" ht="21.75" customHeight="1">
      <c r="A226" s="168" t="s">
        <v>385</v>
      </c>
      <c r="B226" s="214">
        <v>0.998</v>
      </c>
      <c r="C226" s="214">
        <v>0.998</v>
      </c>
      <c r="D226" s="214">
        <v>1.002</v>
      </c>
      <c r="E226" s="214">
        <v>1.002</v>
      </c>
      <c r="F226" s="216">
        <v>578</v>
      </c>
    </row>
    <row r="227" spans="1:6" ht="21.75" customHeight="1">
      <c r="A227" s="168" t="s">
        <v>386</v>
      </c>
      <c r="B227" s="214">
        <v>0.97699999999999998</v>
      </c>
      <c r="C227" s="214">
        <v>1.0009999999999999</v>
      </c>
      <c r="D227" s="214">
        <v>1.016</v>
      </c>
      <c r="E227" s="214">
        <v>1</v>
      </c>
      <c r="F227" s="216">
        <v>776</v>
      </c>
    </row>
    <row r="228" spans="1:6" ht="21.75" customHeight="1">
      <c r="A228" s="168" t="s">
        <v>387</v>
      </c>
      <c r="B228" s="214">
        <v>0.97699999999999998</v>
      </c>
      <c r="C228" s="214">
        <v>1.01</v>
      </c>
      <c r="D228" s="214">
        <v>1.0229999999999999</v>
      </c>
      <c r="E228" s="214">
        <v>1.012</v>
      </c>
      <c r="F228" s="216">
        <v>657</v>
      </c>
    </row>
    <row r="229" spans="1:6" ht="21.75" customHeight="1">
      <c r="A229" s="168" t="s">
        <v>388</v>
      </c>
      <c r="B229" s="214">
        <v>1.002</v>
      </c>
      <c r="C229" s="214">
        <v>1.0109999999999999</v>
      </c>
      <c r="D229" s="214">
        <v>1.004</v>
      </c>
      <c r="E229" s="214">
        <v>1.014</v>
      </c>
      <c r="F229" s="216">
        <v>594</v>
      </c>
    </row>
    <row r="230" spans="1:6" ht="21.75" customHeight="1">
      <c r="A230" s="168" t="s">
        <v>389</v>
      </c>
      <c r="B230" s="214">
        <v>0.999</v>
      </c>
      <c r="C230" s="214">
        <v>0.999</v>
      </c>
      <c r="D230" s="214">
        <v>0.999</v>
      </c>
      <c r="E230" s="214">
        <v>0.999</v>
      </c>
      <c r="F230" s="216">
        <v>747</v>
      </c>
    </row>
    <row r="231" spans="1:6" ht="21.75" customHeight="1">
      <c r="A231" s="168" t="s">
        <v>390</v>
      </c>
      <c r="B231" s="214">
        <v>0.996</v>
      </c>
      <c r="C231" s="214">
        <v>0.996</v>
      </c>
      <c r="D231" s="214">
        <v>1.008</v>
      </c>
      <c r="E231" s="214">
        <v>1.0069999999999999</v>
      </c>
      <c r="F231" s="216">
        <v>757</v>
      </c>
    </row>
    <row r="232" spans="1:6" ht="21.75" customHeight="1">
      <c r="A232" s="168" t="s">
        <v>391</v>
      </c>
      <c r="B232" s="214">
        <v>1.014</v>
      </c>
      <c r="C232" s="214">
        <v>1.014</v>
      </c>
      <c r="D232" s="214">
        <v>1.0089999999999999</v>
      </c>
      <c r="E232" s="214">
        <v>1.0089999999999999</v>
      </c>
      <c r="F232" s="216">
        <v>799</v>
      </c>
    </row>
    <row r="233" spans="1:6" ht="21.75" customHeight="1">
      <c r="A233" s="168" t="s">
        <v>392</v>
      </c>
      <c r="B233" s="214">
        <v>1</v>
      </c>
      <c r="C233" s="214">
        <v>1</v>
      </c>
      <c r="D233" s="214">
        <v>1</v>
      </c>
      <c r="E233" s="214">
        <v>1</v>
      </c>
      <c r="F233" s="216">
        <v>672</v>
      </c>
    </row>
    <row r="234" spans="1:6" ht="21.75" customHeight="1">
      <c r="A234" s="168" t="s">
        <v>393</v>
      </c>
      <c r="B234" s="214">
        <v>0.99199999999999999</v>
      </c>
      <c r="C234" s="214">
        <v>0.99199999999999999</v>
      </c>
      <c r="D234" s="214">
        <v>0.99199999999999999</v>
      </c>
      <c r="E234" s="214">
        <v>0.99199999999999999</v>
      </c>
      <c r="F234" s="216">
        <v>768</v>
      </c>
    </row>
    <row r="235" spans="1:6" ht="21.75" customHeight="1">
      <c r="A235" s="168" t="s">
        <v>394</v>
      </c>
      <c r="B235" s="214">
        <v>1</v>
      </c>
      <c r="C235" s="214">
        <v>1</v>
      </c>
      <c r="D235" s="214">
        <v>1</v>
      </c>
      <c r="E235" s="214">
        <v>1</v>
      </c>
      <c r="F235" s="216">
        <v>674</v>
      </c>
    </row>
    <row r="236" spans="1:6" ht="21.75" customHeight="1">
      <c r="A236" s="168" t="s">
        <v>395</v>
      </c>
      <c r="B236" s="214">
        <v>1</v>
      </c>
      <c r="C236" s="214">
        <v>1</v>
      </c>
      <c r="D236" s="214">
        <v>1</v>
      </c>
      <c r="E236" s="214">
        <v>1</v>
      </c>
      <c r="F236" s="216">
        <v>728</v>
      </c>
    </row>
    <row r="237" spans="1:6" ht="21.75" customHeight="1">
      <c r="A237" s="168" t="s">
        <v>396</v>
      </c>
      <c r="B237" s="214">
        <v>0.99299999999999999</v>
      </c>
      <c r="C237" s="214">
        <v>0.995</v>
      </c>
      <c r="D237" s="214">
        <v>0.996</v>
      </c>
      <c r="E237" s="214">
        <v>0.995</v>
      </c>
      <c r="F237" s="216">
        <v>751</v>
      </c>
    </row>
    <row r="238" spans="1:6" ht="21.75" customHeight="1">
      <c r="A238" s="168" t="s">
        <v>397</v>
      </c>
      <c r="B238" s="214">
        <v>1</v>
      </c>
      <c r="C238" s="214">
        <v>1</v>
      </c>
      <c r="D238" s="214">
        <v>1</v>
      </c>
      <c r="E238" s="214">
        <v>1</v>
      </c>
      <c r="F238" s="216">
        <v>720</v>
      </c>
    </row>
    <row r="239" spans="1:6" ht="21.75" customHeight="1">
      <c r="A239" s="168" t="s">
        <v>398</v>
      </c>
      <c r="B239" s="214">
        <v>1</v>
      </c>
      <c r="C239" s="214">
        <v>1</v>
      </c>
      <c r="D239" s="214">
        <v>1</v>
      </c>
      <c r="E239" s="214">
        <v>1</v>
      </c>
      <c r="F239" s="216">
        <v>8752</v>
      </c>
    </row>
    <row r="240" spans="1:6" ht="21.75" customHeight="1">
      <c r="A240" s="168" t="s">
        <v>399</v>
      </c>
      <c r="B240" s="214">
        <v>1.008</v>
      </c>
      <c r="C240" s="214">
        <v>1.008</v>
      </c>
      <c r="D240" s="214">
        <v>1.008</v>
      </c>
      <c r="E240" s="214">
        <v>1.0069999999999999</v>
      </c>
      <c r="F240" s="216">
        <v>788</v>
      </c>
    </row>
    <row r="241" spans="1:6" ht="21.75" customHeight="1">
      <c r="A241" s="168" t="s">
        <v>400</v>
      </c>
      <c r="B241" s="214">
        <v>1.014</v>
      </c>
      <c r="C241" s="214">
        <v>1.014</v>
      </c>
      <c r="D241" s="214">
        <v>1.0089999999999999</v>
      </c>
      <c r="E241" s="214">
        <v>1.0089999999999999</v>
      </c>
      <c r="F241" s="216">
        <v>799</v>
      </c>
    </row>
    <row r="242" spans="1:6" ht="21.75" customHeight="1">
      <c r="A242" s="168" t="s">
        <v>401</v>
      </c>
      <c r="B242" s="214">
        <v>1.0209999999999999</v>
      </c>
      <c r="C242" s="214">
        <v>1.0149999999999999</v>
      </c>
      <c r="D242" s="214">
        <v>1.0189999999999999</v>
      </c>
      <c r="E242" s="214">
        <v>1.012</v>
      </c>
      <c r="F242" s="216">
        <v>721</v>
      </c>
    </row>
    <row r="243" spans="1:6" ht="21.75" customHeight="1">
      <c r="A243" s="168" t="s">
        <v>402</v>
      </c>
      <c r="B243" s="214">
        <v>0.997</v>
      </c>
      <c r="C243" s="214">
        <v>0.99</v>
      </c>
      <c r="D243" s="214">
        <v>0.995</v>
      </c>
      <c r="E243" s="214">
        <v>0.997</v>
      </c>
      <c r="F243" s="216">
        <v>798</v>
      </c>
    </row>
    <row r="244" spans="1:6" ht="21.75" customHeight="1">
      <c r="A244" s="168" t="s">
        <v>403</v>
      </c>
      <c r="B244" s="214">
        <v>1.026</v>
      </c>
      <c r="C244" s="214">
        <v>1.0249999999999999</v>
      </c>
      <c r="D244" s="214">
        <v>1.0229999999999999</v>
      </c>
      <c r="E244" s="214">
        <v>1.02</v>
      </c>
      <c r="F244" s="216">
        <v>670</v>
      </c>
    </row>
    <row r="245" spans="1:6" ht="21.75" customHeight="1">
      <c r="A245" s="168" t="s">
        <v>404</v>
      </c>
      <c r="B245" s="214">
        <v>1.022</v>
      </c>
      <c r="C245" s="214">
        <v>1.0269999999999999</v>
      </c>
      <c r="D245" s="214">
        <v>1.048</v>
      </c>
      <c r="E245" s="214">
        <v>1.0309999999999999</v>
      </c>
      <c r="F245" s="216">
        <v>759</v>
      </c>
    </row>
    <row r="246" spans="1:6" ht="21.75" customHeight="1">
      <c r="A246" s="168" t="s">
        <v>405</v>
      </c>
      <c r="B246" s="214">
        <v>1.0029999999999999</v>
      </c>
      <c r="C246" s="214">
        <v>1.006</v>
      </c>
      <c r="D246" s="214">
        <v>1.006</v>
      </c>
      <c r="E246" s="214">
        <v>1.0049999999999999</v>
      </c>
      <c r="F246" s="216">
        <v>671</v>
      </c>
    </row>
    <row r="247" spans="1:6" ht="21.75" customHeight="1">
      <c r="A247" s="168" t="s">
        <v>406</v>
      </c>
      <c r="B247" s="214">
        <v>1</v>
      </c>
      <c r="C247" s="214">
        <v>1</v>
      </c>
      <c r="D247" s="214">
        <v>1</v>
      </c>
      <c r="E247" s="214">
        <v>1</v>
      </c>
      <c r="F247" s="216">
        <v>785</v>
      </c>
    </row>
    <row r="248" spans="1:6" ht="21.75" customHeight="1">
      <c r="A248" s="168" t="s">
        <v>407</v>
      </c>
      <c r="B248" s="214">
        <v>0.998</v>
      </c>
      <c r="C248" s="214">
        <v>1.002</v>
      </c>
      <c r="D248" s="214">
        <v>1.0009999999999999</v>
      </c>
      <c r="E248" s="214">
        <v>0.998</v>
      </c>
      <c r="F248" s="216">
        <v>643</v>
      </c>
    </row>
    <row r="249" spans="1:6" ht="21.75" customHeight="1">
      <c r="A249" s="168" t="s">
        <v>408</v>
      </c>
      <c r="B249" s="214">
        <v>1</v>
      </c>
      <c r="C249" s="214">
        <v>1</v>
      </c>
      <c r="D249" s="214">
        <v>1</v>
      </c>
      <c r="E249" s="214">
        <v>1</v>
      </c>
      <c r="F249" s="216">
        <v>760</v>
      </c>
    </row>
    <row r="250" spans="1:6" ht="21.75" customHeight="1">
      <c r="A250" s="168" t="s">
        <v>409</v>
      </c>
      <c r="B250" s="214">
        <v>1.0009999999999999</v>
      </c>
      <c r="C250" s="214">
        <v>1.0009999999999999</v>
      </c>
      <c r="D250" s="214">
        <v>1.0009999999999999</v>
      </c>
      <c r="E250" s="214">
        <v>1.0009999999999999</v>
      </c>
      <c r="F250" s="216">
        <v>572</v>
      </c>
    </row>
    <row r="251" spans="1:6" ht="21.75" customHeight="1">
      <c r="A251" s="168" t="s">
        <v>410</v>
      </c>
      <c r="B251" s="214">
        <v>1</v>
      </c>
      <c r="C251" s="214">
        <v>1</v>
      </c>
      <c r="D251" s="214">
        <v>1</v>
      </c>
      <c r="E251" s="214">
        <v>1</v>
      </c>
      <c r="F251" s="216">
        <v>8743</v>
      </c>
    </row>
    <row r="252" spans="1:6" ht="21.75" customHeight="1">
      <c r="A252" s="168" t="s">
        <v>411</v>
      </c>
      <c r="B252" s="214">
        <v>1</v>
      </c>
      <c r="C252" s="214">
        <v>1</v>
      </c>
      <c r="D252" s="214">
        <v>1.018</v>
      </c>
      <c r="E252" s="214">
        <v>1</v>
      </c>
      <c r="F252" s="216">
        <v>591</v>
      </c>
    </row>
    <row r="253" spans="1:6" ht="21.75" customHeight="1">
      <c r="A253" s="168" t="s">
        <v>412</v>
      </c>
      <c r="B253" s="214">
        <v>0.99099999999999999</v>
      </c>
      <c r="C253" s="214">
        <v>0.99099999999999999</v>
      </c>
      <c r="D253" s="214">
        <v>0.99099999999999999</v>
      </c>
      <c r="E253" s="214">
        <v>0.99099999999999999</v>
      </c>
      <c r="F253" s="216">
        <v>663</v>
      </c>
    </row>
    <row r="254" spans="1:6" ht="21.75" customHeight="1">
      <c r="A254" s="168" t="s">
        <v>413</v>
      </c>
      <c r="B254" s="214">
        <v>0.97299999999999998</v>
      </c>
      <c r="C254" s="214">
        <v>0.97199999999999998</v>
      </c>
      <c r="D254" s="214">
        <v>0.97299999999999998</v>
      </c>
      <c r="E254" s="214">
        <v>0.97299999999999998</v>
      </c>
      <c r="F254" s="216">
        <v>571</v>
      </c>
    </row>
    <row r="255" spans="1:6" ht="21.75" customHeight="1">
      <c r="A255" s="168" t="s">
        <v>415</v>
      </c>
      <c r="B255" s="214">
        <v>0.98099999999999998</v>
      </c>
      <c r="C255" s="214">
        <v>0.98099999999999998</v>
      </c>
      <c r="D255" s="214">
        <v>0.98299999999999998</v>
      </c>
      <c r="E255" s="214">
        <v>0.98299999999999998</v>
      </c>
      <c r="F255" s="216">
        <v>683</v>
      </c>
    </row>
    <row r="256" spans="1:6" ht="21.75" customHeight="1">
      <c r="A256" s="168" t="s">
        <v>416</v>
      </c>
      <c r="B256" s="214">
        <v>0.98199999999999998</v>
      </c>
      <c r="C256" s="214">
        <v>0.98099999999999998</v>
      </c>
      <c r="D256" s="214">
        <v>0.98199999999999998</v>
      </c>
      <c r="E256" s="214">
        <v>0.98099999999999998</v>
      </c>
      <c r="F256" s="216">
        <v>733</v>
      </c>
    </row>
    <row r="257" spans="1:6" ht="21.75" customHeight="1">
      <c r="A257" s="168" t="s">
        <v>417</v>
      </c>
      <c r="B257" s="214">
        <v>0.97</v>
      </c>
      <c r="C257" s="214">
        <v>0.97</v>
      </c>
      <c r="D257" s="214">
        <v>0.97</v>
      </c>
      <c r="E257" s="214">
        <v>0.97</v>
      </c>
      <c r="F257" s="216">
        <v>752</v>
      </c>
    </row>
    <row r="258" spans="1:6" ht="21.75" customHeight="1">
      <c r="A258" s="168" t="s">
        <v>418</v>
      </c>
      <c r="B258" s="214">
        <v>0.97299999999999998</v>
      </c>
      <c r="C258" s="214">
        <v>0.97299999999999998</v>
      </c>
      <c r="D258" s="214">
        <v>0.97299999999999998</v>
      </c>
      <c r="E258" s="214">
        <v>0.97299999999999998</v>
      </c>
      <c r="F258" s="216">
        <v>573</v>
      </c>
    </row>
    <row r="259" spans="1:6" ht="21.75" customHeight="1">
      <c r="A259" s="168" t="s">
        <v>419</v>
      </c>
      <c r="B259" s="214">
        <v>1.0249999999999999</v>
      </c>
      <c r="C259" s="214">
        <v>1.0249999999999999</v>
      </c>
      <c r="D259" s="214">
        <v>1.0229999999999999</v>
      </c>
      <c r="E259" s="214">
        <v>1.0229999999999999</v>
      </c>
      <c r="F259" s="216">
        <v>770</v>
      </c>
    </row>
    <row r="260" spans="1:6" ht="21.75" customHeight="1">
      <c r="A260" s="168" t="s">
        <v>420</v>
      </c>
      <c r="B260" s="214">
        <v>1.0089999999999999</v>
      </c>
      <c r="C260" s="214">
        <v>1.0089999999999999</v>
      </c>
      <c r="D260" s="214">
        <v>1.01</v>
      </c>
      <c r="E260" s="214">
        <v>1.0089999999999999</v>
      </c>
      <c r="F260" s="216">
        <v>592</v>
      </c>
    </row>
    <row r="261" spans="1:6" ht="21.75" customHeight="1">
      <c r="A261" s="168" t="s">
        <v>421</v>
      </c>
      <c r="B261" s="214">
        <v>1.0269999999999999</v>
      </c>
      <c r="C261" s="214">
        <v>1.024</v>
      </c>
      <c r="D261" s="214">
        <v>1.024</v>
      </c>
      <c r="E261" s="214">
        <v>1.02</v>
      </c>
      <c r="F261" s="216">
        <v>700</v>
      </c>
    </row>
    <row r="262" spans="1:6" ht="21.75" customHeight="1">
      <c r="A262" s="168" t="s">
        <v>422</v>
      </c>
      <c r="B262" s="214">
        <v>1.0429999999999999</v>
      </c>
      <c r="C262" s="214">
        <v>1.0649999999999999</v>
      </c>
      <c r="D262" s="214">
        <v>1.347</v>
      </c>
      <c r="E262" s="214">
        <v>1.06</v>
      </c>
      <c r="F262" s="216">
        <v>593</v>
      </c>
    </row>
    <row r="263" spans="1:6" ht="21.75" customHeight="1">
      <c r="A263" s="168" t="s">
        <v>423</v>
      </c>
      <c r="B263" s="214">
        <v>0.998</v>
      </c>
      <c r="C263" s="214">
        <v>0.999</v>
      </c>
      <c r="D263" s="214">
        <v>0.998</v>
      </c>
      <c r="E263" s="214">
        <v>0.998</v>
      </c>
      <c r="F263" s="216">
        <v>586</v>
      </c>
    </row>
    <row r="264" spans="1:6" ht="21.75" customHeight="1">
      <c r="A264" s="168" t="s">
        <v>426</v>
      </c>
      <c r="B264" s="214">
        <v>1.0269999999999999</v>
      </c>
      <c r="C264" s="214">
        <v>1.0269999999999999</v>
      </c>
      <c r="D264" s="214">
        <v>1.0269999999999999</v>
      </c>
      <c r="E264" s="214">
        <v>1.028</v>
      </c>
      <c r="F264" s="216">
        <v>568</v>
      </c>
    </row>
    <row r="265" spans="1:6" ht="21.75" customHeight="1">
      <c r="A265" s="168" t="s">
        <v>427</v>
      </c>
      <c r="B265" s="214">
        <v>1</v>
      </c>
      <c r="C265" s="214">
        <v>0.999</v>
      </c>
      <c r="D265" s="214">
        <v>0.999</v>
      </c>
      <c r="E265" s="214">
        <v>0.999</v>
      </c>
      <c r="F265" s="216">
        <v>579</v>
      </c>
    </row>
    <row r="266" spans="1:6" ht="21.75" customHeight="1">
      <c r="A266" s="168" t="s">
        <v>429</v>
      </c>
      <c r="B266" s="214">
        <v>1.014</v>
      </c>
      <c r="C266" s="214">
        <v>1.014</v>
      </c>
      <c r="D266" s="214">
        <v>1.0089999999999999</v>
      </c>
      <c r="E266" s="214">
        <v>1.0089999999999999</v>
      </c>
      <c r="F266" s="216">
        <v>799</v>
      </c>
    </row>
    <row r="267" spans="1:6" ht="21.75" customHeight="1">
      <c r="A267" s="168" t="s">
        <v>430</v>
      </c>
      <c r="B267" s="214">
        <v>1.01</v>
      </c>
      <c r="C267" s="214">
        <v>1.0089999999999999</v>
      </c>
      <c r="D267" s="214">
        <v>1.01</v>
      </c>
      <c r="E267" s="214">
        <v>1.008</v>
      </c>
      <c r="F267" s="216">
        <v>584</v>
      </c>
    </row>
    <row r="268" spans="1:6" ht="21.75" customHeight="1">
      <c r="A268" s="168" t="s">
        <v>431</v>
      </c>
      <c r="B268" s="214">
        <v>1.014</v>
      </c>
      <c r="C268" s="214">
        <v>1.014</v>
      </c>
      <c r="D268" s="214">
        <v>1.0089999999999999</v>
      </c>
      <c r="E268" s="214">
        <v>1.0089999999999999</v>
      </c>
      <c r="F268" s="216">
        <v>8770</v>
      </c>
    </row>
    <row r="269" spans="1:6" ht="21.75" customHeight="1">
      <c r="A269" s="168" t="s">
        <v>432</v>
      </c>
      <c r="B269" s="214">
        <v>1.0620000000000001</v>
      </c>
      <c r="C269" s="214">
        <v>1.079</v>
      </c>
      <c r="D269" s="214">
        <v>1.0820000000000001</v>
      </c>
      <c r="E269" s="214">
        <v>1.08</v>
      </c>
      <c r="F269" s="216">
        <v>587</v>
      </c>
    </row>
    <row r="270" spans="1:6" ht="21.75" customHeight="1">
      <c r="A270" s="168" t="s">
        <v>433</v>
      </c>
      <c r="B270" s="214">
        <v>1.014</v>
      </c>
      <c r="C270" s="214">
        <v>1.014</v>
      </c>
      <c r="D270" s="214">
        <v>1.0089999999999999</v>
      </c>
      <c r="E270" s="214">
        <v>1.0089999999999999</v>
      </c>
      <c r="F270" s="216">
        <v>8768</v>
      </c>
    </row>
    <row r="271" spans="1:6" ht="21.75" customHeight="1">
      <c r="A271" s="168" t="s">
        <v>434</v>
      </c>
      <c r="B271" s="214">
        <v>1.014</v>
      </c>
      <c r="C271" s="214">
        <v>1.014</v>
      </c>
      <c r="D271" s="214">
        <v>1.0089999999999999</v>
      </c>
      <c r="E271" s="214">
        <v>1.0089999999999999</v>
      </c>
      <c r="F271" s="216">
        <v>799</v>
      </c>
    </row>
    <row r="272" spans="1:6" ht="21.75" customHeight="1">
      <c r="A272" s="168" t="s">
        <v>435</v>
      </c>
      <c r="B272" s="214">
        <v>0.98599999999999999</v>
      </c>
      <c r="C272" s="214">
        <v>0.98599999999999999</v>
      </c>
      <c r="D272" s="214">
        <v>0.98699999999999999</v>
      </c>
      <c r="E272" s="214">
        <v>0.98499999999999999</v>
      </c>
      <c r="F272" s="216">
        <v>582</v>
      </c>
    </row>
    <row r="273" spans="1:6" ht="21.75" customHeight="1">
      <c r="A273" s="168" t="s">
        <v>436</v>
      </c>
      <c r="B273" s="214">
        <v>1.014</v>
      </c>
      <c r="C273" s="214">
        <v>1.014</v>
      </c>
      <c r="D273" s="214">
        <v>1.0089999999999999</v>
      </c>
      <c r="E273" s="214">
        <v>1.0089999999999999</v>
      </c>
      <c r="F273" s="216">
        <v>799</v>
      </c>
    </row>
    <row r="274" spans="1:6" ht="21.75" customHeight="1">
      <c r="A274" s="168" t="s">
        <v>437</v>
      </c>
      <c r="B274" s="214">
        <v>0.98699999999999999</v>
      </c>
      <c r="C274" s="214">
        <v>0.98799999999999999</v>
      </c>
      <c r="D274" s="214">
        <v>0.98699999999999999</v>
      </c>
      <c r="E274" s="214">
        <v>0.98699999999999999</v>
      </c>
      <c r="F274" s="216">
        <v>8760</v>
      </c>
    </row>
    <row r="275" spans="1:6" ht="21.75" customHeight="1">
      <c r="A275" s="168" t="s">
        <v>438</v>
      </c>
      <c r="B275" s="214">
        <v>1.02</v>
      </c>
      <c r="C275" s="214">
        <v>1.03</v>
      </c>
      <c r="D275" s="214">
        <v>1.034</v>
      </c>
      <c r="E275" s="214">
        <v>1.018</v>
      </c>
      <c r="F275" s="216">
        <v>599</v>
      </c>
    </row>
    <row r="276" spans="1:6" ht="21.75" customHeight="1">
      <c r="A276" s="168" t="s">
        <v>439</v>
      </c>
      <c r="B276" s="214">
        <v>1.004</v>
      </c>
      <c r="C276" s="214">
        <v>1.004</v>
      </c>
      <c r="D276" s="214">
        <v>1.004</v>
      </c>
      <c r="E276" s="214">
        <v>1.0029999999999999</v>
      </c>
      <c r="F276" s="216">
        <v>588</v>
      </c>
    </row>
    <row r="277" spans="1:6" ht="21.75" customHeight="1">
      <c r="A277" s="168" t="s">
        <v>440</v>
      </c>
      <c r="B277" s="214">
        <v>1.014</v>
      </c>
      <c r="C277" s="214">
        <v>1.014</v>
      </c>
      <c r="D277" s="214">
        <v>1.0089999999999999</v>
      </c>
      <c r="E277" s="214">
        <v>1.0089999999999999</v>
      </c>
      <c r="F277" s="216">
        <v>799</v>
      </c>
    </row>
    <row r="278" spans="1:6" ht="21.75" customHeight="1">
      <c r="A278" s="168" t="s">
        <v>441</v>
      </c>
      <c r="B278" s="214">
        <v>1.014</v>
      </c>
      <c r="C278" s="214">
        <v>1.014</v>
      </c>
      <c r="D278" s="214">
        <v>1.0089999999999999</v>
      </c>
      <c r="E278" s="214">
        <v>1.0089999999999999</v>
      </c>
      <c r="F278" s="216">
        <v>799</v>
      </c>
    </row>
    <row r="279" spans="1:6" ht="21.75" customHeight="1">
      <c r="A279" s="168" t="s">
        <v>442</v>
      </c>
      <c r="B279" s="214">
        <v>1.014</v>
      </c>
      <c r="C279" s="214">
        <v>1.014</v>
      </c>
      <c r="D279" s="214">
        <v>1.0089999999999999</v>
      </c>
      <c r="E279" s="214">
        <v>1.0089999999999999</v>
      </c>
      <c r="F279" s="216">
        <v>799</v>
      </c>
    </row>
    <row r="280" spans="1:6" ht="21.75" customHeight="1">
      <c r="A280" s="168" t="s">
        <v>443</v>
      </c>
      <c r="B280" s="214">
        <v>1.014</v>
      </c>
      <c r="C280" s="214">
        <v>1.014</v>
      </c>
      <c r="D280" s="214">
        <v>1.0089999999999999</v>
      </c>
      <c r="E280" s="214">
        <v>1.0089999999999999</v>
      </c>
      <c r="F280" s="216">
        <v>799</v>
      </c>
    </row>
    <row r="281" spans="1:6" ht="21.75" customHeight="1">
      <c r="A281" s="168" t="s">
        <v>445</v>
      </c>
      <c r="B281" s="214">
        <v>1.014</v>
      </c>
      <c r="C281" s="214">
        <v>1.014</v>
      </c>
      <c r="D281" s="214">
        <v>1.0089999999999999</v>
      </c>
      <c r="E281" s="214">
        <v>1.0089999999999999</v>
      </c>
      <c r="F281" s="216">
        <v>799</v>
      </c>
    </row>
    <row r="282" spans="1:6" ht="21.75" customHeight="1">
      <c r="A282" s="168" t="s">
        <v>446</v>
      </c>
      <c r="B282" s="214">
        <v>1.014</v>
      </c>
      <c r="C282" s="214">
        <v>1.014</v>
      </c>
      <c r="D282" s="214">
        <v>1.0089999999999999</v>
      </c>
      <c r="E282" s="214">
        <v>1.0089999999999999</v>
      </c>
      <c r="F282" s="216">
        <v>799</v>
      </c>
    </row>
    <row r="283" spans="1:6" ht="21.75" customHeight="1">
      <c r="A283" s="168" t="s">
        <v>447</v>
      </c>
      <c r="B283" s="214">
        <v>1</v>
      </c>
      <c r="C283" s="214">
        <v>1</v>
      </c>
      <c r="D283" s="214">
        <v>1</v>
      </c>
      <c r="E283" s="214">
        <v>1</v>
      </c>
      <c r="F283" s="216">
        <v>690</v>
      </c>
    </row>
    <row r="284" spans="1:6" ht="21.75" customHeight="1">
      <c r="A284" s="168" t="s">
        <v>448</v>
      </c>
      <c r="B284" s="214">
        <v>1.014</v>
      </c>
      <c r="C284" s="214">
        <v>1.014</v>
      </c>
      <c r="D284" s="214">
        <v>1.0089999999999999</v>
      </c>
      <c r="E284" s="214">
        <v>1.0089999999999999</v>
      </c>
      <c r="F284" s="216">
        <v>799</v>
      </c>
    </row>
    <row r="285" spans="1:6" ht="21.75" customHeight="1">
      <c r="A285" s="168" t="s">
        <v>449</v>
      </c>
      <c r="B285" s="214">
        <v>1.014</v>
      </c>
      <c r="C285" s="214">
        <v>1.014</v>
      </c>
      <c r="D285" s="214">
        <v>1.0089999999999999</v>
      </c>
      <c r="E285" s="214">
        <v>1.0089999999999999</v>
      </c>
      <c r="F285" s="216">
        <v>799</v>
      </c>
    </row>
    <row r="286" spans="1:6" ht="21.75" customHeight="1">
      <c r="A286" s="168" t="s">
        <v>450</v>
      </c>
      <c r="B286" s="214">
        <v>1.014</v>
      </c>
      <c r="C286" s="214">
        <v>1.014</v>
      </c>
      <c r="D286" s="214">
        <v>1.0089999999999999</v>
      </c>
      <c r="E286" s="214">
        <v>1.0089999999999999</v>
      </c>
      <c r="F286" s="216">
        <v>799</v>
      </c>
    </row>
    <row r="287" spans="1:6" ht="21.75" customHeight="1">
      <c r="A287" s="168" t="s">
        <v>451</v>
      </c>
      <c r="B287" s="214">
        <v>1.014</v>
      </c>
      <c r="C287" s="214">
        <v>1.014</v>
      </c>
      <c r="D287" s="214">
        <v>1.0089999999999999</v>
      </c>
      <c r="E287" s="214">
        <v>1.0089999999999999</v>
      </c>
      <c r="F287" s="216">
        <v>799</v>
      </c>
    </row>
    <row r="288" spans="1:6" ht="21.75" customHeight="1">
      <c r="A288" s="168" t="s">
        <v>452</v>
      </c>
      <c r="B288" s="214">
        <v>1.014</v>
      </c>
      <c r="C288" s="214">
        <v>1.014</v>
      </c>
      <c r="D288" s="214">
        <v>1.0089999999999999</v>
      </c>
      <c r="E288" s="214">
        <v>1.0089999999999999</v>
      </c>
      <c r="F288" s="216">
        <v>799</v>
      </c>
    </row>
    <row r="289" spans="1:6" ht="21.75" customHeight="1">
      <c r="A289" s="168" t="s">
        <v>453</v>
      </c>
      <c r="B289" s="214">
        <v>1.014</v>
      </c>
      <c r="C289" s="214">
        <v>1.014</v>
      </c>
      <c r="D289" s="214">
        <v>1.0089999999999999</v>
      </c>
      <c r="E289" s="214">
        <v>1.0089999999999999</v>
      </c>
      <c r="F289" s="216">
        <v>799</v>
      </c>
    </row>
    <row r="290" spans="1:6" ht="21.75" customHeight="1">
      <c r="A290" s="215"/>
      <c r="B290" s="215"/>
      <c r="C290" s="215"/>
      <c r="D290" s="215"/>
      <c r="E290" s="215"/>
      <c r="F290" s="215"/>
    </row>
    <row r="291" spans="1:6" ht="25.5" customHeight="1">
      <c r="A291" s="215"/>
      <c r="B291" s="215"/>
      <c r="C291" s="215"/>
      <c r="D291" s="215"/>
      <c r="E291" s="215"/>
      <c r="F291" s="215"/>
    </row>
    <row r="292" spans="1:6">
      <c r="B292" s="215"/>
      <c r="C292" s="215"/>
      <c r="D292" s="215"/>
      <c r="E292" s="215"/>
      <c r="F292" s="215"/>
    </row>
    <row r="293" spans="1:6">
      <c r="A293" s="255" t="s">
        <v>687</v>
      </c>
      <c r="B293" s="296"/>
      <c r="C293" s="296"/>
      <c r="D293" s="296"/>
      <c r="E293" s="296"/>
      <c r="F293" s="256"/>
    </row>
    <row r="294" spans="1:6" ht="46.5" customHeight="1">
      <c r="A294" s="255" t="s">
        <v>779</v>
      </c>
      <c r="B294" s="296"/>
      <c r="C294" s="296"/>
      <c r="D294" s="296"/>
      <c r="E294" s="296"/>
      <c r="F294" s="256"/>
    </row>
    <row r="295" spans="1:6">
      <c r="A295" s="18" t="s">
        <v>689</v>
      </c>
      <c r="B295" s="18" t="s">
        <v>659</v>
      </c>
      <c r="C295" s="18" t="s">
        <v>660</v>
      </c>
      <c r="D295" s="18" t="s">
        <v>661</v>
      </c>
      <c r="E295" s="18" t="s">
        <v>662</v>
      </c>
      <c r="F295" s="18" t="s">
        <v>676</v>
      </c>
    </row>
    <row r="296" spans="1:6">
      <c r="A296" s="168" t="s">
        <v>693</v>
      </c>
      <c r="B296" s="214">
        <v>1.0269999999999999</v>
      </c>
      <c r="C296" s="214">
        <v>1.0269999999999999</v>
      </c>
      <c r="D296" s="214">
        <v>1.0269999999999999</v>
      </c>
      <c r="E296" s="214">
        <v>1.028</v>
      </c>
      <c r="F296" s="212">
        <v>530</v>
      </c>
    </row>
    <row r="297" spans="1:6" ht="24.75" customHeight="1">
      <c r="A297" s="168" t="s">
        <v>694</v>
      </c>
      <c r="B297" s="214">
        <v>1.0269999999999999</v>
      </c>
      <c r="C297" s="214">
        <v>1.0269999999999999</v>
      </c>
      <c r="D297" s="214">
        <v>1.0269999999999999</v>
      </c>
      <c r="E297" s="214">
        <v>1.028</v>
      </c>
      <c r="F297" s="212">
        <v>520</v>
      </c>
    </row>
    <row r="298" spans="1:6" ht="24.75" customHeight="1">
      <c r="A298" s="168" t="s">
        <v>695</v>
      </c>
      <c r="B298" s="214">
        <v>1.0269999999999999</v>
      </c>
      <c r="C298" s="214">
        <v>1.0269999999999999</v>
      </c>
      <c r="D298" s="214">
        <v>1.0269999999999999</v>
      </c>
      <c r="E298" s="214">
        <v>1.028</v>
      </c>
      <c r="F298" s="212">
        <v>520</v>
      </c>
    </row>
    <row r="299" spans="1:6" ht="24.75" customHeight="1">
      <c r="A299" s="168" t="s">
        <v>696</v>
      </c>
      <c r="B299" s="214">
        <v>1.0269999999999999</v>
      </c>
      <c r="C299" s="214">
        <v>1.0269999999999999</v>
      </c>
      <c r="D299" s="214">
        <v>1.0269999999999999</v>
      </c>
      <c r="E299" s="214">
        <v>1.028</v>
      </c>
      <c r="F299" s="212">
        <v>522</v>
      </c>
    </row>
    <row r="300" spans="1:6" ht="24.75" customHeight="1">
      <c r="A300" s="168" t="s">
        <v>697</v>
      </c>
      <c r="B300" s="214">
        <v>1.0269999999999999</v>
      </c>
      <c r="C300" s="214">
        <v>1.0269999999999999</v>
      </c>
      <c r="D300" s="214">
        <v>1.0269999999999999</v>
      </c>
      <c r="E300" s="214">
        <v>1.028</v>
      </c>
      <c r="F300" s="212">
        <v>522</v>
      </c>
    </row>
    <row r="301" spans="1:6" ht="24.75" customHeight="1">
      <c r="A301" s="168" t="s">
        <v>698</v>
      </c>
      <c r="B301" s="214">
        <v>1.0269999999999999</v>
      </c>
      <c r="C301" s="214">
        <v>1.0269999999999999</v>
      </c>
      <c r="D301" s="214">
        <v>1.0269999999999999</v>
      </c>
      <c r="E301" s="214">
        <v>1.028</v>
      </c>
      <c r="F301" s="212">
        <v>522</v>
      </c>
    </row>
    <row r="302" spans="1:6" ht="24.75" customHeight="1">
      <c r="A302" s="168" t="s">
        <v>699</v>
      </c>
      <c r="B302" s="214">
        <v>1.0269999999999999</v>
      </c>
      <c r="C302" s="214">
        <v>1.0269999999999999</v>
      </c>
      <c r="D302" s="214">
        <v>1.0269999999999999</v>
      </c>
      <c r="E302" s="214">
        <v>1.028</v>
      </c>
      <c r="F302" s="212">
        <v>523</v>
      </c>
    </row>
    <row r="303" spans="1:6" ht="24.75" customHeight="1">
      <c r="A303" s="168" t="s">
        <v>700</v>
      </c>
      <c r="B303" s="214">
        <v>1.0269999999999999</v>
      </c>
      <c r="C303" s="214">
        <v>1.0269999999999999</v>
      </c>
      <c r="D303" s="214">
        <v>1.0269999999999999</v>
      </c>
      <c r="E303" s="214">
        <v>1.028</v>
      </c>
      <c r="F303" s="212">
        <v>524</v>
      </c>
    </row>
    <row r="304" spans="1:6" ht="24.75" customHeight="1">
      <c r="A304" s="168" t="s">
        <v>701</v>
      </c>
      <c r="B304" s="214">
        <v>1.0269999999999999</v>
      </c>
      <c r="C304" s="214">
        <v>1.0269999999999999</v>
      </c>
      <c r="D304" s="214">
        <v>1.0269999999999999</v>
      </c>
      <c r="E304" s="214">
        <v>1.028</v>
      </c>
      <c r="F304" s="212">
        <v>526</v>
      </c>
    </row>
    <row r="305" spans="1:6" ht="24.75" customHeight="1">
      <c r="A305" s="168" t="s">
        <v>702</v>
      </c>
      <c r="B305" s="214">
        <v>1.0269999999999999</v>
      </c>
      <c r="C305" s="214">
        <v>1.0269999999999999</v>
      </c>
      <c r="D305" s="214">
        <v>1.0269999999999999</v>
      </c>
      <c r="E305" s="214">
        <v>1.028</v>
      </c>
      <c r="F305" s="212">
        <v>527</v>
      </c>
    </row>
    <row r="306" spans="1:6" ht="24.75" customHeight="1">
      <c r="A306" s="168" t="s">
        <v>704</v>
      </c>
      <c r="B306" s="214">
        <v>0.998</v>
      </c>
      <c r="C306" s="214">
        <v>0.998</v>
      </c>
      <c r="D306" s="214">
        <v>0.999</v>
      </c>
      <c r="E306" s="214">
        <v>0.998</v>
      </c>
      <c r="F306" s="212">
        <v>913</v>
      </c>
    </row>
    <row r="307" spans="1:6" ht="24.75" customHeight="1">
      <c r="A307" s="168" t="s">
        <v>705</v>
      </c>
      <c r="B307" s="214">
        <v>0.999</v>
      </c>
      <c r="C307" s="214">
        <v>0.999</v>
      </c>
      <c r="D307" s="214">
        <v>0.999</v>
      </c>
      <c r="E307" s="214">
        <v>0.999</v>
      </c>
      <c r="F307" s="212">
        <v>914</v>
      </c>
    </row>
    <row r="308" spans="1:6" ht="24.75" customHeight="1">
      <c r="A308" s="168" t="s">
        <v>706</v>
      </c>
      <c r="B308" s="214">
        <v>1</v>
      </c>
      <c r="C308" s="214">
        <v>1</v>
      </c>
      <c r="D308" s="214">
        <v>1</v>
      </c>
      <c r="E308" s="214">
        <v>1</v>
      </c>
      <c r="F308" s="212">
        <v>8707</v>
      </c>
    </row>
    <row r="309" spans="1:6" ht="24.75" customHeight="1">
      <c r="A309" s="168" t="s">
        <v>707</v>
      </c>
      <c r="B309" s="214">
        <v>0.99399999999999999</v>
      </c>
      <c r="C309" s="214">
        <v>0.995</v>
      </c>
      <c r="D309" s="214">
        <v>0.99299999999999999</v>
      </c>
      <c r="E309" s="214">
        <v>0.99399999999999999</v>
      </c>
      <c r="F309" s="212">
        <v>917</v>
      </c>
    </row>
    <row r="310" spans="1:6" ht="24.75" customHeight="1">
      <c r="A310" s="168" t="s">
        <v>708</v>
      </c>
      <c r="B310" s="214">
        <v>1.002</v>
      </c>
      <c r="C310" s="214">
        <v>1.0029999999999999</v>
      </c>
      <c r="D310" s="214">
        <v>1.0029999999999999</v>
      </c>
      <c r="E310" s="214">
        <v>1.0029999999999999</v>
      </c>
      <c r="F310" s="212">
        <v>918</v>
      </c>
    </row>
    <row r="311" spans="1:6" ht="24.75" customHeight="1">
      <c r="A311" s="168" t="s">
        <v>709</v>
      </c>
      <c r="B311" s="214">
        <v>0.997</v>
      </c>
      <c r="C311" s="214">
        <v>0.997</v>
      </c>
      <c r="D311" s="214">
        <v>0.996</v>
      </c>
      <c r="E311" s="214">
        <v>0.996</v>
      </c>
      <c r="F311" s="212">
        <v>837</v>
      </c>
    </row>
    <row r="312" spans="1:6" ht="24.75" customHeight="1">
      <c r="A312" s="168" t="s">
        <v>710</v>
      </c>
      <c r="B312" s="214">
        <v>0.99099999999999999</v>
      </c>
      <c r="C312" s="214">
        <v>0.99</v>
      </c>
      <c r="D312" s="214">
        <v>0.99</v>
      </c>
      <c r="E312" s="214">
        <v>0.99</v>
      </c>
      <c r="F312" s="212">
        <v>8328</v>
      </c>
    </row>
    <row r="313" spans="1:6" ht="24.75" customHeight="1">
      <c r="A313" s="168" t="s">
        <v>711</v>
      </c>
      <c r="B313" s="214">
        <v>1.014</v>
      </c>
      <c r="C313" s="214">
        <v>1.016</v>
      </c>
      <c r="D313" s="214">
        <v>1.014</v>
      </c>
      <c r="E313" s="214">
        <v>1.014</v>
      </c>
      <c r="F313" s="212">
        <v>922</v>
      </c>
    </row>
    <row r="314" spans="1:6" ht="24.75" customHeight="1">
      <c r="A314" s="168" t="s">
        <v>712</v>
      </c>
      <c r="B314" s="214">
        <v>0.98299999999999998</v>
      </c>
      <c r="C314" s="214">
        <v>0.98299999999999998</v>
      </c>
      <c r="D314" s="214">
        <v>0.98199999999999998</v>
      </c>
      <c r="E314" s="214">
        <v>0.98299999999999998</v>
      </c>
      <c r="F314" s="212">
        <v>8696</v>
      </c>
    </row>
    <row r="315" spans="1:6" ht="24.75" customHeight="1">
      <c r="A315" s="168" t="s">
        <v>713</v>
      </c>
      <c r="B315" s="214">
        <v>0.99199999999999999</v>
      </c>
      <c r="C315" s="214">
        <v>0.99199999999999999</v>
      </c>
      <c r="D315" s="214">
        <v>0.99199999999999999</v>
      </c>
      <c r="E315" s="214">
        <v>0.99199999999999999</v>
      </c>
      <c r="F315" s="212">
        <v>923</v>
      </c>
    </row>
    <row r="316" spans="1:6" ht="24.75" customHeight="1">
      <c r="A316" s="168" t="s">
        <v>714</v>
      </c>
      <c r="B316" s="214">
        <v>1.014</v>
      </c>
      <c r="C316" s="214">
        <v>1.014</v>
      </c>
      <c r="D316" s="214">
        <v>1.0129999999999999</v>
      </c>
      <c r="E316" s="214">
        <v>1.0129999999999999</v>
      </c>
      <c r="F316" s="212">
        <v>924</v>
      </c>
    </row>
    <row r="317" spans="1:6" ht="24.75" customHeight="1">
      <c r="A317" s="168" t="s">
        <v>715</v>
      </c>
      <c r="B317" s="214">
        <v>0.995</v>
      </c>
      <c r="C317" s="214">
        <v>0.995</v>
      </c>
      <c r="D317" s="214">
        <v>0.995</v>
      </c>
      <c r="E317" s="214">
        <v>0.996</v>
      </c>
      <c r="F317" s="212">
        <v>925</v>
      </c>
    </row>
    <row r="318" spans="1:6" ht="24.75" customHeight="1">
      <c r="A318" s="168" t="s">
        <v>716</v>
      </c>
      <c r="B318" s="214">
        <v>0.99</v>
      </c>
      <c r="C318" s="214">
        <v>0.99</v>
      </c>
      <c r="D318" s="214">
        <v>0.99</v>
      </c>
      <c r="E318" s="214">
        <v>0.99</v>
      </c>
      <c r="F318" s="212">
        <v>926</v>
      </c>
    </row>
    <row r="319" spans="1:6" ht="24.75" customHeight="1">
      <c r="A319" s="168" t="s">
        <v>717</v>
      </c>
      <c r="B319" s="214">
        <v>0.99199999999999999</v>
      </c>
      <c r="C319" s="214">
        <v>0.99199999999999999</v>
      </c>
      <c r="D319" s="214">
        <v>0.99199999999999999</v>
      </c>
      <c r="E319" s="214">
        <v>0.99199999999999999</v>
      </c>
      <c r="F319" s="212">
        <v>8699</v>
      </c>
    </row>
    <row r="320" spans="1:6" ht="24.75" customHeight="1">
      <c r="A320" s="168" t="s">
        <v>718</v>
      </c>
      <c r="B320" s="214">
        <v>0.99199999999999999</v>
      </c>
      <c r="C320" s="214">
        <v>0.99199999999999999</v>
      </c>
      <c r="D320" s="214">
        <v>0.99199999999999999</v>
      </c>
      <c r="E320" s="214">
        <v>0.99199999999999999</v>
      </c>
      <c r="F320" s="212">
        <v>8699</v>
      </c>
    </row>
    <row r="321" spans="1:6" ht="24.75" customHeight="1">
      <c r="A321" s="168" t="s">
        <v>719</v>
      </c>
      <c r="B321" s="214">
        <v>0.98699999999999999</v>
      </c>
      <c r="C321" s="214">
        <v>0.98799999999999999</v>
      </c>
      <c r="D321" s="214">
        <v>0.98699999999999999</v>
      </c>
      <c r="E321" s="214">
        <v>0.98699999999999999</v>
      </c>
      <c r="F321" s="212">
        <v>927</v>
      </c>
    </row>
    <row r="322" spans="1:6" ht="24.75" customHeight="1">
      <c r="A322" s="168" t="s">
        <v>720</v>
      </c>
      <c r="B322" s="214">
        <v>1</v>
      </c>
      <c r="C322" s="214">
        <v>1</v>
      </c>
      <c r="D322" s="214">
        <v>1</v>
      </c>
      <c r="E322" s="214">
        <v>1</v>
      </c>
      <c r="F322" s="212">
        <v>930</v>
      </c>
    </row>
    <row r="323" spans="1:6" ht="24.75" customHeight="1">
      <c r="A323" s="168" t="s">
        <v>721</v>
      </c>
      <c r="B323" s="214">
        <v>1</v>
      </c>
      <c r="C323" s="214">
        <v>1</v>
      </c>
      <c r="D323" s="214">
        <v>1</v>
      </c>
      <c r="E323" s="214">
        <v>1.0009999999999999</v>
      </c>
      <c r="F323" s="212">
        <v>931</v>
      </c>
    </row>
    <row r="324" spans="1:6" ht="24.75" customHeight="1">
      <c r="A324" s="168" t="s">
        <v>722</v>
      </c>
      <c r="B324" s="214">
        <v>0.995</v>
      </c>
      <c r="C324" s="214">
        <v>0.99199999999999999</v>
      </c>
      <c r="D324" s="214">
        <v>0.99099999999999999</v>
      </c>
      <c r="E324" s="214">
        <v>0.99399999999999999</v>
      </c>
      <c r="F324" s="212">
        <v>932</v>
      </c>
    </row>
    <row r="325" spans="1:6" ht="24.75" customHeight="1">
      <c r="A325" s="168" t="s">
        <v>723</v>
      </c>
      <c r="B325" s="214">
        <v>0.998</v>
      </c>
      <c r="C325" s="214">
        <v>0.998</v>
      </c>
      <c r="D325" s="214">
        <v>0.998</v>
      </c>
      <c r="E325" s="214">
        <v>0.998</v>
      </c>
      <c r="F325" s="212">
        <v>987</v>
      </c>
    </row>
    <row r="326" spans="1:6" ht="24.75" customHeight="1">
      <c r="A326" s="168" t="s">
        <v>724</v>
      </c>
      <c r="B326" s="214" t="s">
        <v>725</v>
      </c>
      <c r="C326" s="214" t="s">
        <v>725</v>
      </c>
      <c r="D326" s="214" t="s">
        <v>725</v>
      </c>
      <c r="E326" s="214" t="s">
        <v>725</v>
      </c>
      <c r="F326" s="212">
        <v>8688</v>
      </c>
    </row>
    <row r="327" spans="1:6" ht="24.75" customHeight="1">
      <c r="A327" s="168" t="s">
        <v>726</v>
      </c>
      <c r="B327" s="214">
        <v>1</v>
      </c>
      <c r="C327" s="214">
        <v>1</v>
      </c>
      <c r="D327" s="214">
        <v>1</v>
      </c>
      <c r="E327" s="214">
        <v>1</v>
      </c>
      <c r="F327" s="212">
        <v>935</v>
      </c>
    </row>
    <row r="328" spans="1:6" ht="24.75" customHeight="1">
      <c r="A328" s="168" t="s">
        <v>727</v>
      </c>
      <c r="B328" s="214">
        <v>1</v>
      </c>
      <c r="C328" s="214">
        <v>1</v>
      </c>
      <c r="D328" s="214">
        <v>1</v>
      </c>
      <c r="E328" s="214">
        <v>1</v>
      </c>
      <c r="F328" s="212">
        <v>936</v>
      </c>
    </row>
    <row r="329" spans="1:6" ht="24.75" customHeight="1">
      <c r="A329" s="168" t="s">
        <v>728</v>
      </c>
      <c r="B329" s="214">
        <v>1.0269999999999999</v>
      </c>
      <c r="C329" s="214">
        <v>1.0269999999999999</v>
      </c>
      <c r="D329" s="214">
        <v>1.044</v>
      </c>
      <c r="E329" s="214">
        <v>1.044</v>
      </c>
      <c r="F329" s="212">
        <v>937</v>
      </c>
    </row>
    <row r="330" spans="1:6" ht="24.75" customHeight="1">
      <c r="A330" s="168" t="s">
        <v>729</v>
      </c>
      <c r="B330" s="214">
        <v>1</v>
      </c>
      <c r="C330" s="214">
        <v>1</v>
      </c>
      <c r="D330" s="214">
        <v>0.999</v>
      </c>
      <c r="E330" s="214">
        <v>0.998</v>
      </c>
      <c r="F330" s="212">
        <v>938</v>
      </c>
    </row>
    <row r="331" spans="1:6" ht="24.75" customHeight="1">
      <c r="A331" s="168" t="s">
        <v>730</v>
      </c>
      <c r="B331" s="214">
        <v>1</v>
      </c>
      <c r="C331" s="214">
        <v>1</v>
      </c>
      <c r="D331" s="214">
        <v>1</v>
      </c>
      <c r="E331" s="214">
        <v>0.999</v>
      </c>
      <c r="F331" s="212">
        <v>939</v>
      </c>
    </row>
    <row r="332" spans="1:6" ht="24.75" customHeight="1">
      <c r="A332" s="168" t="s">
        <v>731</v>
      </c>
      <c r="B332" s="214">
        <v>0.96499999999999997</v>
      </c>
      <c r="C332" s="214">
        <v>0.96399999999999997</v>
      </c>
      <c r="D332" s="214">
        <v>0.96299999999999997</v>
      </c>
      <c r="E332" s="214">
        <v>0.96399999999999997</v>
      </c>
      <c r="F332" s="212">
        <v>940</v>
      </c>
    </row>
    <row r="333" spans="1:6" ht="24.75" customHeight="1">
      <c r="A333" s="168" t="s">
        <v>732</v>
      </c>
      <c r="B333" s="214">
        <v>1.0089999999999999</v>
      </c>
      <c r="C333" s="214">
        <v>1.01</v>
      </c>
      <c r="D333" s="214">
        <v>1.0069999999999999</v>
      </c>
      <c r="E333" s="214">
        <v>1.008</v>
      </c>
      <c r="F333" s="212">
        <v>941</v>
      </c>
    </row>
    <row r="334" spans="1:6" ht="24.75" customHeight="1">
      <c r="A334" s="168" t="s">
        <v>733</v>
      </c>
      <c r="B334" s="214">
        <v>0.99299999999999999</v>
      </c>
      <c r="C334" s="214">
        <v>0.99399999999999999</v>
      </c>
      <c r="D334" s="214">
        <v>0.99299999999999999</v>
      </c>
      <c r="E334" s="214">
        <v>0.99299999999999999</v>
      </c>
      <c r="F334" s="212">
        <v>942</v>
      </c>
    </row>
    <row r="335" spans="1:6" ht="24.75" customHeight="1">
      <c r="A335" s="168" t="s">
        <v>734</v>
      </c>
      <c r="B335" s="214">
        <v>1</v>
      </c>
      <c r="C335" s="214">
        <v>1</v>
      </c>
      <c r="D335" s="214">
        <v>1</v>
      </c>
      <c r="E335" s="214">
        <v>1</v>
      </c>
      <c r="F335" s="212">
        <v>943</v>
      </c>
    </row>
    <row r="336" spans="1:6" ht="24.75" customHeight="1">
      <c r="A336" s="168" t="s">
        <v>735</v>
      </c>
      <c r="B336" s="214">
        <v>0.99</v>
      </c>
      <c r="C336" s="214">
        <v>0.99399999999999999</v>
      </c>
      <c r="D336" s="214">
        <v>0.99399999999999999</v>
      </c>
      <c r="E336" s="214">
        <v>0.996</v>
      </c>
      <c r="F336" s="212">
        <v>944</v>
      </c>
    </row>
    <row r="337" spans="1:6" ht="24.75" customHeight="1">
      <c r="A337" s="168" t="s">
        <v>736</v>
      </c>
      <c r="B337" s="214">
        <v>0.998</v>
      </c>
      <c r="C337" s="214">
        <v>0.997</v>
      </c>
      <c r="D337" s="214">
        <v>0.997</v>
      </c>
      <c r="E337" s="214">
        <v>0.996</v>
      </c>
      <c r="F337" s="212">
        <v>945</v>
      </c>
    </row>
    <row r="338" spans="1:6" ht="24.75" customHeight="1">
      <c r="A338" s="168" t="s">
        <v>737</v>
      </c>
      <c r="B338" s="214">
        <v>0.996</v>
      </c>
      <c r="C338" s="214">
        <v>0.995</v>
      </c>
      <c r="D338" s="214">
        <v>0.995</v>
      </c>
      <c r="E338" s="214">
        <v>0.99299999999999999</v>
      </c>
      <c r="F338" s="212">
        <v>946</v>
      </c>
    </row>
    <row r="339" spans="1:6" ht="24.75" customHeight="1">
      <c r="A339" s="168" t="s">
        <v>738</v>
      </c>
      <c r="B339" s="214">
        <v>0.97699999999999998</v>
      </c>
      <c r="C339" s="214">
        <v>0.97799999999999998</v>
      </c>
      <c r="D339" s="214">
        <v>0.97499999999999998</v>
      </c>
      <c r="E339" s="214">
        <v>0.97399999999999998</v>
      </c>
      <c r="F339" s="212">
        <v>948</v>
      </c>
    </row>
    <row r="340" spans="1:6" ht="24.75" customHeight="1">
      <c r="A340" s="168" t="s">
        <v>739</v>
      </c>
      <c r="B340" s="214">
        <v>1.101</v>
      </c>
      <c r="C340" s="214">
        <v>1.095</v>
      </c>
      <c r="D340" s="214">
        <v>1.097</v>
      </c>
      <c r="E340" s="214">
        <v>1.0880000000000001</v>
      </c>
      <c r="F340" s="212">
        <v>949</v>
      </c>
    </row>
    <row r="341" spans="1:6" ht="24.75" customHeight="1">
      <c r="A341" s="168" t="s">
        <v>740</v>
      </c>
      <c r="B341" s="214">
        <v>0.99</v>
      </c>
      <c r="C341" s="214">
        <v>0.99099999999999999</v>
      </c>
      <c r="D341" s="214">
        <v>0.98799999999999999</v>
      </c>
      <c r="E341" s="214">
        <v>0.98899999999999999</v>
      </c>
      <c r="F341" s="212">
        <v>953</v>
      </c>
    </row>
    <row r="342" spans="1:6" ht="24.75" customHeight="1">
      <c r="A342" s="168" t="s">
        <v>741</v>
      </c>
      <c r="B342" s="214">
        <v>0.97199999999999998</v>
      </c>
      <c r="C342" s="214">
        <v>0.97299999999999998</v>
      </c>
      <c r="D342" s="214">
        <v>0.98199999999999998</v>
      </c>
      <c r="E342" s="214">
        <v>0.98099999999999998</v>
      </c>
      <c r="F342" s="212">
        <v>954</v>
      </c>
    </row>
    <row r="343" spans="1:6" ht="24.75" customHeight="1">
      <c r="A343" s="168" t="s">
        <v>742</v>
      </c>
      <c r="B343" s="214">
        <v>0.92300000000000004</v>
      </c>
      <c r="C343" s="214">
        <v>0.92400000000000004</v>
      </c>
      <c r="D343" s="214">
        <v>0.93200000000000005</v>
      </c>
      <c r="E343" s="214">
        <v>0.93</v>
      </c>
      <c r="F343" s="212">
        <v>956</v>
      </c>
    </row>
    <row r="344" spans="1:6" ht="24.75" customHeight="1">
      <c r="A344" s="168" t="s">
        <v>743</v>
      </c>
      <c r="B344" s="214">
        <v>0.997</v>
      </c>
      <c r="C344" s="214">
        <v>0.997</v>
      </c>
      <c r="D344" s="214">
        <v>0.997</v>
      </c>
      <c r="E344" s="214">
        <v>0.997</v>
      </c>
      <c r="F344" s="212">
        <v>958</v>
      </c>
    </row>
    <row r="345" spans="1:6" ht="24.75" customHeight="1">
      <c r="A345" s="168" t="s">
        <v>744</v>
      </c>
      <c r="B345" s="214">
        <v>1.0269999999999999</v>
      </c>
      <c r="C345" s="214">
        <v>1.0269999999999999</v>
      </c>
      <c r="D345" s="214">
        <v>1.0269999999999999</v>
      </c>
      <c r="E345" s="214">
        <v>1.028</v>
      </c>
      <c r="F345" s="212">
        <v>529</v>
      </c>
    </row>
    <row r="346" spans="1:6" ht="24.75" customHeight="1">
      <c r="A346" s="168" t="s">
        <v>745</v>
      </c>
      <c r="B346" s="214">
        <v>1.079</v>
      </c>
      <c r="C346" s="214">
        <v>1.1319999999999999</v>
      </c>
      <c r="D346" s="214">
        <v>1.165</v>
      </c>
      <c r="E346" s="214">
        <v>1.1970000000000001</v>
      </c>
      <c r="F346" s="212">
        <v>961</v>
      </c>
    </row>
    <row r="347" spans="1:6" ht="24.75" customHeight="1">
      <c r="A347" s="168" t="s">
        <v>746</v>
      </c>
      <c r="B347" s="214">
        <v>0.96199999999999997</v>
      </c>
      <c r="C347" s="214">
        <v>0.96099999999999997</v>
      </c>
      <c r="D347" s="214">
        <v>0.96099999999999997</v>
      </c>
      <c r="E347" s="214">
        <v>0.96</v>
      </c>
      <c r="F347" s="212">
        <v>8694</v>
      </c>
    </row>
    <row r="348" spans="1:6" ht="24.75" customHeight="1">
      <c r="A348" s="168" t="s">
        <v>747</v>
      </c>
      <c r="B348" s="214">
        <v>0.96199999999999997</v>
      </c>
      <c r="C348" s="214">
        <v>0.96099999999999997</v>
      </c>
      <c r="D348" s="214">
        <v>0.96099999999999997</v>
      </c>
      <c r="E348" s="214">
        <v>0.96</v>
      </c>
      <c r="F348" s="212">
        <v>8694</v>
      </c>
    </row>
    <row r="349" spans="1:6" ht="24.75" customHeight="1">
      <c r="A349" s="168" t="s">
        <v>748</v>
      </c>
      <c r="B349" s="214">
        <v>0.996</v>
      </c>
      <c r="C349" s="214">
        <v>0.996</v>
      </c>
      <c r="D349" s="214">
        <v>0.996</v>
      </c>
      <c r="E349" s="214">
        <v>0.996</v>
      </c>
      <c r="F349" s="212">
        <v>962</v>
      </c>
    </row>
    <row r="350" spans="1:6" ht="24.75" customHeight="1">
      <c r="A350" s="168" t="s">
        <v>749</v>
      </c>
      <c r="B350" s="214">
        <v>1.012</v>
      </c>
      <c r="C350" s="214">
        <v>1.0129999999999999</v>
      </c>
      <c r="D350" s="214">
        <v>1.0329999999999999</v>
      </c>
      <c r="E350" s="214">
        <v>1.0329999999999999</v>
      </c>
      <c r="F350" s="212">
        <v>963</v>
      </c>
    </row>
    <row r="351" spans="1:6" ht="24.75" customHeight="1">
      <c r="A351" s="168" t="s">
        <v>750</v>
      </c>
      <c r="B351" s="214">
        <v>0.99099999999999999</v>
      </c>
      <c r="C351" s="214">
        <v>0.99199999999999999</v>
      </c>
      <c r="D351" s="214">
        <v>0.99099999999999999</v>
      </c>
      <c r="E351" s="214">
        <v>0.99199999999999999</v>
      </c>
      <c r="F351" s="212">
        <v>967</v>
      </c>
    </row>
    <row r="352" spans="1:6" ht="24.75" customHeight="1">
      <c r="A352" s="168" t="s">
        <v>751</v>
      </c>
      <c r="B352" s="214">
        <v>0.99199999999999999</v>
      </c>
      <c r="C352" s="214">
        <v>0.99299999999999999</v>
      </c>
      <c r="D352" s="214">
        <v>0.99299999999999999</v>
      </c>
      <c r="E352" s="214">
        <v>0.99399999999999999</v>
      </c>
      <c r="F352" s="212">
        <v>969</v>
      </c>
    </row>
    <row r="353" spans="1:6" ht="24.75" customHeight="1">
      <c r="A353" s="168" t="s">
        <v>752</v>
      </c>
      <c r="B353" s="214" t="s">
        <v>725</v>
      </c>
      <c r="C353" s="214" t="s">
        <v>725</v>
      </c>
      <c r="D353" s="214" t="s">
        <v>725</v>
      </c>
      <c r="E353" s="214" t="s">
        <v>725</v>
      </c>
      <c r="F353" s="212">
        <v>8687</v>
      </c>
    </row>
    <row r="354" spans="1:6" ht="24.75" customHeight="1">
      <c r="A354" s="168" t="s">
        <v>753</v>
      </c>
      <c r="B354" s="214">
        <v>0.99</v>
      </c>
      <c r="C354" s="214">
        <v>0.99</v>
      </c>
      <c r="D354" s="214">
        <v>0.99</v>
      </c>
      <c r="E354" s="214">
        <v>0.99099999999999999</v>
      </c>
      <c r="F354" s="212">
        <v>972</v>
      </c>
    </row>
    <row r="355" spans="1:6" ht="24.75" customHeight="1">
      <c r="A355" s="168" t="s">
        <v>754</v>
      </c>
      <c r="B355" s="214">
        <v>0.97499999999999998</v>
      </c>
      <c r="C355" s="214">
        <v>0.97599999999999998</v>
      </c>
      <c r="D355" s="214">
        <v>0.97499999999999998</v>
      </c>
      <c r="E355" s="214">
        <v>0.97499999999999998</v>
      </c>
      <c r="F355" s="212">
        <v>973</v>
      </c>
    </row>
    <row r="356" spans="1:6" ht="24.75" customHeight="1">
      <c r="A356" s="168" t="s">
        <v>755</v>
      </c>
      <c r="B356" s="214">
        <v>0.97499999999999998</v>
      </c>
      <c r="C356" s="214">
        <v>0.97499999999999998</v>
      </c>
      <c r="D356" s="214">
        <v>0.97399999999999998</v>
      </c>
      <c r="E356" s="214">
        <v>0.97399999999999998</v>
      </c>
      <c r="F356" s="212">
        <v>974</v>
      </c>
    </row>
    <row r="357" spans="1:6" ht="24.75" customHeight="1">
      <c r="A357" s="168" t="s">
        <v>756</v>
      </c>
      <c r="B357" s="214">
        <v>0.98699999999999999</v>
      </c>
      <c r="C357" s="214">
        <v>0.98699999999999999</v>
      </c>
      <c r="D357" s="214">
        <v>0.98699999999999999</v>
      </c>
      <c r="E357" s="214">
        <v>0.98699999999999999</v>
      </c>
      <c r="F357" s="212">
        <v>833</v>
      </c>
    </row>
    <row r="358" spans="1:6" ht="24.75" customHeight="1">
      <c r="A358" s="168" t="s">
        <v>757</v>
      </c>
      <c r="B358" s="214">
        <v>0.99</v>
      </c>
      <c r="C358" s="214">
        <v>0.99</v>
      </c>
      <c r="D358" s="214">
        <v>0.99</v>
      </c>
      <c r="E358" s="214">
        <v>0.99</v>
      </c>
      <c r="F358" s="212">
        <v>975</v>
      </c>
    </row>
    <row r="359" spans="1:6" ht="24.75" customHeight="1">
      <c r="A359" s="168" t="s">
        <v>758</v>
      </c>
      <c r="B359" s="214">
        <v>0.89</v>
      </c>
      <c r="C359" s="214">
        <v>0.89200000000000002</v>
      </c>
      <c r="D359" s="214">
        <v>0.90100000000000002</v>
      </c>
      <c r="E359" s="214">
        <v>0.89700000000000002</v>
      </c>
      <c r="F359" s="212">
        <v>977</v>
      </c>
    </row>
    <row r="360" spans="1:6" ht="24.75" customHeight="1">
      <c r="A360" s="168" t="s">
        <v>759</v>
      </c>
      <c r="B360" s="214">
        <v>0.98799999999999999</v>
      </c>
      <c r="C360" s="214">
        <v>0.98799999999999999</v>
      </c>
      <c r="D360" s="214">
        <v>0.98799999999999999</v>
      </c>
      <c r="E360" s="214">
        <v>0.98799999999999999</v>
      </c>
      <c r="F360" s="212">
        <v>979</v>
      </c>
    </row>
    <row r="361" spans="1:6" ht="24.75" customHeight="1">
      <c r="A361" s="168" t="s">
        <v>760</v>
      </c>
      <c r="B361" s="214">
        <v>0.99</v>
      </c>
      <c r="C361" s="214">
        <v>0.99199999999999999</v>
      </c>
      <c r="D361" s="214">
        <v>0.99099999999999999</v>
      </c>
      <c r="E361" s="214">
        <v>0.99099999999999999</v>
      </c>
      <c r="F361" s="212">
        <v>983</v>
      </c>
    </row>
    <row r="362" spans="1:6" ht="24.75" customHeight="1">
      <c r="A362" s="168" t="s">
        <v>761</v>
      </c>
      <c r="B362" s="214">
        <v>0.99</v>
      </c>
      <c r="C362" s="214">
        <v>0.99199999999999999</v>
      </c>
      <c r="D362" s="214">
        <v>0.99099999999999999</v>
      </c>
      <c r="E362" s="214">
        <v>0.99099999999999999</v>
      </c>
      <c r="F362" s="212">
        <v>984</v>
      </c>
    </row>
    <row r="363" spans="1:6" ht="24.75" customHeight="1">
      <c r="A363" s="168" t="s">
        <v>780</v>
      </c>
      <c r="B363" s="214">
        <v>0.98499999999999999</v>
      </c>
      <c r="C363" s="214">
        <v>1.002</v>
      </c>
      <c r="D363" s="214">
        <v>0.998</v>
      </c>
      <c r="E363" s="214">
        <v>1.012</v>
      </c>
      <c r="F363" s="212">
        <v>985</v>
      </c>
    </row>
    <row r="364" spans="1:6" ht="24.75" customHeight="1">
      <c r="A364" s="168" t="s">
        <v>762</v>
      </c>
      <c r="B364" s="214">
        <v>0.97699999999999998</v>
      </c>
      <c r="C364" s="214">
        <v>0.97599999999999998</v>
      </c>
      <c r="D364" s="214">
        <v>0.97599999999999998</v>
      </c>
      <c r="E364" s="214">
        <v>0.97599999999999998</v>
      </c>
      <c r="F364" s="212">
        <v>986</v>
      </c>
    </row>
    <row r="365" spans="1:6" ht="24.75" customHeight="1">
      <c r="A365" s="168" t="s">
        <v>763</v>
      </c>
      <c r="B365" s="214" t="s">
        <v>725</v>
      </c>
      <c r="C365" s="214" t="s">
        <v>725</v>
      </c>
      <c r="D365" s="214" t="s">
        <v>725</v>
      </c>
      <c r="E365" s="214" t="s">
        <v>725</v>
      </c>
      <c r="F365" s="212">
        <v>8689</v>
      </c>
    </row>
    <row r="366" spans="1:6" ht="24.75" customHeight="1">
      <c r="A366" s="168" t="s">
        <v>764</v>
      </c>
      <c r="B366" s="214" t="s">
        <v>725</v>
      </c>
      <c r="C366" s="214" t="s">
        <v>725</v>
      </c>
      <c r="D366" s="214" t="s">
        <v>725</v>
      </c>
      <c r="E366" s="214" t="s">
        <v>725</v>
      </c>
      <c r="F366" s="212">
        <v>8689</v>
      </c>
    </row>
    <row r="367" spans="1:6" ht="24.75" customHeight="1">
      <c r="A367" s="168" t="s">
        <v>765</v>
      </c>
      <c r="B367" s="214">
        <v>0.999</v>
      </c>
      <c r="C367" s="214">
        <v>0.998</v>
      </c>
      <c r="D367" s="214">
        <v>0.998</v>
      </c>
      <c r="E367" s="214">
        <v>0.998</v>
      </c>
      <c r="F367" s="212">
        <v>989</v>
      </c>
    </row>
    <row r="368" spans="1:6" ht="24.75" customHeight="1">
      <c r="A368" s="168" t="s">
        <v>766</v>
      </c>
      <c r="B368" s="214">
        <v>0.97099999999999997</v>
      </c>
      <c r="C368" s="214">
        <v>0.97099999999999997</v>
      </c>
      <c r="D368" s="214">
        <v>0.97</v>
      </c>
      <c r="E368" s="214">
        <v>0.97099999999999997</v>
      </c>
      <c r="F368" s="212">
        <v>991</v>
      </c>
    </row>
    <row r="369" spans="1:6" ht="24.75" customHeight="1">
      <c r="A369" s="168" t="s">
        <v>767</v>
      </c>
      <c r="B369" s="214">
        <v>0.97699999999999998</v>
      </c>
      <c r="C369" s="214">
        <v>0.97799999999999998</v>
      </c>
      <c r="D369" s="214">
        <v>0.97699999999999998</v>
      </c>
      <c r="E369" s="214">
        <v>0.97699999999999998</v>
      </c>
      <c r="F369" s="212">
        <v>8740</v>
      </c>
    </row>
    <row r="370" spans="1:6" ht="24.75" customHeight="1">
      <c r="A370" s="168" t="s">
        <v>768</v>
      </c>
      <c r="B370" s="214">
        <v>1.004</v>
      </c>
      <c r="C370" s="214">
        <v>1.0049999999999999</v>
      </c>
      <c r="D370" s="214">
        <v>1.006</v>
      </c>
      <c r="E370" s="214">
        <v>1.004</v>
      </c>
      <c r="F370" s="212">
        <v>807</v>
      </c>
    </row>
    <row r="371" spans="1:6" ht="24.75" customHeight="1">
      <c r="A371" s="168" t="s">
        <v>769</v>
      </c>
      <c r="B371" s="214">
        <v>0.99399999999999999</v>
      </c>
      <c r="C371" s="214">
        <v>0.99399999999999999</v>
      </c>
      <c r="D371" s="214">
        <v>0.99299999999999999</v>
      </c>
      <c r="E371" s="214">
        <v>0.99299999999999999</v>
      </c>
      <c r="F371" s="212">
        <v>808</v>
      </c>
    </row>
    <row r="372" spans="1:6" ht="24.75" customHeight="1">
      <c r="A372" s="168" t="s">
        <v>770</v>
      </c>
      <c r="B372" s="214">
        <v>1.073</v>
      </c>
      <c r="C372" s="214">
        <v>1.0780000000000001</v>
      </c>
      <c r="D372" s="214">
        <v>1.079</v>
      </c>
      <c r="E372" s="214">
        <v>1.075</v>
      </c>
      <c r="F372" s="212">
        <v>929</v>
      </c>
    </row>
    <row r="373" spans="1:6" ht="24.75" customHeight="1">
      <c r="A373" s="168" t="s">
        <v>771</v>
      </c>
      <c r="B373" s="214">
        <v>1.155</v>
      </c>
      <c r="C373" s="214">
        <v>1.1559999999999999</v>
      </c>
      <c r="D373" s="214">
        <v>1.161</v>
      </c>
      <c r="E373" s="214">
        <v>1.1419999999999999</v>
      </c>
      <c r="F373" s="212">
        <v>809</v>
      </c>
    </row>
    <row r="374" spans="1:6" ht="24.75" customHeight="1">
      <c r="A374" s="168" t="s">
        <v>772</v>
      </c>
      <c r="B374" s="214">
        <v>1.0109999999999999</v>
      </c>
      <c r="C374" s="214">
        <v>1.0109999999999999</v>
      </c>
      <c r="D374" s="214">
        <v>1.012</v>
      </c>
      <c r="E374" s="214">
        <v>1.0109999999999999</v>
      </c>
      <c r="F374" s="212">
        <v>810</v>
      </c>
    </row>
    <row r="375" spans="1:6" ht="24.75" customHeight="1">
      <c r="A375" s="168" t="s">
        <v>773</v>
      </c>
      <c r="B375" s="214">
        <v>1.006</v>
      </c>
      <c r="C375" s="214">
        <v>1.0069999999999999</v>
      </c>
      <c r="D375" s="214">
        <v>1.0069999999999999</v>
      </c>
      <c r="E375" s="214">
        <v>1.0049999999999999</v>
      </c>
      <c r="F375" s="212">
        <v>811</v>
      </c>
    </row>
    <row r="376" spans="1:6" ht="24.75" customHeight="1">
      <c r="A376" s="168" t="s">
        <v>774</v>
      </c>
      <c r="B376" s="214">
        <v>1.0029999999999999</v>
      </c>
      <c r="C376" s="214">
        <v>1.0049999999999999</v>
      </c>
      <c r="D376" s="214">
        <v>1.006</v>
      </c>
      <c r="E376" s="214">
        <v>1.002</v>
      </c>
      <c r="F376" s="212">
        <v>812</v>
      </c>
    </row>
    <row r="377" spans="1:6" ht="24.75" customHeight="1">
      <c r="A377" s="168" t="s">
        <v>775</v>
      </c>
      <c r="B377" s="214">
        <v>1.026</v>
      </c>
      <c r="C377" s="214">
        <v>1.026</v>
      </c>
      <c r="D377" s="214">
        <v>1.032</v>
      </c>
      <c r="E377" s="214">
        <v>1.024</v>
      </c>
      <c r="F377" s="212">
        <v>813</v>
      </c>
    </row>
    <row r="378" spans="1:6" ht="24.75" customHeight="1">
      <c r="A378" s="168" t="s">
        <v>776</v>
      </c>
      <c r="B378" s="214">
        <v>1.0149999999999999</v>
      </c>
      <c r="C378" s="214">
        <v>1.01</v>
      </c>
      <c r="D378" s="214">
        <v>1.014</v>
      </c>
      <c r="E378" s="214">
        <v>1.008</v>
      </c>
      <c r="F378" s="212">
        <v>814</v>
      </c>
    </row>
    <row r="379" spans="1:6" ht="24.75" customHeight="1">
      <c r="A379" s="168" t="s">
        <v>777</v>
      </c>
      <c r="B379" s="214">
        <v>1.022</v>
      </c>
      <c r="C379" s="214">
        <v>1.0189999999999999</v>
      </c>
      <c r="D379" s="214">
        <v>1.0189999999999999</v>
      </c>
      <c r="E379" s="214">
        <v>1.0149999999999999</v>
      </c>
      <c r="F379" s="212">
        <v>815</v>
      </c>
    </row>
    <row r="380" spans="1:6" ht="24.75" customHeight="1">
      <c r="A380" s="168" t="s">
        <v>261</v>
      </c>
      <c r="B380" s="214">
        <v>1.0029999999999999</v>
      </c>
      <c r="C380" s="214">
        <v>1.006</v>
      </c>
      <c r="D380" s="214">
        <v>1.0049999999999999</v>
      </c>
      <c r="E380" s="214">
        <v>1.002</v>
      </c>
      <c r="F380" s="212">
        <v>855</v>
      </c>
    </row>
    <row r="381" spans="1:6" ht="24.75" customHeight="1">
      <c r="A381" s="168" t="s">
        <v>267</v>
      </c>
      <c r="B381" s="214">
        <v>1</v>
      </c>
      <c r="C381" s="214">
        <v>1</v>
      </c>
      <c r="D381" s="214">
        <v>1</v>
      </c>
      <c r="E381" s="214">
        <v>1</v>
      </c>
      <c r="F381" s="212">
        <v>838</v>
      </c>
    </row>
    <row r="382" spans="1:6" ht="24.75" customHeight="1">
      <c r="A382" s="168" t="s">
        <v>274</v>
      </c>
      <c r="B382" s="214">
        <v>0.997</v>
      </c>
      <c r="C382" s="214">
        <v>0.995</v>
      </c>
      <c r="D382" s="214">
        <v>0.99399999999999999</v>
      </c>
      <c r="E382" s="214">
        <v>0.99299999999999999</v>
      </c>
      <c r="F382" s="212">
        <v>816</v>
      </c>
    </row>
    <row r="383" spans="1:6" ht="24.75" customHeight="1">
      <c r="A383" s="168" t="s">
        <v>275</v>
      </c>
      <c r="B383" s="214">
        <v>0.98799999999999999</v>
      </c>
      <c r="C383" s="214">
        <v>0.98699999999999999</v>
      </c>
      <c r="D383" s="214">
        <v>0.98499999999999999</v>
      </c>
      <c r="E383" s="214">
        <v>0.98499999999999999</v>
      </c>
      <c r="F383" s="212">
        <v>817</v>
      </c>
    </row>
    <row r="384" spans="1:6" ht="24.75" customHeight="1">
      <c r="A384" s="168" t="s">
        <v>276</v>
      </c>
      <c r="B384" s="214">
        <v>1.0109999999999999</v>
      </c>
      <c r="C384" s="214">
        <v>1.0089999999999999</v>
      </c>
      <c r="D384" s="214">
        <v>1.0069999999999999</v>
      </c>
      <c r="E384" s="214">
        <v>1.0069999999999999</v>
      </c>
      <c r="F384" s="212">
        <v>818</v>
      </c>
    </row>
    <row r="385" spans="1:6" ht="24.75" customHeight="1">
      <c r="A385" s="168" t="s">
        <v>277</v>
      </c>
      <c r="B385" s="214">
        <v>1.0129999999999999</v>
      </c>
      <c r="C385" s="214">
        <v>1.012</v>
      </c>
      <c r="D385" s="214">
        <v>1.0109999999999999</v>
      </c>
      <c r="E385" s="214">
        <v>1.0109999999999999</v>
      </c>
      <c r="F385" s="212">
        <v>819</v>
      </c>
    </row>
    <row r="386" spans="1:6" ht="24.75" customHeight="1">
      <c r="A386" s="168" t="s">
        <v>278</v>
      </c>
      <c r="B386" s="214">
        <v>0.97099999999999997</v>
      </c>
      <c r="C386" s="214">
        <v>0.97099999999999997</v>
      </c>
      <c r="D386" s="214">
        <v>0.97099999999999997</v>
      </c>
      <c r="E386" s="214">
        <v>0.97099999999999997</v>
      </c>
      <c r="F386" s="212">
        <v>820</v>
      </c>
    </row>
    <row r="387" spans="1:6" ht="24.75" customHeight="1">
      <c r="A387" s="168" t="s">
        <v>279</v>
      </c>
      <c r="B387" s="214">
        <v>1.034</v>
      </c>
      <c r="C387" s="214">
        <v>1.054</v>
      </c>
      <c r="D387" s="214">
        <v>1.0669999999999999</v>
      </c>
      <c r="E387" s="214">
        <v>1.0649999999999999</v>
      </c>
      <c r="F387" s="212">
        <v>821</v>
      </c>
    </row>
    <row r="388" spans="1:6" ht="24.75" customHeight="1">
      <c r="A388" s="168" t="s">
        <v>280</v>
      </c>
      <c r="B388" s="214">
        <v>0.998</v>
      </c>
      <c r="C388" s="214">
        <v>0.998</v>
      </c>
      <c r="D388" s="214">
        <v>0.998</v>
      </c>
      <c r="E388" s="214">
        <v>0.998</v>
      </c>
      <c r="F388" s="212">
        <v>822</v>
      </c>
    </row>
    <row r="389" spans="1:6" ht="24.75" customHeight="1">
      <c r="A389" s="168" t="s">
        <v>281</v>
      </c>
      <c r="B389" s="214">
        <v>1.069</v>
      </c>
      <c r="C389" s="214">
        <v>1.121</v>
      </c>
      <c r="D389" s="214">
        <v>1.181</v>
      </c>
      <c r="E389" s="214">
        <v>1.155</v>
      </c>
      <c r="F389" s="212">
        <v>823</v>
      </c>
    </row>
    <row r="390" spans="1:6" ht="24.75" customHeight="1">
      <c r="A390" s="168" t="s">
        <v>282</v>
      </c>
      <c r="B390" s="214">
        <v>1.004</v>
      </c>
      <c r="C390" s="214">
        <v>1.006</v>
      </c>
      <c r="D390" s="214">
        <v>1.006</v>
      </c>
      <c r="E390" s="214">
        <v>1.0049999999999999</v>
      </c>
      <c r="F390" s="212">
        <v>825</v>
      </c>
    </row>
    <row r="391" spans="1:6" ht="24.75" customHeight="1">
      <c r="A391" s="168" t="s">
        <v>283</v>
      </c>
      <c r="B391" s="214">
        <v>1.0009999999999999</v>
      </c>
      <c r="C391" s="214">
        <v>1.0009999999999999</v>
      </c>
      <c r="D391" s="214">
        <v>1.0009999999999999</v>
      </c>
      <c r="E391" s="214">
        <v>1.0009999999999999</v>
      </c>
      <c r="F391" s="212">
        <v>826</v>
      </c>
    </row>
    <row r="392" spans="1:6" ht="24.75" customHeight="1">
      <c r="A392" s="168" t="s">
        <v>284</v>
      </c>
      <c r="B392" s="214">
        <v>0.999</v>
      </c>
      <c r="C392" s="214">
        <v>0.998</v>
      </c>
      <c r="D392" s="214">
        <v>0.998</v>
      </c>
      <c r="E392" s="214">
        <v>0.998</v>
      </c>
      <c r="F392" s="212">
        <v>966</v>
      </c>
    </row>
    <row r="393" spans="1:6" ht="24.75" customHeight="1">
      <c r="A393" s="168" t="s">
        <v>285</v>
      </c>
      <c r="B393" s="214">
        <v>0.98799999999999999</v>
      </c>
      <c r="C393" s="214">
        <v>0.98799999999999999</v>
      </c>
      <c r="D393" s="214">
        <v>0.98799999999999999</v>
      </c>
      <c r="E393" s="214">
        <v>0.98799999999999999</v>
      </c>
      <c r="F393" s="212">
        <v>8710</v>
      </c>
    </row>
    <row r="394" spans="1:6" ht="24.75" customHeight="1">
      <c r="A394" s="168" t="s">
        <v>286</v>
      </c>
      <c r="B394" s="214">
        <v>0.995</v>
      </c>
      <c r="C394" s="214">
        <v>0.995</v>
      </c>
      <c r="D394" s="214">
        <v>0.995</v>
      </c>
      <c r="E394" s="214">
        <v>0.995</v>
      </c>
      <c r="F394" s="212">
        <v>830</v>
      </c>
    </row>
    <row r="395" spans="1:6" ht="24.75" customHeight="1">
      <c r="A395" s="168" t="s">
        <v>287</v>
      </c>
      <c r="B395" s="214">
        <v>0.98899999999999999</v>
      </c>
      <c r="C395" s="214">
        <v>0.98899999999999999</v>
      </c>
      <c r="D395" s="214">
        <v>0.98899999999999999</v>
      </c>
      <c r="E395" s="214">
        <v>0.98899999999999999</v>
      </c>
      <c r="F395" s="212">
        <v>834</v>
      </c>
    </row>
    <row r="396" spans="1:6" ht="24.75" customHeight="1">
      <c r="A396" s="168" t="s">
        <v>288</v>
      </c>
      <c r="B396" s="214">
        <v>0.96399999999999997</v>
      </c>
      <c r="C396" s="214">
        <v>0.96499999999999997</v>
      </c>
      <c r="D396" s="214">
        <v>0.96499999999999997</v>
      </c>
      <c r="E396" s="214">
        <v>0.96399999999999997</v>
      </c>
      <c r="F396" s="212">
        <v>835</v>
      </c>
    </row>
    <row r="397" spans="1:6" ht="24.75" customHeight="1">
      <c r="A397" s="168" t="s">
        <v>289</v>
      </c>
      <c r="B397" s="214">
        <v>0.97899999999999998</v>
      </c>
      <c r="C397" s="214">
        <v>0.97899999999999998</v>
      </c>
      <c r="D397" s="214">
        <v>0.97899999999999998</v>
      </c>
      <c r="E397" s="214">
        <v>0.97899999999999998</v>
      </c>
      <c r="F397" s="212">
        <v>990</v>
      </c>
    </row>
    <row r="398" spans="1:6" ht="24.75" customHeight="1">
      <c r="A398" s="168" t="s">
        <v>290</v>
      </c>
      <c r="B398" s="214">
        <v>0.98899999999999999</v>
      </c>
      <c r="C398" s="214">
        <v>0.98899999999999999</v>
      </c>
      <c r="D398" s="214">
        <v>0.98799999999999999</v>
      </c>
      <c r="E398" s="214">
        <v>0.98799999999999999</v>
      </c>
      <c r="F398" s="212">
        <v>844</v>
      </c>
    </row>
    <row r="399" spans="1:6" ht="24.75" customHeight="1">
      <c r="A399" s="168" t="s">
        <v>291</v>
      </c>
      <c r="B399" s="214">
        <v>1.0209999999999999</v>
      </c>
      <c r="C399" s="214">
        <v>1.018</v>
      </c>
      <c r="D399" s="214">
        <v>1.0169999999999999</v>
      </c>
      <c r="E399" s="214">
        <v>1.0129999999999999</v>
      </c>
      <c r="F399" s="212">
        <v>846</v>
      </c>
    </row>
    <row r="400" spans="1:6" ht="24.75" customHeight="1">
      <c r="A400" s="168" t="s">
        <v>292</v>
      </c>
      <c r="B400" s="214">
        <v>0.97</v>
      </c>
      <c r="C400" s="214">
        <v>0.97499999999999998</v>
      </c>
      <c r="D400" s="214">
        <v>0.97499999999999998</v>
      </c>
      <c r="E400" s="214">
        <v>0.97499999999999998</v>
      </c>
      <c r="F400" s="212">
        <v>848</v>
      </c>
    </row>
    <row r="401" spans="1:6" ht="24.75" customHeight="1">
      <c r="A401" s="168" t="s">
        <v>293</v>
      </c>
      <c r="B401" s="214">
        <v>0.99399999999999999</v>
      </c>
      <c r="C401" s="214">
        <v>0.99399999999999999</v>
      </c>
      <c r="D401" s="214">
        <v>0.99299999999999999</v>
      </c>
      <c r="E401" s="214">
        <v>0.99399999999999999</v>
      </c>
      <c r="F401" s="212">
        <v>8715</v>
      </c>
    </row>
    <row r="402" spans="1:6" ht="24.75" customHeight="1">
      <c r="A402" s="168" t="s">
        <v>294</v>
      </c>
      <c r="B402" s="214">
        <v>0.93400000000000005</v>
      </c>
      <c r="C402" s="214">
        <v>0.93500000000000005</v>
      </c>
      <c r="D402" s="214">
        <v>0.93400000000000005</v>
      </c>
      <c r="E402" s="214">
        <v>0.93400000000000005</v>
      </c>
      <c r="F402" s="212">
        <v>852</v>
      </c>
    </row>
    <row r="403" spans="1:6" ht="24.75" customHeight="1">
      <c r="A403" s="168" t="s">
        <v>295</v>
      </c>
      <c r="B403" s="214">
        <v>1.0009999999999999</v>
      </c>
      <c r="C403" s="214">
        <v>1.0009999999999999</v>
      </c>
      <c r="D403" s="214">
        <v>1.0009999999999999</v>
      </c>
      <c r="E403" s="214">
        <v>1.0009999999999999</v>
      </c>
      <c r="F403" s="212">
        <v>853</v>
      </c>
    </row>
    <row r="404" spans="1:6" ht="24.75" customHeight="1">
      <c r="A404" s="168" t="s">
        <v>296</v>
      </c>
      <c r="B404" s="214">
        <v>0.996</v>
      </c>
      <c r="C404" s="214">
        <v>0.996</v>
      </c>
      <c r="D404" s="214">
        <v>0.996</v>
      </c>
      <c r="E404" s="214">
        <v>0.996</v>
      </c>
      <c r="F404" s="212">
        <v>854</v>
      </c>
    </row>
    <row r="405" spans="1:6" ht="24.75" customHeight="1">
      <c r="A405" s="168" t="s">
        <v>297</v>
      </c>
      <c r="B405" s="214">
        <v>1.0129999999999999</v>
      </c>
      <c r="C405" s="214">
        <v>1.014</v>
      </c>
      <c r="D405" s="214">
        <v>1.014</v>
      </c>
      <c r="E405" s="214">
        <v>1.012</v>
      </c>
      <c r="F405" s="212">
        <v>859</v>
      </c>
    </row>
    <row r="406" spans="1:6" ht="24.75" customHeight="1">
      <c r="A406" s="168" t="s">
        <v>298</v>
      </c>
      <c r="B406" s="214">
        <v>0.95599999999999996</v>
      </c>
      <c r="C406" s="214">
        <v>0.95299999999999996</v>
      </c>
      <c r="D406" s="214">
        <v>0.94799999999999995</v>
      </c>
      <c r="E406" s="214">
        <v>0.95199999999999996</v>
      </c>
      <c r="F406" s="212">
        <v>860</v>
      </c>
    </row>
    <row r="407" spans="1:6" ht="24.75" customHeight="1">
      <c r="A407" s="168" t="s">
        <v>299</v>
      </c>
      <c r="B407" s="214">
        <v>0.97399999999999998</v>
      </c>
      <c r="C407" s="214">
        <v>0.97299999999999998</v>
      </c>
      <c r="D407" s="214">
        <v>0.97199999999999998</v>
      </c>
      <c r="E407" s="214">
        <v>0.97199999999999998</v>
      </c>
      <c r="F407" s="212">
        <v>8717</v>
      </c>
    </row>
    <row r="408" spans="1:6" ht="24.75" customHeight="1">
      <c r="A408" s="168" t="s">
        <v>300</v>
      </c>
      <c r="B408" s="214">
        <v>0.98599999999999999</v>
      </c>
      <c r="C408" s="214">
        <v>0.98599999999999999</v>
      </c>
      <c r="D408" s="214">
        <v>0.98599999999999999</v>
      </c>
      <c r="E408" s="214">
        <v>0.98599999999999999</v>
      </c>
      <c r="F408" s="212">
        <v>863</v>
      </c>
    </row>
    <row r="409" spans="1:6" ht="24.75" customHeight="1">
      <c r="A409" s="168" t="s">
        <v>301</v>
      </c>
      <c r="B409" s="214">
        <v>1</v>
      </c>
      <c r="C409" s="214">
        <v>1</v>
      </c>
      <c r="D409" s="214">
        <v>1.0109999999999999</v>
      </c>
      <c r="E409" s="214">
        <v>1.0049999999999999</v>
      </c>
      <c r="F409" s="212">
        <v>864</v>
      </c>
    </row>
    <row r="410" spans="1:6" ht="24.75" customHeight="1">
      <c r="A410" s="168" t="s">
        <v>302</v>
      </c>
      <c r="B410" s="214">
        <v>0.97299999999999998</v>
      </c>
      <c r="C410" s="214">
        <v>0.97299999999999998</v>
      </c>
      <c r="D410" s="214">
        <v>0.97299999999999998</v>
      </c>
      <c r="E410" s="214">
        <v>0.97299999999999998</v>
      </c>
      <c r="F410" s="212">
        <v>865</v>
      </c>
    </row>
    <row r="411" spans="1:6" ht="24.75" customHeight="1">
      <c r="A411" s="168" t="s">
        <v>303</v>
      </c>
      <c r="B411" s="214">
        <v>1.1319999999999999</v>
      </c>
      <c r="C411" s="214">
        <v>1.1319999999999999</v>
      </c>
      <c r="D411" s="214">
        <v>1.1259999999999999</v>
      </c>
      <c r="E411" s="214">
        <v>1.1060000000000001</v>
      </c>
      <c r="F411" s="212">
        <v>867</v>
      </c>
    </row>
    <row r="412" spans="1:6" ht="24.75" customHeight="1">
      <c r="A412" s="168" t="s">
        <v>304</v>
      </c>
      <c r="B412" s="214">
        <v>1.002</v>
      </c>
      <c r="C412" s="214">
        <v>1.002</v>
      </c>
      <c r="D412" s="214">
        <v>1.0009999999999999</v>
      </c>
      <c r="E412" s="214">
        <v>1.0009999999999999</v>
      </c>
      <c r="F412" s="212">
        <v>824</v>
      </c>
    </row>
    <row r="413" spans="1:6" ht="24.75" customHeight="1">
      <c r="A413" s="168" t="s">
        <v>305</v>
      </c>
      <c r="B413" s="214">
        <v>0.99</v>
      </c>
      <c r="C413" s="214">
        <v>0.99</v>
      </c>
      <c r="D413" s="214">
        <v>0.99</v>
      </c>
      <c r="E413" s="214">
        <v>0.99</v>
      </c>
      <c r="F413" s="212">
        <v>870</v>
      </c>
    </row>
    <row r="414" spans="1:6" ht="24.75" customHeight="1">
      <c r="A414" s="168" t="s">
        <v>306</v>
      </c>
      <c r="B414" s="214">
        <v>0.997</v>
      </c>
      <c r="C414" s="214">
        <v>0.997</v>
      </c>
      <c r="D414" s="214">
        <v>0.997</v>
      </c>
      <c r="E414" s="214">
        <v>0.997</v>
      </c>
      <c r="F414" s="212">
        <v>871</v>
      </c>
    </row>
    <row r="415" spans="1:6" ht="24.75" customHeight="1">
      <c r="A415" s="168" t="s">
        <v>307</v>
      </c>
      <c r="B415" s="214">
        <v>1.0880000000000001</v>
      </c>
      <c r="C415" s="214">
        <v>1.0960000000000001</v>
      </c>
      <c r="D415" s="214">
        <v>1.0940000000000001</v>
      </c>
      <c r="E415" s="214">
        <v>1.089</v>
      </c>
      <c r="F415" s="212">
        <v>978</v>
      </c>
    </row>
    <row r="416" spans="1:6" ht="24.75" customHeight="1">
      <c r="A416" s="168" t="s">
        <v>308</v>
      </c>
      <c r="B416" s="214">
        <v>1.0049999999999999</v>
      </c>
      <c r="C416" s="214">
        <v>1.004</v>
      </c>
      <c r="D416" s="214">
        <v>1.0029999999999999</v>
      </c>
      <c r="E416" s="214">
        <v>1.002</v>
      </c>
      <c r="F416" s="212">
        <v>873</v>
      </c>
    </row>
    <row r="417" spans="1:6" ht="24.75" customHeight="1">
      <c r="A417" s="168" t="s">
        <v>311</v>
      </c>
      <c r="B417" s="214">
        <v>1.0269999999999999</v>
      </c>
      <c r="C417" s="214">
        <v>1.0269999999999999</v>
      </c>
      <c r="D417" s="214">
        <v>1.0269999999999999</v>
      </c>
      <c r="E417" s="214">
        <v>1.028</v>
      </c>
      <c r="F417" s="212">
        <v>528</v>
      </c>
    </row>
    <row r="418" spans="1:6" ht="24.75" customHeight="1">
      <c r="A418" s="168" t="s">
        <v>312</v>
      </c>
      <c r="B418" s="214">
        <v>1.0269999999999999</v>
      </c>
      <c r="C418" s="214">
        <v>1.0269999999999999</v>
      </c>
      <c r="D418" s="214">
        <v>1.0269999999999999</v>
      </c>
      <c r="E418" s="214">
        <v>1.028</v>
      </c>
      <c r="F418" s="212">
        <v>528</v>
      </c>
    </row>
    <row r="419" spans="1:6" ht="24.75" customHeight="1">
      <c r="A419" s="168" t="s">
        <v>313</v>
      </c>
      <c r="B419" s="214">
        <v>1.0269999999999999</v>
      </c>
      <c r="C419" s="214">
        <v>1.0269999999999999</v>
      </c>
      <c r="D419" s="214">
        <v>1.0269999999999999</v>
      </c>
      <c r="E419" s="214">
        <v>1.028</v>
      </c>
      <c r="F419" s="212">
        <v>528</v>
      </c>
    </row>
    <row r="420" spans="1:6" ht="24.75" customHeight="1">
      <c r="A420" s="168" t="s">
        <v>314</v>
      </c>
      <c r="B420" s="214">
        <v>1.0269999999999999</v>
      </c>
      <c r="C420" s="214">
        <v>1.0269999999999999</v>
      </c>
      <c r="D420" s="214">
        <v>1.0269999999999999</v>
      </c>
      <c r="E420" s="214">
        <v>1.028</v>
      </c>
      <c r="F420" s="212">
        <v>528</v>
      </c>
    </row>
    <row r="421" spans="1:6" ht="24.75" customHeight="1">
      <c r="A421" s="168" t="s">
        <v>315</v>
      </c>
      <c r="B421" s="214">
        <v>1.0269999999999999</v>
      </c>
      <c r="C421" s="214">
        <v>1.0269999999999999</v>
      </c>
      <c r="D421" s="214">
        <v>1.0269999999999999</v>
      </c>
      <c r="E421" s="214">
        <v>1.028</v>
      </c>
      <c r="F421" s="212">
        <v>528</v>
      </c>
    </row>
    <row r="422" spans="1:6" ht="24.75" customHeight="1">
      <c r="A422" s="168" t="s">
        <v>316</v>
      </c>
      <c r="B422" s="214">
        <v>1.0269999999999999</v>
      </c>
      <c r="C422" s="214">
        <v>1.0269999999999999</v>
      </c>
      <c r="D422" s="214">
        <v>1.0269999999999999</v>
      </c>
      <c r="E422" s="214">
        <v>1.028</v>
      </c>
      <c r="F422" s="212">
        <v>528</v>
      </c>
    </row>
    <row r="423" spans="1:6" ht="24.75" customHeight="1">
      <c r="A423" s="168" t="s">
        <v>317</v>
      </c>
      <c r="B423" s="214">
        <v>1.0269999999999999</v>
      </c>
      <c r="C423" s="214">
        <v>1.0269999999999999</v>
      </c>
      <c r="D423" s="214">
        <v>1.0269999999999999</v>
      </c>
      <c r="E423" s="214">
        <v>1.028</v>
      </c>
      <c r="F423" s="212">
        <v>528</v>
      </c>
    </row>
    <row r="424" spans="1:6" ht="24.75" customHeight="1">
      <c r="A424" s="168" t="s">
        <v>318</v>
      </c>
      <c r="B424" s="214">
        <v>1.0269999999999999</v>
      </c>
      <c r="C424" s="214">
        <v>1.0269999999999999</v>
      </c>
      <c r="D424" s="214">
        <v>1.0269999999999999</v>
      </c>
      <c r="E424" s="214">
        <v>1.028</v>
      </c>
      <c r="F424" s="212">
        <v>528</v>
      </c>
    </row>
    <row r="425" spans="1:6" ht="24.75" customHeight="1">
      <c r="A425" s="168" t="s">
        <v>319</v>
      </c>
      <c r="B425" s="214">
        <v>1.0269999999999999</v>
      </c>
      <c r="C425" s="214">
        <v>1.0269999999999999</v>
      </c>
      <c r="D425" s="214">
        <v>1.0269999999999999</v>
      </c>
      <c r="E425" s="214">
        <v>1.028</v>
      </c>
      <c r="F425" s="212">
        <v>528</v>
      </c>
    </row>
    <row r="426" spans="1:6" ht="24.75" customHeight="1">
      <c r="A426" s="168" t="s">
        <v>320</v>
      </c>
      <c r="B426" s="214">
        <v>1</v>
      </c>
      <c r="C426" s="214">
        <v>1</v>
      </c>
      <c r="D426" s="214">
        <v>1</v>
      </c>
      <c r="E426" s="214">
        <v>1</v>
      </c>
      <c r="F426" s="212">
        <v>843</v>
      </c>
    </row>
    <row r="427" spans="1:6" ht="24.75" customHeight="1">
      <c r="A427" s="168" t="s">
        <v>321</v>
      </c>
      <c r="B427" s="214">
        <v>1</v>
      </c>
      <c r="C427" s="214">
        <v>1</v>
      </c>
      <c r="D427" s="214">
        <v>1</v>
      </c>
      <c r="E427" s="214">
        <v>1</v>
      </c>
      <c r="F427" s="212">
        <v>843</v>
      </c>
    </row>
    <row r="428" spans="1:6" ht="24.75" customHeight="1">
      <c r="A428" s="168" t="s">
        <v>322</v>
      </c>
      <c r="B428" s="214">
        <v>1</v>
      </c>
      <c r="C428" s="214">
        <v>1</v>
      </c>
      <c r="D428" s="214">
        <v>1</v>
      </c>
      <c r="E428" s="214">
        <v>1</v>
      </c>
      <c r="F428" s="212">
        <v>843</v>
      </c>
    </row>
    <row r="429" spans="1:6" ht="24.75" customHeight="1">
      <c r="A429" s="168" t="s">
        <v>323</v>
      </c>
      <c r="B429" s="214">
        <v>0.996</v>
      </c>
      <c r="C429" s="214">
        <v>0.997</v>
      </c>
      <c r="D429" s="214">
        <v>0.99399999999999999</v>
      </c>
      <c r="E429" s="214">
        <v>0.99299999999999999</v>
      </c>
      <c r="F429" s="212">
        <v>874</v>
      </c>
    </row>
    <row r="430" spans="1:6" ht="24.75" customHeight="1">
      <c r="A430" s="168" t="s">
        <v>324</v>
      </c>
      <c r="B430" s="214">
        <v>0.95399999999999996</v>
      </c>
      <c r="C430" s="214">
        <v>0.95499999999999996</v>
      </c>
      <c r="D430" s="214">
        <v>0.95199999999999996</v>
      </c>
      <c r="E430" s="214">
        <v>0.95299999999999996</v>
      </c>
      <c r="F430" s="212">
        <v>875</v>
      </c>
    </row>
    <row r="431" spans="1:6" ht="24.75" customHeight="1">
      <c r="A431" s="168" t="s">
        <v>325</v>
      </c>
      <c r="B431" s="214">
        <v>0.99199999999999999</v>
      </c>
      <c r="C431" s="214">
        <v>0.99199999999999999</v>
      </c>
      <c r="D431" s="214">
        <v>0.99199999999999999</v>
      </c>
      <c r="E431" s="214">
        <v>0.99199999999999999</v>
      </c>
      <c r="F431" s="212">
        <v>980</v>
      </c>
    </row>
    <row r="432" spans="1:6" ht="24.75" customHeight="1">
      <c r="A432" s="168" t="s">
        <v>326</v>
      </c>
      <c r="B432" s="214">
        <v>1.0029999999999999</v>
      </c>
      <c r="C432" s="214">
        <v>1.004</v>
      </c>
      <c r="D432" s="214">
        <v>1.004</v>
      </c>
      <c r="E432" s="214">
        <v>1.004</v>
      </c>
      <c r="F432" s="212">
        <v>879</v>
      </c>
    </row>
    <row r="433" spans="1:6" ht="24.75" customHeight="1">
      <c r="A433" s="168" t="s">
        <v>327</v>
      </c>
      <c r="B433" s="214">
        <v>0.99299999999999999</v>
      </c>
      <c r="C433" s="214">
        <v>0.99299999999999999</v>
      </c>
      <c r="D433" s="214">
        <v>0.99299999999999999</v>
      </c>
      <c r="E433" s="214">
        <v>0.99299999999999999</v>
      </c>
      <c r="F433" s="212">
        <v>847</v>
      </c>
    </row>
    <row r="434" spans="1:6" ht="24.75" customHeight="1">
      <c r="A434" s="168" t="s">
        <v>329</v>
      </c>
      <c r="B434" s="214">
        <v>0.997</v>
      </c>
      <c r="C434" s="214">
        <v>0.997</v>
      </c>
      <c r="D434" s="214">
        <v>0.997</v>
      </c>
      <c r="E434" s="214">
        <v>0.997</v>
      </c>
      <c r="F434" s="212">
        <v>881</v>
      </c>
    </row>
    <row r="435" spans="1:6" ht="24.75" customHeight="1">
      <c r="A435" s="168" t="s">
        <v>330</v>
      </c>
      <c r="B435" s="214">
        <v>1.034</v>
      </c>
      <c r="C435" s="214">
        <v>1.069</v>
      </c>
      <c r="D435" s="214">
        <v>1.0940000000000001</v>
      </c>
      <c r="E435" s="214">
        <v>1.07</v>
      </c>
      <c r="F435" s="212">
        <v>882</v>
      </c>
    </row>
    <row r="436" spans="1:6" ht="24.75" customHeight="1">
      <c r="A436" s="168" t="s">
        <v>331</v>
      </c>
      <c r="B436" s="214">
        <v>1</v>
      </c>
      <c r="C436" s="214">
        <v>1.0009999999999999</v>
      </c>
      <c r="D436" s="214">
        <v>0.999</v>
      </c>
      <c r="E436" s="214">
        <v>0.999</v>
      </c>
      <c r="F436" s="212">
        <v>883</v>
      </c>
    </row>
    <row r="437" spans="1:6" ht="24.75" customHeight="1">
      <c r="A437" s="168" t="s">
        <v>332</v>
      </c>
      <c r="B437" s="214">
        <v>0.98799999999999999</v>
      </c>
      <c r="C437" s="214">
        <v>0.98699999999999999</v>
      </c>
      <c r="D437" s="214">
        <v>0.98699999999999999</v>
      </c>
      <c r="E437" s="214">
        <v>0.98699999999999999</v>
      </c>
      <c r="F437" s="212">
        <v>885</v>
      </c>
    </row>
    <row r="438" spans="1:6" ht="24.75" customHeight="1">
      <c r="A438" s="168" t="s">
        <v>333</v>
      </c>
      <c r="B438" s="214">
        <v>1.0049999999999999</v>
      </c>
      <c r="C438" s="214">
        <v>1.0049999999999999</v>
      </c>
      <c r="D438" s="214">
        <v>1.006</v>
      </c>
      <c r="E438" s="214">
        <v>1.004</v>
      </c>
      <c r="F438" s="212">
        <v>886</v>
      </c>
    </row>
    <row r="439" spans="1:6" ht="24.75" customHeight="1">
      <c r="A439" s="168" t="s">
        <v>334</v>
      </c>
      <c r="B439" s="214">
        <v>0.996</v>
      </c>
      <c r="C439" s="214">
        <v>0.996</v>
      </c>
      <c r="D439" s="214">
        <v>0.996</v>
      </c>
      <c r="E439" s="214">
        <v>0.996</v>
      </c>
      <c r="F439" s="212">
        <v>887</v>
      </c>
    </row>
    <row r="440" spans="1:6" ht="24.75" customHeight="1">
      <c r="A440" s="168" t="s">
        <v>335</v>
      </c>
      <c r="B440" s="214">
        <v>0.94</v>
      </c>
      <c r="C440" s="214">
        <v>0.93899999999999995</v>
      </c>
      <c r="D440" s="214">
        <v>0.93799999999999994</v>
      </c>
      <c r="E440" s="214">
        <v>0.93799999999999994</v>
      </c>
      <c r="F440" s="212">
        <v>888</v>
      </c>
    </row>
    <row r="441" spans="1:6" ht="24.75" customHeight="1">
      <c r="A441" s="168" t="s">
        <v>336</v>
      </c>
      <c r="B441" s="214">
        <v>0.98699999999999999</v>
      </c>
      <c r="C441" s="214">
        <v>0.98699999999999999</v>
      </c>
      <c r="D441" s="214">
        <v>0.98699999999999999</v>
      </c>
      <c r="E441" s="214">
        <v>0.98599999999999999</v>
      </c>
      <c r="F441" s="212">
        <v>891</v>
      </c>
    </row>
    <row r="442" spans="1:6" ht="24.75" customHeight="1">
      <c r="A442" s="168" t="s">
        <v>337</v>
      </c>
      <c r="B442" s="214">
        <v>1.0820000000000001</v>
      </c>
      <c r="C442" s="214">
        <v>1.0580000000000001</v>
      </c>
      <c r="D442" s="214">
        <v>1.079</v>
      </c>
      <c r="E442" s="214">
        <v>1.0669999999999999</v>
      </c>
      <c r="F442" s="212">
        <v>893</v>
      </c>
    </row>
    <row r="443" spans="1:6" ht="24.75" customHeight="1">
      <c r="A443" s="168" t="s">
        <v>338</v>
      </c>
      <c r="B443" s="214">
        <v>0.996</v>
      </c>
      <c r="C443" s="214">
        <v>0.996</v>
      </c>
      <c r="D443" s="214">
        <v>0.996</v>
      </c>
      <c r="E443" s="214">
        <v>0.996</v>
      </c>
      <c r="F443" s="212">
        <v>8720</v>
      </c>
    </row>
    <row r="444" spans="1:6" ht="24.75" customHeight="1">
      <c r="A444" s="168" t="s">
        <v>339</v>
      </c>
      <c r="B444" s="214">
        <v>0.97699999999999998</v>
      </c>
      <c r="C444" s="214">
        <v>0.97599999999999998</v>
      </c>
      <c r="D444" s="214">
        <v>0.97599999999999998</v>
      </c>
      <c r="E444" s="214">
        <v>0.97599999999999998</v>
      </c>
      <c r="F444" s="212">
        <v>895</v>
      </c>
    </row>
    <row r="445" spans="1:6" ht="24.75" customHeight="1">
      <c r="A445" s="168" t="s">
        <v>340</v>
      </c>
      <c r="B445" s="214">
        <v>0.96899999999999997</v>
      </c>
      <c r="C445" s="214">
        <v>0.96799999999999997</v>
      </c>
      <c r="D445" s="214">
        <v>0.96799999999999997</v>
      </c>
      <c r="E445" s="214">
        <v>0.96699999999999997</v>
      </c>
      <c r="F445" s="212">
        <v>896</v>
      </c>
    </row>
    <row r="446" spans="1:6" ht="24.75" customHeight="1">
      <c r="A446" s="168" t="s">
        <v>341</v>
      </c>
      <c r="B446" s="214">
        <v>1.0429999999999999</v>
      </c>
      <c r="C446" s="214">
        <v>1.0369999999999999</v>
      </c>
      <c r="D446" s="214">
        <v>1.044</v>
      </c>
      <c r="E446" s="214">
        <v>1.0389999999999999</v>
      </c>
      <c r="F446" s="212">
        <v>856</v>
      </c>
    </row>
    <row r="447" spans="1:6" ht="24.75" customHeight="1">
      <c r="A447" s="168" t="s">
        <v>344</v>
      </c>
      <c r="B447" s="214">
        <v>0.97699999999999998</v>
      </c>
      <c r="C447" s="214">
        <v>0.97699999999999998</v>
      </c>
      <c r="D447" s="214">
        <v>0.97599999999999998</v>
      </c>
      <c r="E447" s="214">
        <v>0.97599999999999998</v>
      </c>
      <c r="F447" s="212">
        <v>8719</v>
      </c>
    </row>
    <row r="448" spans="1:6" ht="24.75" customHeight="1">
      <c r="A448" s="168" t="s">
        <v>345</v>
      </c>
      <c r="B448" s="214">
        <v>0.99099999999999999</v>
      </c>
      <c r="C448" s="214">
        <v>0.99099999999999999</v>
      </c>
      <c r="D448" s="214">
        <v>0.99099999999999999</v>
      </c>
      <c r="E448" s="214">
        <v>0.99</v>
      </c>
      <c r="F448" s="212">
        <v>908</v>
      </c>
    </row>
    <row r="449" spans="1:6" ht="24.75" customHeight="1">
      <c r="A449" s="168" t="s">
        <v>346</v>
      </c>
      <c r="B449" s="214">
        <v>1.0569999999999999</v>
      </c>
      <c r="C449" s="214">
        <v>1.054</v>
      </c>
      <c r="D449" s="214">
        <v>1.05</v>
      </c>
      <c r="E449" s="214">
        <v>1.054</v>
      </c>
      <c r="F449" s="212">
        <v>831</v>
      </c>
    </row>
    <row r="450" spans="1:6" ht="24.75" customHeight="1">
      <c r="A450" s="168" t="s">
        <v>347</v>
      </c>
      <c r="B450" s="214">
        <v>1.0049999999999999</v>
      </c>
      <c r="C450" s="214">
        <v>1.008</v>
      </c>
      <c r="D450" s="214">
        <v>1.006</v>
      </c>
      <c r="E450" s="214">
        <v>1.0069999999999999</v>
      </c>
      <c r="F450" s="212">
        <v>836</v>
      </c>
    </row>
    <row r="451" spans="1:6" ht="24.75" customHeight="1">
      <c r="A451" s="168" t="s">
        <v>348</v>
      </c>
      <c r="B451" s="214">
        <v>1.0129999999999999</v>
      </c>
      <c r="C451" s="214">
        <v>1.0129999999999999</v>
      </c>
      <c r="D451" s="214">
        <v>1.0109999999999999</v>
      </c>
      <c r="E451" s="214">
        <v>1.01</v>
      </c>
      <c r="F451" s="212">
        <v>971</v>
      </c>
    </row>
    <row r="452" spans="1:6" ht="24.75" customHeight="1">
      <c r="A452" s="168" t="s">
        <v>349</v>
      </c>
      <c r="B452" s="214">
        <v>1</v>
      </c>
      <c r="C452" s="214">
        <v>1</v>
      </c>
      <c r="D452" s="214">
        <v>1</v>
      </c>
      <c r="E452" s="214">
        <v>1</v>
      </c>
      <c r="F452" s="212">
        <v>8707</v>
      </c>
    </row>
    <row r="453" spans="1:6" ht="24.75" customHeight="1">
      <c r="A453" s="168" t="s">
        <v>351</v>
      </c>
      <c r="B453" s="214">
        <v>0.99099999999999999</v>
      </c>
      <c r="C453" s="214">
        <v>0.99099999999999999</v>
      </c>
      <c r="D453" s="214">
        <v>0.99099999999999999</v>
      </c>
      <c r="E453" s="214">
        <v>0.99099999999999999</v>
      </c>
      <c r="F453" s="212">
        <v>828</v>
      </c>
    </row>
    <row r="454" spans="1:6" ht="24.75" customHeight="1">
      <c r="A454" s="168" t="s">
        <v>352</v>
      </c>
      <c r="B454" s="214">
        <v>1.0029999999999999</v>
      </c>
      <c r="C454" s="214">
        <v>1.004</v>
      </c>
      <c r="D454" s="214">
        <v>1</v>
      </c>
      <c r="E454" s="214">
        <v>0.999</v>
      </c>
      <c r="F454" s="212">
        <v>981</v>
      </c>
    </row>
    <row r="455" spans="1:6" ht="24.75" customHeight="1">
      <c r="A455" s="168" t="s">
        <v>353</v>
      </c>
      <c r="B455" s="214">
        <v>1</v>
      </c>
      <c r="C455" s="214">
        <v>1</v>
      </c>
      <c r="D455" s="214">
        <v>1</v>
      </c>
      <c r="E455" s="214">
        <v>1</v>
      </c>
      <c r="F455" s="212">
        <v>839</v>
      </c>
    </row>
    <row r="456" spans="1:6" ht="24.75" customHeight="1">
      <c r="A456" s="168" t="s">
        <v>354</v>
      </c>
      <c r="B456" s="214">
        <v>0.996</v>
      </c>
      <c r="C456" s="214">
        <v>0.996</v>
      </c>
      <c r="D456" s="214">
        <v>0.996</v>
      </c>
      <c r="E456" s="214">
        <v>0.996</v>
      </c>
      <c r="F456" s="212">
        <v>8722</v>
      </c>
    </row>
    <row r="457" spans="1:6" ht="24.75" customHeight="1">
      <c r="A457" s="168" t="s">
        <v>355</v>
      </c>
      <c r="B457" s="214">
        <v>0.96099999999999997</v>
      </c>
      <c r="C457" s="214">
        <v>0.96099999999999997</v>
      </c>
      <c r="D457" s="214">
        <v>0.96099999999999997</v>
      </c>
      <c r="E457" s="214">
        <v>0.96</v>
      </c>
      <c r="F457" s="212">
        <v>970</v>
      </c>
    </row>
    <row r="458" spans="1:6" ht="24.75" customHeight="1">
      <c r="A458" s="168" t="s">
        <v>356</v>
      </c>
      <c r="B458" s="214">
        <v>0.94699999999999995</v>
      </c>
      <c r="C458" s="214">
        <v>0.94699999999999995</v>
      </c>
      <c r="D458" s="214">
        <v>0.95199999999999996</v>
      </c>
      <c r="E458" s="214">
        <v>0.94899999999999995</v>
      </c>
      <c r="F458" s="212">
        <v>876</v>
      </c>
    </row>
    <row r="459" spans="1:6" ht="24.75" customHeight="1">
      <c r="A459" s="168" t="s">
        <v>357</v>
      </c>
      <c r="B459" s="214">
        <v>0.98199999999999998</v>
      </c>
      <c r="C459" s="214">
        <v>0.98199999999999998</v>
      </c>
      <c r="D459" s="214">
        <v>0.98199999999999998</v>
      </c>
      <c r="E459" s="214">
        <v>0.98199999999999998</v>
      </c>
      <c r="F459" s="212">
        <v>880</v>
      </c>
    </row>
    <row r="460" spans="1:6" ht="24.75" customHeight="1">
      <c r="A460" s="168" t="s">
        <v>358</v>
      </c>
      <c r="B460" s="214">
        <v>1.008</v>
      </c>
      <c r="C460" s="214">
        <v>1.006</v>
      </c>
      <c r="D460" s="214">
        <v>1.008</v>
      </c>
      <c r="E460" s="214">
        <v>1.008</v>
      </c>
      <c r="F460" s="212">
        <v>840</v>
      </c>
    </row>
    <row r="461" spans="1:6" ht="24.75" customHeight="1">
      <c r="A461" s="168" t="s">
        <v>359</v>
      </c>
      <c r="B461" s="214">
        <v>0.94699999999999995</v>
      </c>
      <c r="C461" s="214">
        <v>0.94699999999999995</v>
      </c>
      <c r="D461" s="214">
        <v>0.94699999999999995</v>
      </c>
      <c r="E461" s="214">
        <v>0.94599999999999995</v>
      </c>
      <c r="F461" s="212">
        <v>829</v>
      </c>
    </row>
    <row r="462" spans="1:6" ht="24.75" customHeight="1">
      <c r="A462" s="168" t="s">
        <v>360</v>
      </c>
      <c r="B462" s="214">
        <v>0.97</v>
      </c>
      <c r="C462" s="214">
        <v>0.97</v>
      </c>
      <c r="D462" s="214">
        <v>0.96399999999999997</v>
      </c>
      <c r="E462" s="214">
        <v>0.96699999999999997</v>
      </c>
      <c r="F462" s="212">
        <v>8741</v>
      </c>
    </row>
    <row r="463" spans="1:6" ht="24.75" customHeight="1">
      <c r="A463" s="168" t="s">
        <v>361</v>
      </c>
      <c r="B463" s="214">
        <v>1.004</v>
      </c>
      <c r="C463" s="214">
        <v>1.004</v>
      </c>
      <c r="D463" s="214">
        <v>1.004</v>
      </c>
      <c r="E463" s="214">
        <v>1.0029999999999999</v>
      </c>
      <c r="F463" s="212">
        <v>841</v>
      </c>
    </row>
    <row r="464" spans="1:6" ht="24.75" customHeight="1">
      <c r="A464" s="168" t="s">
        <v>362</v>
      </c>
      <c r="B464" s="214">
        <v>0.99399999999999999</v>
      </c>
      <c r="C464" s="214">
        <v>0.99399999999999999</v>
      </c>
      <c r="D464" s="214">
        <v>0.99399999999999999</v>
      </c>
      <c r="E464" s="214">
        <v>0.99399999999999999</v>
      </c>
      <c r="F464" s="212">
        <v>982</v>
      </c>
    </row>
    <row r="465" spans="1:6" ht="24.75" customHeight="1">
      <c r="A465" s="168" t="s">
        <v>363</v>
      </c>
      <c r="B465" s="214">
        <v>0.98299999999999998</v>
      </c>
      <c r="C465" s="214">
        <v>0.98299999999999998</v>
      </c>
      <c r="D465" s="214">
        <v>0.98299999999999998</v>
      </c>
      <c r="E465" s="214">
        <v>0.98299999999999998</v>
      </c>
      <c r="F465" s="212">
        <v>531</v>
      </c>
    </row>
    <row r="466" spans="1:6" ht="24.75" customHeight="1">
      <c r="A466" s="168" t="s">
        <v>364</v>
      </c>
      <c r="B466" s="214">
        <v>0.99299999999999999</v>
      </c>
      <c r="C466" s="214">
        <v>0.99399999999999999</v>
      </c>
      <c r="D466" s="214">
        <v>0.99299999999999999</v>
      </c>
      <c r="E466" s="214">
        <v>0.99299999999999999</v>
      </c>
      <c r="F466" s="212">
        <v>845</v>
      </c>
    </row>
    <row r="467" spans="1:6" ht="24.75" customHeight="1">
      <c r="A467" s="168" t="s">
        <v>365</v>
      </c>
      <c r="B467" s="214">
        <v>1.0029999999999999</v>
      </c>
      <c r="C467" s="214">
        <v>0.999</v>
      </c>
      <c r="D467" s="214">
        <v>0.999</v>
      </c>
      <c r="E467" s="214">
        <v>1.002</v>
      </c>
      <c r="F467" s="212">
        <v>849</v>
      </c>
    </row>
    <row r="468" spans="1:6" ht="24.75" customHeight="1">
      <c r="A468" s="168" t="s">
        <v>366</v>
      </c>
      <c r="B468" s="214">
        <v>0.96899999999999997</v>
      </c>
      <c r="C468" s="214">
        <v>0.96899999999999997</v>
      </c>
      <c r="D468" s="214">
        <v>0.96899999999999997</v>
      </c>
      <c r="E468" s="214">
        <v>0.96899999999999997</v>
      </c>
      <c r="F468" s="212">
        <v>992</v>
      </c>
    </row>
    <row r="469" spans="1:6" ht="24.75" customHeight="1">
      <c r="A469" s="168" t="s">
        <v>367</v>
      </c>
      <c r="B469" s="214">
        <v>0.98599999999999999</v>
      </c>
      <c r="C469" s="214">
        <v>0.98499999999999999</v>
      </c>
      <c r="D469" s="214">
        <v>0.98699999999999999</v>
      </c>
      <c r="E469" s="214">
        <v>0.99</v>
      </c>
      <c r="F469" s="212">
        <v>934</v>
      </c>
    </row>
    <row r="470" spans="1:6" ht="24.75" customHeight="1">
      <c r="A470" s="168" t="s">
        <v>368</v>
      </c>
      <c r="B470" s="214">
        <v>1.0049999999999999</v>
      </c>
      <c r="C470" s="214">
        <v>1.002</v>
      </c>
      <c r="D470" s="214">
        <v>0.999</v>
      </c>
      <c r="E470" s="214">
        <v>0.996</v>
      </c>
      <c r="F470" s="212">
        <v>933</v>
      </c>
    </row>
    <row r="471" spans="1:6" ht="24.75" customHeight="1">
      <c r="A471" s="168" t="s">
        <v>369</v>
      </c>
      <c r="B471" s="214">
        <v>0.98299999999999998</v>
      </c>
      <c r="C471" s="214">
        <v>0.98299999999999998</v>
      </c>
      <c r="D471" s="214">
        <v>0.98299999999999998</v>
      </c>
      <c r="E471" s="214">
        <v>0.98299999999999998</v>
      </c>
      <c r="F471" s="212">
        <v>521</v>
      </c>
    </row>
    <row r="472" spans="1:6" ht="24.75" customHeight="1">
      <c r="A472" s="168" t="s">
        <v>370</v>
      </c>
      <c r="B472" s="214">
        <v>1.016</v>
      </c>
      <c r="C472" s="214">
        <v>1.02</v>
      </c>
      <c r="D472" s="214">
        <v>1.0289999999999999</v>
      </c>
      <c r="E472" s="214">
        <v>1.0249999999999999</v>
      </c>
      <c r="F472" s="212">
        <v>995</v>
      </c>
    </row>
    <row r="473" spans="1:6" ht="24.75" customHeight="1">
      <c r="A473" s="168" t="s">
        <v>371</v>
      </c>
      <c r="B473" s="214">
        <v>0.995</v>
      </c>
      <c r="C473" s="214">
        <v>0.995</v>
      </c>
      <c r="D473" s="214">
        <v>0.99399999999999999</v>
      </c>
      <c r="E473" s="214">
        <v>0.99299999999999999</v>
      </c>
      <c r="F473" s="212">
        <v>964</v>
      </c>
    </row>
    <row r="474" spans="1:6" ht="24.75" customHeight="1">
      <c r="A474" s="168" t="s">
        <v>372</v>
      </c>
      <c r="B474" s="214">
        <v>0.98699999999999999</v>
      </c>
      <c r="C474" s="214">
        <v>0.98699999999999999</v>
      </c>
      <c r="D474" s="214">
        <v>0.98699999999999999</v>
      </c>
      <c r="E474" s="214">
        <v>0.98699999999999999</v>
      </c>
      <c r="F474" s="212">
        <v>827</v>
      </c>
    </row>
    <row r="475" spans="1:6" ht="24.75" customHeight="1">
      <c r="A475" s="168" t="s">
        <v>373</v>
      </c>
      <c r="B475" s="214">
        <v>0.96199999999999997</v>
      </c>
      <c r="C475" s="214">
        <v>0.96299999999999997</v>
      </c>
      <c r="D475" s="214">
        <v>0.96</v>
      </c>
      <c r="E475" s="214">
        <v>0.95699999999999996</v>
      </c>
      <c r="F475" s="212">
        <v>898</v>
      </c>
    </row>
    <row r="476" spans="1:6" ht="24.75" customHeight="1">
      <c r="A476" s="168" t="s">
        <v>374</v>
      </c>
      <c r="B476" s="214">
        <v>1.0129999999999999</v>
      </c>
      <c r="C476" s="214">
        <v>1.022</v>
      </c>
      <c r="D476" s="214">
        <v>1.0229999999999999</v>
      </c>
      <c r="E476" s="214">
        <v>1.0249999999999999</v>
      </c>
      <c r="F476" s="212">
        <v>996</v>
      </c>
    </row>
    <row r="477" spans="1:6" ht="24.75" customHeight="1">
      <c r="A477" s="168" t="s">
        <v>375</v>
      </c>
      <c r="B477" s="214">
        <v>1.038</v>
      </c>
      <c r="C477" s="214">
        <v>1.038</v>
      </c>
      <c r="D477" s="214">
        <v>1.0529999999999999</v>
      </c>
      <c r="E477" s="214">
        <v>1.0529999999999999</v>
      </c>
      <c r="F477" s="212">
        <v>842</v>
      </c>
    </row>
    <row r="478" spans="1:6" ht="24.75" customHeight="1">
      <c r="A478" s="168" t="s">
        <v>376</v>
      </c>
      <c r="B478" s="214">
        <v>0.999</v>
      </c>
      <c r="C478" s="214">
        <v>0.998</v>
      </c>
      <c r="D478" s="214">
        <v>0.998</v>
      </c>
      <c r="E478" s="214">
        <v>0.997</v>
      </c>
      <c r="F478" s="212">
        <v>899</v>
      </c>
    </row>
    <row r="479" spans="1:6" ht="24.75" customHeight="1">
      <c r="A479" s="168" t="s">
        <v>377</v>
      </c>
      <c r="B479" s="214">
        <v>0.97099999999999997</v>
      </c>
      <c r="C479" s="214">
        <v>0.97099999999999997</v>
      </c>
      <c r="D479" s="214">
        <v>0.97099999999999997</v>
      </c>
      <c r="E479" s="214">
        <v>0.97099999999999997</v>
      </c>
      <c r="F479" s="212">
        <v>8727</v>
      </c>
    </row>
    <row r="480" spans="1:6" ht="24.75" customHeight="1">
      <c r="A480" s="168" t="s">
        <v>378</v>
      </c>
      <c r="B480" s="214">
        <v>0.97599999999999998</v>
      </c>
      <c r="C480" s="214">
        <v>0.97599999999999998</v>
      </c>
      <c r="D480" s="214">
        <v>0.97699999999999998</v>
      </c>
      <c r="E480" s="214">
        <v>0.97599999999999998</v>
      </c>
      <c r="F480" s="212">
        <v>902</v>
      </c>
    </row>
    <row r="481" spans="1:6" ht="24.75" customHeight="1">
      <c r="A481" s="168" t="s">
        <v>379</v>
      </c>
      <c r="B481" s="214">
        <v>0.995</v>
      </c>
      <c r="C481" s="214">
        <v>0.995</v>
      </c>
      <c r="D481" s="214">
        <v>0.995</v>
      </c>
      <c r="E481" s="214">
        <v>0.995</v>
      </c>
      <c r="F481" s="212">
        <v>912</v>
      </c>
    </row>
    <row r="482" spans="1:6" ht="24.75" customHeight="1">
      <c r="A482" s="168" t="s">
        <v>380</v>
      </c>
      <c r="B482" s="214">
        <v>0.97399999999999998</v>
      </c>
      <c r="C482" s="214">
        <v>0.997</v>
      </c>
      <c r="D482" s="214">
        <v>1.0009999999999999</v>
      </c>
      <c r="E482" s="214">
        <v>1.0009999999999999</v>
      </c>
      <c r="F482" s="212">
        <v>994</v>
      </c>
    </row>
    <row r="483" spans="1:6" ht="24.75" customHeight="1">
      <c r="A483" s="168" t="s">
        <v>381</v>
      </c>
      <c r="B483" s="214">
        <v>1.026</v>
      </c>
      <c r="C483" s="214">
        <v>1.0189999999999999</v>
      </c>
      <c r="D483" s="214">
        <v>1.024</v>
      </c>
      <c r="E483" s="214">
        <v>1.0169999999999999</v>
      </c>
      <c r="F483" s="212">
        <v>916</v>
      </c>
    </row>
    <row r="484" spans="1:6" ht="24.75" customHeight="1">
      <c r="A484" s="168" t="s">
        <v>382</v>
      </c>
      <c r="B484" s="214">
        <v>1.0069999999999999</v>
      </c>
      <c r="C484" s="214">
        <v>1.0049999999999999</v>
      </c>
      <c r="D484" s="214">
        <v>1.004</v>
      </c>
      <c r="E484" s="214">
        <v>1.004</v>
      </c>
      <c r="F484" s="212">
        <v>919</v>
      </c>
    </row>
    <row r="485" spans="1:6" ht="24.75" customHeight="1">
      <c r="A485" s="168" t="s">
        <v>383</v>
      </c>
      <c r="B485" s="214">
        <v>1.002</v>
      </c>
      <c r="C485" s="214">
        <v>1.006</v>
      </c>
      <c r="D485" s="214">
        <v>1.006</v>
      </c>
      <c r="E485" s="214">
        <v>1.002</v>
      </c>
      <c r="F485" s="212">
        <v>965</v>
      </c>
    </row>
    <row r="486" spans="1:6" ht="24.75" customHeight="1">
      <c r="A486" s="168" t="s">
        <v>384</v>
      </c>
      <c r="B486" s="214">
        <v>0.97399999999999998</v>
      </c>
      <c r="C486" s="214">
        <v>0.97299999999999998</v>
      </c>
      <c r="D486" s="214">
        <v>0.97399999999999998</v>
      </c>
      <c r="E486" s="214">
        <v>0.97299999999999998</v>
      </c>
      <c r="F486" s="212">
        <v>8755</v>
      </c>
    </row>
    <row r="487" spans="1:6" ht="24.75" customHeight="1">
      <c r="A487" s="168" t="s">
        <v>385</v>
      </c>
      <c r="B487" s="214">
        <v>0.998</v>
      </c>
      <c r="C487" s="214">
        <v>0.998</v>
      </c>
      <c r="D487" s="214">
        <v>1.002</v>
      </c>
      <c r="E487" s="214">
        <v>1.002</v>
      </c>
      <c r="F487" s="212">
        <v>535</v>
      </c>
    </row>
    <row r="488" spans="1:6" ht="24.75" customHeight="1">
      <c r="A488" s="168" t="s">
        <v>386</v>
      </c>
      <c r="B488" s="214">
        <v>0.97099999999999997</v>
      </c>
      <c r="C488" s="214">
        <v>0.999</v>
      </c>
      <c r="D488" s="214">
        <v>1.0129999999999999</v>
      </c>
      <c r="E488" s="214">
        <v>0.999</v>
      </c>
      <c r="F488" s="212">
        <v>976</v>
      </c>
    </row>
    <row r="489" spans="1:6" ht="24.75" customHeight="1">
      <c r="A489" s="168" t="s">
        <v>387</v>
      </c>
      <c r="B489" s="214">
        <v>0.97499999999999998</v>
      </c>
      <c r="C489" s="214">
        <v>1.008</v>
      </c>
      <c r="D489" s="214">
        <v>1.0209999999999999</v>
      </c>
      <c r="E489" s="214">
        <v>1.01</v>
      </c>
      <c r="F489" s="212">
        <v>857</v>
      </c>
    </row>
    <row r="490" spans="1:6" ht="24.75" customHeight="1">
      <c r="A490" s="168" t="s">
        <v>388</v>
      </c>
      <c r="B490" s="214">
        <v>0.998</v>
      </c>
      <c r="C490" s="214">
        <v>0.998</v>
      </c>
      <c r="D490" s="214">
        <v>0.998</v>
      </c>
      <c r="E490" s="214">
        <v>0.998</v>
      </c>
      <c r="F490" s="212">
        <v>533</v>
      </c>
    </row>
    <row r="491" spans="1:6" ht="24.75" customHeight="1">
      <c r="A491" s="168" t="s">
        <v>389</v>
      </c>
      <c r="B491" s="214">
        <v>0.996</v>
      </c>
      <c r="C491" s="214">
        <v>0.996</v>
      </c>
      <c r="D491" s="214">
        <v>0.996</v>
      </c>
      <c r="E491" s="214">
        <v>0.996</v>
      </c>
      <c r="F491" s="212">
        <v>947</v>
      </c>
    </row>
    <row r="492" spans="1:6" ht="24.75" customHeight="1">
      <c r="A492" s="168" t="s">
        <v>390</v>
      </c>
      <c r="B492" s="214">
        <v>0.996</v>
      </c>
      <c r="C492" s="214">
        <v>0.997</v>
      </c>
      <c r="D492" s="214">
        <v>1.008</v>
      </c>
      <c r="E492" s="214">
        <v>1.0069999999999999</v>
      </c>
      <c r="F492" s="212">
        <v>957</v>
      </c>
    </row>
    <row r="493" spans="1:6" ht="24.75" customHeight="1">
      <c r="A493" s="168" t="s">
        <v>391</v>
      </c>
      <c r="B493" s="214">
        <v>1.014</v>
      </c>
      <c r="C493" s="214">
        <v>1.014</v>
      </c>
      <c r="D493" s="214">
        <v>1.0089999999999999</v>
      </c>
      <c r="E493" s="214">
        <v>1.0089999999999999</v>
      </c>
      <c r="F493" s="212">
        <v>960</v>
      </c>
    </row>
    <row r="494" spans="1:6" ht="24.75" customHeight="1">
      <c r="A494" s="168" t="s">
        <v>392</v>
      </c>
      <c r="B494" s="214">
        <v>1</v>
      </c>
      <c r="C494" s="214">
        <v>1</v>
      </c>
      <c r="D494" s="214">
        <v>1</v>
      </c>
      <c r="E494" s="214">
        <v>1</v>
      </c>
      <c r="F494" s="212">
        <v>872</v>
      </c>
    </row>
    <row r="495" spans="1:6" ht="24.75" customHeight="1">
      <c r="A495" s="168" t="s">
        <v>393</v>
      </c>
      <c r="B495" s="214">
        <v>0.99</v>
      </c>
      <c r="C495" s="214">
        <v>0.99</v>
      </c>
      <c r="D495" s="214">
        <v>0.98899999999999999</v>
      </c>
      <c r="E495" s="214">
        <v>0.99099999999999999</v>
      </c>
      <c r="F495" s="212">
        <v>968</v>
      </c>
    </row>
    <row r="496" spans="1:6" ht="24.75" customHeight="1">
      <c r="A496" s="168" t="s">
        <v>394</v>
      </c>
      <c r="B496" s="214">
        <v>0.97799999999999998</v>
      </c>
      <c r="C496" s="214">
        <v>0.97799999999999998</v>
      </c>
      <c r="D496" s="214">
        <v>0.97799999999999998</v>
      </c>
      <c r="E496" s="214">
        <v>0.97799999999999998</v>
      </c>
      <c r="F496" s="212">
        <v>894</v>
      </c>
    </row>
    <row r="497" spans="1:6" ht="24.75" customHeight="1">
      <c r="A497" s="168" t="s">
        <v>395</v>
      </c>
      <c r="B497" s="214">
        <v>0.995</v>
      </c>
      <c r="C497" s="214">
        <v>0.995</v>
      </c>
      <c r="D497" s="214">
        <v>0.995</v>
      </c>
      <c r="E497" s="214">
        <v>0.995</v>
      </c>
      <c r="F497" s="212">
        <v>878</v>
      </c>
    </row>
    <row r="498" spans="1:6" ht="24.75" customHeight="1">
      <c r="A498" s="168" t="s">
        <v>396</v>
      </c>
      <c r="B498" s="214">
        <v>0.94899999999999995</v>
      </c>
      <c r="C498" s="214">
        <v>0.95</v>
      </c>
      <c r="D498" s="214">
        <v>0.95</v>
      </c>
      <c r="E498" s="214">
        <v>0.95</v>
      </c>
      <c r="F498" s="212">
        <v>911</v>
      </c>
    </row>
    <row r="499" spans="1:6" ht="24.75" customHeight="1">
      <c r="A499" s="168" t="s">
        <v>397</v>
      </c>
      <c r="B499" s="214">
        <v>0.999</v>
      </c>
      <c r="C499" s="214">
        <v>0.996</v>
      </c>
      <c r="D499" s="214">
        <v>0.996</v>
      </c>
      <c r="E499" s="214">
        <v>0.999</v>
      </c>
      <c r="F499" s="212">
        <v>920</v>
      </c>
    </row>
    <row r="500" spans="1:6" ht="24.75" customHeight="1">
      <c r="A500" s="168" t="s">
        <v>398</v>
      </c>
      <c r="B500" s="214">
        <v>1</v>
      </c>
      <c r="C500" s="214">
        <v>1</v>
      </c>
      <c r="D500" s="214">
        <v>1</v>
      </c>
      <c r="E500" s="214">
        <v>1</v>
      </c>
      <c r="F500" s="212">
        <v>8756</v>
      </c>
    </row>
    <row r="501" spans="1:6" ht="24.75" customHeight="1">
      <c r="A501" s="168" t="s">
        <v>399</v>
      </c>
      <c r="B501" s="214">
        <v>1.0069999999999999</v>
      </c>
      <c r="C501" s="214">
        <v>1.0049999999999999</v>
      </c>
      <c r="D501" s="214">
        <v>1.002</v>
      </c>
      <c r="E501" s="214">
        <v>1.006</v>
      </c>
      <c r="F501" s="212">
        <v>988</v>
      </c>
    </row>
    <row r="502" spans="1:6" ht="24.75" customHeight="1">
      <c r="A502" s="168" t="s">
        <v>400</v>
      </c>
      <c r="B502" s="214">
        <v>1.014</v>
      </c>
      <c r="C502" s="214">
        <v>1.014</v>
      </c>
      <c r="D502" s="214">
        <v>1.0089999999999999</v>
      </c>
      <c r="E502" s="214">
        <v>1.0089999999999999</v>
      </c>
      <c r="F502" s="212">
        <v>960</v>
      </c>
    </row>
    <row r="503" spans="1:6" ht="24.75" customHeight="1">
      <c r="A503" s="168" t="s">
        <v>401</v>
      </c>
      <c r="B503" s="214">
        <v>1.02</v>
      </c>
      <c r="C503" s="214">
        <v>1.014</v>
      </c>
      <c r="D503" s="214">
        <v>1.0189999999999999</v>
      </c>
      <c r="E503" s="214">
        <v>1.012</v>
      </c>
      <c r="F503" s="212">
        <v>921</v>
      </c>
    </row>
    <row r="504" spans="1:6" ht="24.75" customHeight="1">
      <c r="A504" s="168" t="s">
        <v>402</v>
      </c>
      <c r="B504" s="214">
        <v>0.99199999999999999</v>
      </c>
      <c r="C504" s="214">
        <v>0.99</v>
      </c>
      <c r="D504" s="214">
        <v>0.99199999999999999</v>
      </c>
      <c r="E504" s="214">
        <v>0.99199999999999999</v>
      </c>
      <c r="F504" s="212">
        <v>998</v>
      </c>
    </row>
    <row r="505" spans="1:6" ht="24.75" customHeight="1">
      <c r="A505" s="168" t="s">
        <v>403</v>
      </c>
      <c r="B505" s="214">
        <v>1.0209999999999999</v>
      </c>
      <c r="C505" s="214">
        <v>1.0189999999999999</v>
      </c>
      <c r="D505" s="214">
        <v>1.018</v>
      </c>
      <c r="E505" s="214">
        <v>1.0149999999999999</v>
      </c>
      <c r="F505" s="212">
        <v>8738</v>
      </c>
    </row>
    <row r="506" spans="1:6" ht="24.75" customHeight="1">
      <c r="A506" s="168" t="s">
        <v>404</v>
      </c>
      <c r="B506" s="214">
        <v>0.97199999999999998</v>
      </c>
      <c r="C506" s="214">
        <v>1.024</v>
      </c>
      <c r="D506" s="214">
        <v>1.0449999999999999</v>
      </c>
      <c r="E506" s="214">
        <v>1.028</v>
      </c>
      <c r="F506" s="212">
        <v>959</v>
      </c>
    </row>
    <row r="507" spans="1:6" ht="24.75" customHeight="1">
      <c r="A507" s="168" t="s">
        <v>405</v>
      </c>
      <c r="B507" s="214">
        <v>1.0029999999999999</v>
      </c>
      <c r="C507" s="214">
        <v>1.004</v>
      </c>
      <c r="D507" s="214">
        <v>1.0029999999999999</v>
      </c>
      <c r="E507" s="214">
        <v>1.004</v>
      </c>
      <c r="F507" s="212">
        <v>901</v>
      </c>
    </row>
    <row r="508" spans="1:6" ht="24.75" customHeight="1">
      <c r="A508" s="168" t="s">
        <v>406</v>
      </c>
      <c r="B508" s="214">
        <v>0.98399999999999999</v>
      </c>
      <c r="C508" s="214">
        <v>0.98399999999999999</v>
      </c>
      <c r="D508" s="214">
        <v>0.98399999999999999</v>
      </c>
      <c r="E508" s="214">
        <v>0.98399999999999999</v>
      </c>
      <c r="F508" s="212">
        <v>905</v>
      </c>
    </row>
    <row r="509" spans="1:6" ht="24.75" customHeight="1">
      <c r="A509" s="168" t="s">
        <v>408</v>
      </c>
      <c r="B509" s="214">
        <v>0.998</v>
      </c>
      <c r="C509" s="214">
        <v>0.998</v>
      </c>
      <c r="D509" s="214">
        <v>0.998</v>
      </c>
      <c r="E509" s="214">
        <v>0.998</v>
      </c>
      <c r="F509" s="212">
        <v>8737</v>
      </c>
    </row>
    <row r="510" spans="1:6" ht="24.75" customHeight="1">
      <c r="A510" s="168" t="s">
        <v>409</v>
      </c>
      <c r="B510" s="214">
        <v>1.0009999999999999</v>
      </c>
      <c r="C510" s="214">
        <v>1.0009999999999999</v>
      </c>
      <c r="D510" s="214">
        <v>1.0009999999999999</v>
      </c>
      <c r="E510" s="214">
        <v>1.0009999999999999</v>
      </c>
      <c r="F510" s="212">
        <v>862</v>
      </c>
    </row>
    <row r="511" spans="1:6" ht="24.75" customHeight="1">
      <c r="A511" s="168" t="s">
        <v>410</v>
      </c>
      <c r="B511" s="214">
        <v>1</v>
      </c>
      <c r="C511" s="214">
        <v>1</v>
      </c>
      <c r="D511" s="214">
        <v>1</v>
      </c>
      <c r="E511" s="214">
        <v>1</v>
      </c>
      <c r="F511" s="212">
        <v>8743</v>
      </c>
    </row>
    <row r="512" spans="1:6" ht="24.75" customHeight="1">
      <c r="A512" s="168" t="s">
        <v>411</v>
      </c>
      <c r="B512" s="214">
        <v>0.97199999999999998</v>
      </c>
      <c r="C512" s="214">
        <v>0.97199999999999998</v>
      </c>
      <c r="D512" s="214">
        <v>0.97199999999999998</v>
      </c>
      <c r="E512" s="214">
        <v>0.97199999999999998</v>
      </c>
      <c r="F512" s="212">
        <v>8757</v>
      </c>
    </row>
    <row r="513" spans="1:6" ht="24.75" customHeight="1">
      <c r="A513" s="168" t="s">
        <v>412</v>
      </c>
      <c r="B513" s="214">
        <v>0.98699999999999999</v>
      </c>
      <c r="C513" s="214">
        <v>0.98599999999999999</v>
      </c>
      <c r="D513" s="214">
        <v>0.98599999999999999</v>
      </c>
      <c r="E513" s="214">
        <v>0.98699999999999999</v>
      </c>
      <c r="F513" s="212">
        <v>897</v>
      </c>
    </row>
    <row r="514" spans="1:6" ht="24.75" customHeight="1">
      <c r="A514" s="168" t="s">
        <v>413</v>
      </c>
      <c r="B514" s="214">
        <v>0.97</v>
      </c>
      <c r="C514" s="214">
        <v>0.97</v>
      </c>
      <c r="D514" s="214">
        <v>0.97</v>
      </c>
      <c r="E514" s="214">
        <v>0.97</v>
      </c>
      <c r="F514" s="212">
        <v>861</v>
      </c>
    </row>
    <row r="515" spans="1:6" ht="24.75" customHeight="1">
      <c r="A515" s="168" t="s">
        <v>415</v>
      </c>
      <c r="B515" s="214">
        <v>0.96</v>
      </c>
      <c r="C515" s="214">
        <v>0.96099999999999997</v>
      </c>
      <c r="D515" s="214">
        <v>0.96099999999999997</v>
      </c>
      <c r="E515" s="214">
        <v>0.96099999999999997</v>
      </c>
      <c r="F515" s="212">
        <v>907</v>
      </c>
    </row>
    <row r="516" spans="1:6" ht="24.75" customHeight="1">
      <c r="A516" s="168" t="s">
        <v>416</v>
      </c>
      <c r="B516" s="214">
        <v>0.96</v>
      </c>
      <c r="C516" s="214">
        <v>0.96</v>
      </c>
      <c r="D516" s="214">
        <v>0.96099999999999997</v>
      </c>
      <c r="E516" s="214">
        <v>0.96099999999999997</v>
      </c>
      <c r="F516" s="212">
        <v>997</v>
      </c>
    </row>
    <row r="517" spans="1:6" ht="24.75" customHeight="1">
      <c r="A517" s="168" t="s">
        <v>417</v>
      </c>
      <c r="B517" s="214">
        <v>0.96899999999999997</v>
      </c>
      <c r="C517" s="214">
        <v>0.96899999999999997</v>
      </c>
      <c r="D517" s="214">
        <v>0.96899999999999997</v>
      </c>
      <c r="E517" s="214">
        <v>0.96899999999999997</v>
      </c>
      <c r="F517" s="212">
        <v>892</v>
      </c>
    </row>
    <row r="518" spans="1:6" ht="24.75" customHeight="1">
      <c r="A518" s="168" t="s">
        <v>418</v>
      </c>
      <c r="B518" s="214">
        <v>0.97199999999999998</v>
      </c>
      <c r="C518" s="214">
        <v>0.97199999999999998</v>
      </c>
      <c r="D518" s="214">
        <v>0.97199999999999998</v>
      </c>
      <c r="E518" s="214">
        <v>0.97199999999999998</v>
      </c>
      <c r="F518" s="212">
        <v>993</v>
      </c>
    </row>
    <row r="519" spans="1:6" ht="24.75" customHeight="1">
      <c r="A519" s="168" t="s">
        <v>421</v>
      </c>
      <c r="B519" s="214">
        <v>1.01</v>
      </c>
      <c r="C519" s="214">
        <v>1.0069999999999999</v>
      </c>
      <c r="D519" s="214">
        <v>1.0069999999999999</v>
      </c>
      <c r="E519" s="214">
        <v>1.0029999999999999</v>
      </c>
      <c r="F519" s="212">
        <v>858</v>
      </c>
    </row>
    <row r="520" spans="1:6" ht="24.75" customHeight="1">
      <c r="A520" s="168" t="s">
        <v>422</v>
      </c>
      <c r="B520" s="214">
        <v>0.97199999999999998</v>
      </c>
      <c r="C520" s="214">
        <v>0.97199999999999998</v>
      </c>
      <c r="D520" s="214">
        <v>0.96799999999999997</v>
      </c>
      <c r="E520" s="214">
        <v>0.97199999999999998</v>
      </c>
      <c r="F520" s="212">
        <v>532</v>
      </c>
    </row>
    <row r="521" spans="1:6" ht="24.75" customHeight="1">
      <c r="A521" s="168" t="s">
        <v>423</v>
      </c>
      <c r="B521" s="214">
        <v>0.98599999999999999</v>
      </c>
      <c r="C521" s="214">
        <v>0.98699999999999999</v>
      </c>
      <c r="D521" s="214">
        <v>0.98699999999999999</v>
      </c>
      <c r="E521" s="214">
        <v>0.98699999999999999</v>
      </c>
      <c r="F521" s="212">
        <v>536</v>
      </c>
    </row>
    <row r="522" spans="1:6" ht="24.75" customHeight="1">
      <c r="A522" s="168" t="s">
        <v>426</v>
      </c>
      <c r="B522" s="214">
        <v>1.0269999999999999</v>
      </c>
      <c r="C522" s="214">
        <v>1.0269999999999999</v>
      </c>
      <c r="D522" s="214">
        <v>1.0269999999999999</v>
      </c>
      <c r="E522" s="214">
        <v>1.028</v>
      </c>
      <c r="F522" s="212">
        <v>538</v>
      </c>
    </row>
    <row r="523" spans="1:6" ht="24.75" customHeight="1">
      <c r="A523" s="168" t="s">
        <v>427</v>
      </c>
      <c r="B523" s="214">
        <v>0.97599999999999998</v>
      </c>
      <c r="C523" s="214">
        <v>0.97599999999999998</v>
      </c>
      <c r="D523" s="214">
        <v>0.97599999999999998</v>
      </c>
      <c r="E523" s="214">
        <v>0.97599999999999998</v>
      </c>
      <c r="F523" s="212">
        <v>8764</v>
      </c>
    </row>
    <row r="524" spans="1:6" ht="24.75" customHeight="1">
      <c r="A524" s="168" t="s">
        <v>429</v>
      </c>
      <c r="B524" s="214">
        <v>1.014</v>
      </c>
      <c r="C524" s="214">
        <v>1.014</v>
      </c>
      <c r="D524" s="214">
        <v>1.0089999999999999</v>
      </c>
      <c r="E524" s="214">
        <v>1.0089999999999999</v>
      </c>
      <c r="F524" s="212">
        <v>960</v>
      </c>
    </row>
    <row r="525" spans="1:6" ht="24.75" customHeight="1">
      <c r="A525" s="168" t="s">
        <v>430</v>
      </c>
      <c r="B525" s="214">
        <v>1.006</v>
      </c>
      <c r="C525" s="214">
        <v>1.0049999999999999</v>
      </c>
      <c r="D525" s="214">
        <v>1.004</v>
      </c>
      <c r="E525" s="214">
        <v>1.002</v>
      </c>
      <c r="F525" s="212">
        <v>534</v>
      </c>
    </row>
    <row r="526" spans="1:6" ht="24.75" customHeight="1">
      <c r="A526" s="168" t="s">
        <v>431</v>
      </c>
      <c r="B526" s="214">
        <v>1.014</v>
      </c>
      <c r="C526" s="214">
        <v>1.014</v>
      </c>
      <c r="D526" s="214">
        <v>1.0089999999999999</v>
      </c>
      <c r="E526" s="214">
        <v>1.0089999999999999</v>
      </c>
      <c r="F526" s="212">
        <v>8771</v>
      </c>
    </row>
    <row r="527" spans="1:6" ht="24.75" customHeight="1">
      <c r="A527" s="168" t="s">
        <v>432</v>
      </c>
      <c r="B527" s="214">
        <v>1.052</v>
      </c>
      <c r="C527" s="214">
        <v>1.0669999999999999</v>
      </c>
      <c r="D527" s="214">
        <v>1.07</v>
      </c>
      <c r="E527" s="214">
        <v>1.0680000000000001</v>
      </c>
      <c r="F527" s="212">
        <v>537</v>
      </c>
    </row>
    <row r="528" spans="1:6" ht="24.75" customHeight="1">
      <c r="A528" s="168" t="s">
        <v>433</v>
      </c>
      <c r="B528" s="214">
        <v>1.014</v>
      </c>
      <c r="C528" s="214">
        <v>1.014</v>
      </c>
      <c r="D528" s="214">
        <v>1.0089999999999999</v>
      </c>
      <c r="E528" s="214">
        <v>1.0089999999999999</v>
      </c>
      <c r="F528" s="212">
        <v>8769</v>
      </c>
    </row>
    <row r="529" spans="1:6" ht="24.75" customHeight="1">
      <c r="A529" s="168" t="s">
        <v>434</v>
      </c>
      <c r="B529" s="214">
        <v>1.014</v>
      </c>
      <c r="C529" s="214">
        <v>1.014</v>
      </c>
      <c r="D529" s="214">
        <v>1.0089999999999999</v>
      </c>
      <c r="E529" s="214">
        <v>1.0089999999999999</v>
      </c>
      <c r="F529" s="212">
        <v>960</v>
      </c>
    </row>
    <row r="530" spans="1:6" ht="24.75" customHeight="1">
      <c r="A530" s="168" t="s">
        <v>435</v>
      </c>
      <c r="B530" s="214">
        <v>0.97799999999999998</v>
      </c>
      <c r="C530" s="214">
        <v>0.97799999999999998</v>
      </c>
      <c r="D530" s="214">
        <v>0.97899999999999998</v>
      </c>
      <c r="E530" s="214">
        <v>0.97699999999999998</v>
      </c>
      <c r="F530" s="212">
        <v>869</v>
      </c>
    </row>
    <row r="531" spans="1:6" ht="24.75" customHeight="1">
      <c r="A531" s="168" t="s">
        <v>436</v>
      </c>
      <c r="B531" s="214">
        <v>1.014</v>
      </c>
      <c r="C531" s="214">
        <v>1.014</v>
      </c>
      <c r="D531" s="214">
        <v>1.0089999999999999</v>
      </c>
      <c r="E531" s="214">
        <v>1.0089999999999999</v>
      </c>
      <c r="F531" s="212">
        <v>960</v>
      </c>
    </row>
    <row r="532" spans="1:6" ht="24.75" customHeight="1">
      <c r="A532" s="168" t="s">
        <v>437</v>
      </c>
      <c r="B532" s="214">
        <v>0.98699999999999999</v>
      </c>
      <c r="C532" s="214">
        <v>0.98799999999999999</v>
      </c>
      <c r="D532" s="214">
        <v>0.98699999999999999</v>
      </c>
      <c r="E532" s="214">
        <v>0.98699999999999999</v>
      </c>
      <c r="F532" s="212">
        <v>8760</v>
      </c>
    </row>
    <row r="533" spans="1:6" ht="24.75" customHeight="1">
      <c r="A533" s="168" t="s">
        <v>438</v>
      </c>
      <c r="B533" s="214">
        <v>0.995</v>
      </c>
      <c r="C533" s="214">
        <v>1.0089999999999999</v>
      </c>
      <c r="D533" s="214">
        <v>1.0149999999999999</v>
      </c>
      <c r="E533" s="214">
        <v>1.0049999999999999</v>
      </c>
      <c r="F533" s="212">
        <v>540</v>
      </c>
    </row>
    <row r="534" spans="1:6" ht="24.75" customHeight="1">
      <c r="A534" s="168" t="s">
        <v>439</v>
      </c>
      <c r="B534" s="214">
        <v>1.0009999999999999</v>
      </c>
      <c r="C534" s="214">
        <v>1.0009999999999999</v>
      </c>
      <c r="D534" s="214">
        <v>1</v>
      </c>
      <c r="E534" s="214">
        <v>1</v>
      </c>
      <c r="F534" s="212">
        <v>539</v>
      </c>
    </row>
    <row r="535" spans="1:6" ht="24.75" customHeight="1">
      <c r="A535" s="168" t="s">
        <v>440</v>
      </c>
      <c r="B535" s="214">
        <v>1.014</v>
      </c>
      <c r="C535" s="214">
        <v>1.014</v>
      </c>
      <c r="D535" s="214">
        <v>1.0089999999999999</v>
      </c>
      <c r="E535" s="214">
        <v>1.0089999999999999</v>
      </c>
      <c r="F535" s="212">
        <v>960</v>
      </c>
    </row>
    <row r="536" spans="1:6" ht="24.75" customHeight="1">
      <c r="A536" s="168" t="s">
        <v>441</v>
      </c>
      <c r="B536" s="214">
        <v>1.014</v>
      </c>
      <c r="C536" s="214">
        <v>1.014</v>
      </c>
      <c r="D536" s="214">
        <v>1.0089999999999999</v>
      </c>
      <c r="E536" s="214">
        <v>1.0089999999999999</v>
      </c>
      <c r="F536" s="212">
        <v>960</v>
      </c>
    </row>
    <row r="537" spans="1:6" ht="24.75" customHeight="1">
      <c r="A537" s="168" t="s">
        <v>442</v>
      </c>
      <c r="B537" s="214">
        <v>1.014</v>
      </c>
      <c r="C537" s="214">
        <v>1.014</v>
      </c>
      <c r="D537" s="214">
        <v>1.0089999999999999</v>
      </c>
      <c r="E537" s="214">
        <v>1.0089999999999999</v>
      </c>
      <c r="F537" s="212">
        <v>960</v>
      </c>
    </row>
    <row r="538" spans="1:6" ht="24.75" customHeight="1">
      <c r="A538" s="168" t="s">
        <v>443</v>
      </c>
      <c r="B538" s="214">
        <v>1.014</v>
      </c>
      <c r="C538" s="214">
        <v>1.014</v>
      </c>
      <c r="D538" s="214">
        <v>1.0089999999999999</v>
      </c>
      <c r="E538" s="214">
        <v>1.0089999999999999</v>
      </c>
      <c r="F538" s="212">
        <v>960</v>
      </c>
    </row>
    <row r="539" spans="1:6" ht="24.75" customHeight="1">
      <c r="A539" s="168" t="s">
        <v>445</v>
      </c>
      <c r="B539" s="214">
        <v>1.014</v>
      </c>
      <c r="C539" s="214">
        <v>1.014</v>
      </c>
      <c r="D539" s="214">
        <v>1.0089999999999999</v>
      </c>
      <c r="E539" s="214">
        <v>1.0089999999999999</v>
      </c>
      <c r="F539" s="212">
        <v>960</v>
      </c>
    </row>
    <row r="540" spans="1:6" ht="24.75" customHeight="1">
      <c r="A540" s="168" t="s">
        <v>448</v>
      </c>
      <c r="B540" s="214">
        <v>1.014</v>
      </c>
      <c r="C540" s="214">
        <v>1.014</v>
      </c>
      <c r="D540" s="214">
        <v>1.0089999999999999</v>
      </c>
      <c r="E540" s="214">
        <v>1.0089999999999999</v>
      </c>
      <c r="F540" s="212">
        <v>960</v>
      </c>
    </row>
    <row r="541" spans="1:6" ht="24.75" customHeight="1">
      <c r="A541" s="168" t="s">
        <v>449</v>
      </c>
      <c r="B541" s="214">
        <v>1.014</v>
      </c>
      <c r="C541" s="214">
        <v>1.014</v>
      </c>
      <c r="D541" s="214">
        <v>1.0089999999999999</v>
      </c>
      <c r="E541" s="214">
        <v>1.0089999999999999</v>
      </c>
      <c r="F541" s="212">
        <v>960</v>
      </c>
    </row>
    <row r="542" spans="1:6" ht="24.75" customHeight="1">
      <c r="A542" s="168" t="s">
        <v>450</v>
      </c>
      <c r="B542" s="214">
        <v>1.014</v>
      </c>
      <c r="C542" s="214">
        <v>1.014</v>
      </c>
      <c r="D542" s="214">
        <v>1.0089999999999999</v>
      </c>
      <c r="E542" s="214">
        <v>1.0089999999999999</v>
      </c>
      <c r="F542" s="212">
        <v>960</v>
      </c>
    </row>
    <row r="543" spans="1:6" ht="24.75" customHeight="1">
      <c r="A543" s="168" t="s">
        <v>451</v>
      </c>
      <c r="B543" s="214">
        <v>1.014</v>
      </c>
      <c r="C543" s="214">
        <v>1.014</v>
      </c>
      <c r="D543" s="214">
        <v>1.0089999999999999</v>
      </c>
      <c r="E543" s="214">
        <v>1.0089999999999999</v>
      </c>
      <c r="F543" s="212">
        <v>960</v>
      </c>
    </row>
    <row r="544" spans="1:6" ht="24.75" customHeight="1">
      <c r="A544" s="168" t="s">
        <v>452</v>
      </c>
      <c r="B544" s="214">
        <v>1.014</v>
      </c>
      <c r="C544" s="214">
        <v>1.014</v>
      </c>
      <c r="D544" s="214">
        <v>1.0089999999999999</v>
      </c>
      <c r="E544" s="214">
        <v>1.0089999999999999</v>
      </c>
      <c r="F544" s="212">
        <v>960</v>
      </c>
    </row>
    <row r="545" spans="1:6" ht="24.75" customHeight="1">
      <c r="A545" s="168" t="s">
        <v>453</v>
      </c>
      <c r="B545" s="214">
        <v>1.014</v>
      </c>
      <c r="C545" s="214">
        <v>1.014</v>
      </c>
      <c r="D545" s="214">
        <v>1.0089999999999999</v>
      </c>
      <c r="E545" s="214">
        <v>1.0089999999999999</v>
      </c>
      <c r="F545" s="212">
        <v>960</v>
      </c>
    </row>
    <row r="546" spans="1:6" ht="24.75" customHeight="1"/>
    <row r="547" spans="1:6" ht="24.75" customHeight="1"/>
  </sheetData>
  <autoFilter ref="A22:F545" xr:uid="{00000000-0001-0000-0700-000000000000}"/>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93:F293"/>
    <mergeCell ref="A294:F294"/>
    <mergeCell ref="A2:E2"/>
    <mergeCell ref="B8:E8"/>
    <mergeCell ref="A3:E3"/>
    <mergeCell ref="A4:A5"/>
    <mergeCell ref="A11:F11"/>
    <mergeCell ref="A12:F12"/>
    <mergeCell ref="A20:F20"/>
    <mergeCell ref="A21:F21"/>
  </mergeCells>
  <phoneticPr fontId="18"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37"/>
  <sheetViews>
    <sheetView zoomScale="70" zoomScaleNormal="70" zoomScaleSheetLayoutView="100" workbookViewId="0">
      <selection activeCell="P2" sqref="P2"/>
    </sheetView>
  </sheetViews>
  <sheetFormatPr defaultColWidth="9.109375" defaultRowHeight="27.75" customHeight="1"/>
  <cols>
    <col min="1" max="4" width="15.5546875" style="2" customWidth="1"/>
    <col min="5" max="5" width="15.5546875" style="3" customWidth="1"/>
    <col min="6" max="6" width="28.1093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7" ht="114.9" customHeight="1">
      <c r="A1" s="39" t="s">
        <v>36</v>
      </c>
      <c r="B1" s="39"/>
      <c r="C1" s="39"/>
      <c r="D1" s="39"/>
      <c r="G1" s="21"/>
      <c r="H1" s="300" t="s">
        <v>781</v>
      </c>
      <c r="I1" s="301"/>
      <c r="J1" s="301"/>
    </row>
    <row r="2" spans="1:17" ht="27.75" customHeight="1">
      <c r="A2" s="258" t="s">
        <v>782</v>
      </c>
      <c r="B2" s="259"/>
      <c r="C2" s="259"/>
      <c r="D2" s="259"/>
      <c r="E2" s="259"/>
      <c r="F2" s="259"/>
      <c r="G2" s="259"/>
      <c r="H2" s="259"/>
      <c r="I2" s="259"/>
      <c r="J2" s="259"/>
      <c r="K2" s="259"/>
      <c r="L2" s="259"/>
      <c r="M2" s="259"/>
      <c r="N2" s="259"/>
      <c r="O2" s="260"/>
    </row>
    <row r="3" spans="1:17" ht="17.25" customHeight="1">
      <c r="A3" s="39"/>
      <c r="B3" s="39"/>
      <c r="C3" s="39"/>
      <c r="D3" s="39"/>
      <c r="G3" s="21"/>
    </row>
    <row r="4" spans="1:17" s="9" customFormat="1" ht="25.5" customHeight="1">
      <c r="A4" s="258" t="str">
        <f>Overview!B4&amp; " - Effective from "&amp;Overview!D4&amp;" - "&amp;Overview!E4&amp;" new designated EHV charges"</f>
        <v>Scottish Hydro Electric Power Distribution plc - Effective from 1 April 2024 - Final new designated EHV charges</v>
      </c>
      <c r="B4" s="259"/>
      <c r="C4" s="259"/>
      <c r="D4" s="259"/>
      <c r="E4" s="259"/>
      <c r="F4" s="259"/>
      <c r="G4" s="259"/>
      <c r="H4" s="259"/>
      <c r="I4" s="259"/>
      <c r="J4" s="259"/>
      <c r="K4" s="259"/>
      <c r="L4" s="259"/>
      <c r="M4" s="259"/>
      <c r="N4" s="259"/>
      <c r="O4" s="260"/>
      <c r="P4" s="2"/>
      <c r="Q4" s="2"/>
    </row>
    <row r="5" spans="1:17" ht="69.75" customHeight="1">
      <c r="A5" s="24" t="s">
        <v>783</v>
      </c>
      <c r="B5" s="24" t="s">
        <v>148</v>
      </c>
      <c r="C5" s="24" t="s">
        <v>149</v>
      </c>
      <c r="D5" s="24" t="s">
        <v>150</v>
      </c>
      <c r="E5" s="24" t="s">
        <v>151</v>
      </c>
      <c r="F5" s="56" t="s">
        <v>152</v>
      </c>
      <c r="G5" s="44" t="s">
        <v>153</v>
      </c>
      <c r="H5" s="56" t="str">
        <f>'Annex 2 EHV charges'!G9</f>
        <v>Import
Super Red
unit charge
(p/kWh)</v>
      </c>
      <c r="I5" s="56" t="str">
        <f>'Annex 2 EHV charges'!H9</f>
        <v>Import
fixed charge
(p/day)</v>
      </c>
      <c r="J5" s="56" t="str">
        <f>'Annex 2 EHV charges'!I9</f>
        <v>Import
capacity charge
(p/kVA/day)</v>
      </c>
      <c r="K5" s="56" t="str">
        <f>'Annex 2 EHV charges'!J9</f>
        <v>Import
exceeded capacity charge
(p/kVA/day)</v>
      </c>
      <c r="L5" s="56" t="str">
        <f>'Annex 2 EHV charges'!K9</f>
        <v>Export
Super Red
unit charge
(p/kWh)</v>
      </c>
      <c r="M5" s="56" t="str">
        <f>'Annex 2 EHV charges'!L9</f>
        <v>Export
fixed charge
(p/day)</v>
      </c>
      <c r="N5" s="56" t="str">
        <f>'Annex 2 EHV charges'!M9</f>
        <v>Export
capacity charge
(p/kVA/day)</v>
      </c>
      <c r="O5" s="56" t="str">
        <f>'Annex 2 EHV charges'!N9</f>
        <v>Export
exceeded capacity charge
(p/kVA/day)</v>
      </c>
    </row>
    <row r="6" spans="1:17" ht="22.5" customHeight="1">
      <c r="A6" s="37" t="s">
        <v>784</v>
      </c>
      <c r="B6" s="78">
        <v>713</v>
      </c>
      <c r="C6" s="175">
        <v>1712380671009</v>
      </c>
      <c r="D6" s="78">
        <v>913</v>
      </c>
      <c r="E6" s="175">
        <v>1700051748160</v>
      </c>
      <c r="F6" s="176" t="s">
        <v>704</v>
      </c>
      <c r="G6" s="187" t="s">
        <v>428</v>
      </c>
      <c r="H6" s="200">
        <v>0</v>
      </c>
      <c r="I6" s="199">
        <v>3.43</v>
      </c>
      <c r="J6" s="199">
        <v>0.54</v>
      </c>
      <c r="K6" s="199">
        <v>0.54</v>
      </c>
      <c r="L6" s="202">
        <v>0</v>
      </c>
      <c r="M6" s="201">
        <v>0</v>
      </c>
      <c r="N6" s="201">
        <v>0</v>
      </c>
      <c r="O6" s="201">
        <v>0</v>
      </c>
    </row>
    <row r="7" spans="1:17" ht="22.5" customHeight="1">
      <c r="A7" s="37" t="s">
        <v>784</v>
      </c>
      <c r="B7" s="78">
        <v>8715</v>
      </c>
      <c r="C7" s="175">
        <v>8715</v>
      </c>
      <c r="D7" s="78">
        <v>8715</v>
      </c>
      <c r="E7" s="175">
        <v>8715</v>
      </c>
      <c r="F7" s="176" t="s">
        <v>293</v>
      </c>
      <c r="G7" s="187" t="s">
        <v>428</v>
      </c>
      <c r="H7" s="200">
        <v>0</v>
      </c>
      <c r="I7" s="199">
        <v>23.79</v>
      </c>
      <c r="J7" s="199">
        <v>5.24</v>
      </c>
      <c r="K7" s="199">
        <v>5.24</v>
      </c>
      <c r="L7" s="202">
        <v>0</v>
      </c>
      <c r="M7" s="201">
        <v>12537.03</v>
      </c>
      <c r="N7" s="201">
        <v>0.05</v>
      </c>
      <c r="O7" s="201">
        <v>0.05</v>
      </c>
    </row>
    <row r="8" spans="1:17" ht="22.5" customHeight="1">
      <c r="A8" s="37" t="s">
        <v>784</v>
      </c>
      <c r="B8" s="78">
        <v>578</v>
      </c>
      <c r="C8" s="175">
        <v>1700052918959</v>
      </c>
      <c r="D8" s="78">
        <v>535</v>
      </c>
      <c r="E8" s="175">
        <v>1700052918968</v>
      </c>
      <c r="F8" s="176" t="s">
        <v>385</v>
      </c>
      <c r="G8" s="187" t="s">
        <v>428</v>
      </c>
      <c r="H8" s="200">
        <v>0</v>
      </c>
      <c r="I8" s="199">
        <v>168.01</v>
      </c>
      <c r="J8" s="199">
        <v>1.75</v>
      </c>
      <c r="K8" s="199">
        <v>1.75</v>
      </c>
      <c r="L8" s="202">
        <v>0</v>
      </c>
      <c r="M8" s="201">
        <v>1881.73</v>
      </c>
      <c r="N8" s="201">
        <v>0.05</v>
      </c>
      <c r="O8" s="201">
        <v>0.05</v>
      </c>
    </row>
    <row r="9" spans="1:17" ht="22.5" customHeight="1">
      <c r="A9" s="37" t="s">
        <v>784</v>
      </c>
      <c r="B9" s="78">
        <v>8752</v>
      </c>
      <c r="C9" s="175">
        <v>8752</v>
      </c>
      <c r="D9" s="78">
        <v>8756</v>
      </c>
      <c r="E9" s="175">
        <v>8756</v>
      </c>
      <c r="F9" s="176" t="s">
        <v>398</v>
      </c>
      <c r="G9" s="187" t="s">
        <v>428</v>
      </c>
      <c r="H9" s="200">
        <v>0</v>
      </c>
      <c r="I9" s="199">
        <v>20</v>
      </c>
      <c r="J9" s="199">
        <v>0.85</v>
      </c>
      <c r="K9" s="199">
        <v>0.85</v>
      </c>
      <c r="L9" s="202">
        <v>0</v>
      </c>
      <c r="M9" s="201">
        <v>1984.35</v>
      </c>
      <c r="N9" s="201">
        <v>0.05</v>
      </c>
      <c r="O9" s="201">
        <v>0.05</v>
      </c>
    </row>
    <row r="10" spans="1:17" ht="22.5" customHeight="1">
      <c r="A10" s="37" t="s">
        <v>784</v>
      </c>
      <c r="B10" s="78">
        <v>588</v>
      </c>
      <c r="C10" s="175">
        <v>1700053280182</v>
      </c>
      <c r="D10" s="188">
        <v>539</v>
      </c>
      <c r="E10" s="175">
        <v>1700053280191</v>
      </c>
      <c r="F10" s="176" t="s">
        <v>439</v>
      </c>
      <c r="G10" s="187" t="s">
        <v>428</v>
      </c>
      <c r="H10" s="200">
        <v>0</v>
      </c>
      <c r="I10" s="199">
        <v>202.23</v>
      </c>
      <c r="J10" s="199">
        <v>1.05</v>
      </c>
      <c r="K10" s="199">
        <v>1.05</v>
      </c>
      <c r="L10" s="202">
        <v>0</v>
      </c>
      <c r="M10" s="201">
        <v>608.15</v>
      </c>
      <c r="N10" s="201">
        <v>0.05</v>
      </c>
      <c r="O10" s="201">
        <v>0.05</v>
      </c>
    </row>
    <row r="11" spans="1:17" ht="22.5" customHeight="1">
      <c r="A11" s="37" t="s">
        <v>784</v>
      </c>
      <c r="B11" s="78">
        <v>799</v>
      </c>
      <c r="C11" s="175">
        <v>1700060066603</v>
      </c>
      <c r="D11" s="188" t="s">
        <v>428</v>
      </c>
      <c r="E11" s="175" t="s">
        <v>428</v>
      </c>
      <c r="F11" s="176" t="s">
        <v>785</v>
      </c>
      <c r="G11" s="187" t="s">
        <v>428</v>
      </c>
      <c r="H11" s="200">
        <v>0</v>
      </c>
      <c r="I11" s="199">
        <v>14828.67</v>
      </c>
      <c r="J11" s="199">
        <v>1.35</v>
      </c>
      <c r="K11" s="199">
        <v>1.35</v>
      </c>
      <c r="L11" s="202">
        <v>0</v>
      </c>
      <c r="M11" s="201">
        <v>0</v>
      </c>
      <c r="N11" s="201">
        <v>0</v>
      </c>
      <c r="O11" s="201">
        <v>0</v>
      </c>
      <c r="P11" s="210"/>
    </row>
    <row r="12" spans="1:17" ht="22.5" customHeight="1">
      <c r="A12" s="37" t="s">
        <v>784</v>
      </c>
      <c r="B12" s="78">
        <v>744</v>
      </c>
      <c r="C12" s="175">
        <v>1700051957664</v>
      </c>
      <c r="D12" s="188">
        <v>944</v>
      </c>
      <c r="E12" s="175">
        <v>1700051957655</v>
      </c>
      <c r="F12" s="176" t="s">
        <v>735</v>
      </c>
      <c r="G12" s="187" t="s">
        <v>428</v>
      </c>
      <c r="H12" s="200">
        <v>0</v>
      </c>
      <c r="I12" s="199">
        <v>71.72</v>
      </c>
      <c r="J12" s="199">
        <v>0.96</v>
      </c>
      <c r="K12" s="199">
        <v>0.96</v>
      </c>
      <c r="L12" s="202">
        <v>0</v>
      </c>
      <c r="M12" s="201">
        <v>0</v>
      </c>
      <c r="N12" s="201">
        <v>0</v>
      </c>
      <c r="O12" s="201">
        <v>0</v>
      </c>
      <c r="P12" s="210"/>
    </row>
    <row r="13" spans="1:17" ht="22.5" customHeight="1">
      <c r="A13" s="203" t="s">
        <v>784</v>
      </c>
      <c r="B13" s="78">
        <v>693</v>
      </c>
      <c r="C13" s="175">
        <v>1700052810094</v>
      </c>
      <c r="D13" s="78">
        <v>933</v>
      </c>
      <c r="E13" s="175">
        <v>1700052810100</v>
      </c>
      <c r="F13" s="204" t="s">
        <v>368</v>
      </c>
      <c r="G13" s="205" t="s">
        <v>428</v>
      </c>
      <c r="H13" s="206">
        <v>0</v>
      </c>
      <c r="I13" s="207">
        <v>283.51</v>
      </c>
      <c r="J13" s="207">
        <v>1.1299999999999999</v>
      </c>
      <c r="K13" s="207">
        <v>1.1299999999999999</v>
      </c>
      <c r="L13" s="208">
        <v>0</v>
      </c>
      <c r="M13" s="209">
        <v>1871.18</v>
      </c>
      <c r="N13" s="209">
        <v>0.05</v>
      </c>
      <c r="O13" s="209">
        <v>0.05</v>
      </c>
      <c r="P13" s="210"/>
    </row>
    <row r="14" spans="1:17" ht="22.5" customHeight="1">
      <c r="A14" s="203" t="s">
        <v>784</v>
      </c>
      <c r="B14" s="78">
        <v>8782</v>
      </c>
      <c r="C14" s="175">
        <v>8782</v>
      </c>
      <c r="D14" s="78">
        <v>8783</v>
      </c>
      <c r="E14" s="175">
        <v>8783</v>
      </c>
      <c r="F14" s="204" t="s">
        <v>786</v>
      </c>
      <c r="G14" s="205" t="s">
        <v>428</v>
      </c>
      <c r="H14" s="206">
        <v>0</v>
      </c>
      <c r="I14" s="207">
        <v>1051.8399999999999</v>
      </c>
      <c r="J14" s="207">
        <v>1.28</v>
      </c>
      <c r="K14" s="207">
        <v>1.28</v>
      </c>
      <c r="L14" s="208">
        <v>0</v>
      </c>
      <c r="M14" s="209">
        <v>1107.2</v>
      </c>
      <c r="N14" s="209">
        <v>0.05</v>
      </c>
      <c r="O14" s="209">
        <v>0.05</v>
      </c>
      <c r="P14" s="210"/>
    </row>
    <row r="15" spans="1:17" ht="22.5" customHeight="1">
      <c r="A15" s="203" t="s">
        <v>784</v>
      </c>
      <c r="B15" s="78">
        <v>8784</v>
      </c>
      <c r="C15" s="175">
        <v>8784</v>
      </c>
      <c r="D15" s="78">
        <v>8785</v>
      </c>
      <c r="E15" s="175">
        <v>8785</v>
      </c>
      <c r="F15" s="204" t="s">
        <v>787</v>
      </c>
      <c r="G15" s="205" t="s">
        <v>428</v>
      </c>
      <c r="H15" s="206">
        <v>0</v>
      </c>
      <c r="I15" s="207">
        <v>1017.55</v>
      </c>
      <c r="J15" s="207">
        <v>1.29</v>
      </c>
      <c r="K15" s="207">
        <v>1.29</v>
      </c>
      <c r="L15" s="208">
        <v>0</v>
      </c>
      <c r="M15" s="209">
        <v>1071.0999999999999</v>
      </c>
      <c r="N15" s="209">
        <v>0.05</v>
      </c>
      <c r="O15" s="209">
        <v>0.05</v>
      </c>
      <c r="P15" s="210"/>
    </row>
    <row r="16" spans="1:17" ht="22.5" customHeight="1">
      <c r="A16" s="37" t="s">
        <v>788</v>
      </c>
      <c r="B16" s="218">
        <v>799</v>
      </c>
      <c r="C16" s="218">
        <v>1700060114727</v>
      </c>
      <c r="D16" s="219">
        <v>960</v>
      </c>
      <c r="E16" s="219">
        <v>1700060114736</v>
      </c>
      <c r="F16" s="204" t="s">
        <v>789</v>
      </c>
      <c r="G16" s="205" t="s">
        <v>428</v>
      </c>
      <c r="H16" s="206">
        <v>0</v>
      </c>
      <c r="I16" s="207">
        <v>1010.74</v>
      </c>
      <c r="J16" s="207">
        <v>0.56000000000000005</v>
      </c>
      <c r="K16" s="207">
        <v>0.56000000000000005</v>
      </c>
      <c r="L16" s="208">
        <v>0</v>
      </c>
      <c r="M16" s="209">
        <v>1063.9100000000001</v>
      </c>
      <c r="N16" s="209">
        <v>0.05</v>
      </c>
      <c r="O16" s="209">
        <v>0.05</v>
      </c>
    </row>
    <row r="17" spans="1:17" ht="22.5" customHeight="1">
      <c r="A17" s="37" t="s">
        <v>784</v>
      </c>
      <c r="B17" s="218">
        <v>799</v>
      </c>
      <c r="C17" s="218">
        <v>1700060113360</v>
      </c>
      <c r="D17" s="219">
        <v>960</v>
      </c>
      <c r="E17" s="219">
        <v>1700060113370</v>
      </c>
      <c r="F17" s="204" t="s">
        <v>790</v>
      </c>
      <c r="G17" s="205" t="s">
        <v>428</v>
      </c>
      <c r="H17" s="206">
        <v>0</v>
      </c>
      <c r="I17" s="207">
        <v>848.04</v>
      </c>
      <c r="J17" s="207">
        <v>1.49</v>
      </c>
      <c r="K17" s="207">
        <v>1.49</v>
      </c>
      <c r="L17" s="208">
        <v>0</v>
      </c>
      <c r="M17" s="209">
        <v>892.65</v>
      </c>
      <c r="N17" s="209">
        <v>0.05</v>
      </c>
      <c r="O17" s="209">
        <v>0.05</v>
      </c>
    </row>
    <row r="18" spans="1:17" ht="22.5" customHeight="1">
      <c r="A18" s="37" t="s">
        <v>784</v>
      </c>
      <c r="B18" s="220">
        <v>732</v>
      </c>
      <c r="C18" s="221">
        <v>1700052249980</v>
      </c>
      <c r="D18" s="220">
        <v>932</v>
      </c>
      <c r="E18" s="221">
        <v>1700052249999</v>
      </c>
      <c r="F18" s="204" t="s">
        <v>722</v>
      </c>
      <c r="G18" s="205" t="s">
        <v>428</v>
      </c>
      <c r="H18" s="206">
        <v>0</v>
      </c>
      <c r="I18" s="207">
        <v>11.04</v>
      </c>
      <c r="J18" s="207">
        <v>1.51</v>
      </c>
      <c r="K18" s="207">
        <v>1.51</v>
      </c>
      <c r="L18" s="208">
        <v>0</v>
      </c>
      <c r="M18" s="209">
        <v>2649.18</v>
      </c>
      <c r="N18" s="209">
        <v>0.05</v>
      </c>
      <c r="O18" s="209">
        <v>0.05</v>
      </c>
    </row>
    <row r="19" spans="1:17" ht="22.5" customHeight="1">
      <c r="A19" s="37" t="s">
        <v>791</v>
      </c>
      <c r="B19" s="220">
        <v>799</v>
      </c>
      <c r="C19" s="221">
        <v>1700060059786</v>
      </c>
      <c r="D19" s="220">
        <v>960</v>
      </c>
      <c r="E19" s="221">
        <v>1700060059795</v>
      </c>
      <c r="F19" s="204" t="s">
        <v>792</v>
      </c>
      <c r="G19" s="205" t="s">
        <v>428</v>
      </c>
      <c r="H19" s="206">
        <v>0</v>
      </c>
      <c r="I19" s="207">
        <v>13.17</v>
      </c>
      <c r="J19" s="207">
        <v>1.08</v>
      </c>
      <c r="K19" s="207">
        <v>1.08</v>
      </c>
      <c r="L19" s="208">
        <v>0</v>
      </c>
      <c r="M19" s="209">
        <v>1584.86</v>
      </c>
      <c r="N19" s="209">
        <v>0.05</v>
      </c>
      <c r="O19" s="209">
        <v>0.05</v>
      </c>
    </row>
    <row r="20" spans="1:17" ht="22.5" customHeight="1">
      <c r="A20" s="222" t="s">
        <v>793</v>
      </c>
      <c r="B20" s="78">
        <v>8694</v>
      </c>
      <c r="C20" s="78">
        <v>8694</v>
      </c>
      <c r="D20" s="78">
        <v>8694</v>
      </c>
      <c r="E20" s="78">
        <v>8694</v>
      </c>
      <c r="F20" s="223" t="s">
        <v>746</v>
      </c>
      <c r="G20" s="224" t="s">
        <v>428</v>
      </c>
      <c r="H20" s="226">
        <v>0</v>
      </c>
      <c r="I20" s="225">
        <v>4.92</v>
      </c>
      <c r="J20" s="225">
        <v>1.73</v>
      </c>
      <c r="K20" s="225">
        <v>1.73</v>
      </c>
      <c r="L20" s="228">
        <v>0</v>
      </c>
      <c r="M20" s="227">
        <v>0</v>
      </c>
      <c r="N20" s="227">
        <v>0</v>
      </c>
      <c r="O20" s="227">
        <v>0</v>
      </c>
      <c r="Q20" s="21"/>
    </row>
    <row r="21" spans="1:17" ht="22.5" customHeight="1">
      <c r="A21" s="222" t="s">
        <v>793</v>
      </c>
      <c r="B21" s="78">
        <v>8694</v>
      </c>
      <c r="C21" s="78">
        <v>8694</v>
      </c>
      <c r="D21" s="78">
        <v>8694</v>
      </c>
      <c r="E21" s="78">
        <v>8694</v>
      </c>
      <c r="F21" s="223" t="s">
        <v>747</v>
      </c>
      <c r="G21" s="224" t="s">
        <v>428</v>
      </c>
      <c r="H21" s="226">
        <v>0</v>
      </c>
      <c r="I21" s="225">
        <v>24.26</v>
      </c>
      <c r="J21" s="225">
        <v>1.78</v>
      </c>
      <c r="K21" s="225">
        <v>1.78</v>
      </c>
      <c r="L21" s="228">
        <v>0</v>
      </c>
      <c r="M21" s="227">
        <v>0</v>
      </c>
      <c r="N21" s="227">
        <v>0</v>
      </c>
      <c r="O21" s="227">
        <v>0</v>
      </c>
    </row>
    <row r="22" spans="1:17" ht="22.5" customHeight="1">
      <c r="A22" s="222" t="s">
        <v>794</v>
      </c>
      <c r="B22" s="78">
        <v>8328</v>
      </c>
      <c r="C22" s="78">
        <v>8328</v>
      </c>
      <c r="D22" s="78">
        <v>8328</v>
      </c>
      <c r="E22" s="78">
        <v>8328</v>
      </c>
      <c r="F22" s="223" t="s">
        <v>710</v>
      </c>
      <c r="G22" s="224" t="s">
        <v>428</v>
      </c>
      <c r="H22" s="226">
        <v>0</v>
      </c>
      <c r="I22" s="225">
        <v>55.62</v>
      </c>
      <c r="J22" s="225">
        <v>1.06</v>
      </c>
      <c r="K22" s="225">
        <v>1.06</v>
      </c>
      <c r="L22" s="228">
        <v>0</v>
      </c>
      <c r="M22" s="227">
        <v>25586.54</v>
      </c>
      <c r="N22" s="227">
        <v>0.05</v>
      </c>
      <c r="O22" s="227">
        <v>0.05</v>
      </c>
    </row>
    <row r="23" spans="1:17" ht="22.5" customHeight="1">
      <c r="A23" s="222" t="s">
        <v>794</v>
      </c>
      <c r="B23" s="78">
        <v>8696</v>
      </c>
      <c r="C23" s="78">
        <v>8696</v>
      </c>
      <c r="D23" s="78">
        <v>8696</v>
      </c>
      <c r="E23" s="78">
        <v>8696</v>
      </c>
      <c r="F23" s="223" t="s">
        <v>712</v>
      </c>
      <c r="G23" s="224" t="s">
        <v>428</v>
      </c>
      <c r="H23" s="226">
        <v>0</v>
      </c>
      <c r="I23" s="225">
        <v>4.46</v>
      </c>
      <c r="J23" s="225">
        <v>1.39</v>
      </c>
      <c r="K23" s="225">
        <v>1.39</v>
      </c>
      <c r="L23" s="228">
        <v>0</v>
      </c>
      <c r="M23" s="227">
        <v>0</v>
      </c>
      <c r="N23" s="227">
        <v>0</v>
      </c>
      <c r="O23" s="227">
        <v>0</v>
      </c>
      <c r="P23" s="21"/>
      <c r="Q23" s="21"/>
    </row>
    <row r="24" spans="1:17" ht="22.5" customHeight="1">
      <c r="A24" s="222" t="s">
        <v>794</v>
      </c>
      <c r="B24" s="78">
        <v>8707</v>
      </c>
      <c r="C24" s="78">
        <v>8707</v>
      </c>
      <c r="D24" s="78">
        <v>8707</v>
      </c>
      <c r="E24" s="78">
        <v>8707</v>
      </c>
      <c r="F24" s="223" t="s">
        <v>706</v>
      </c>
      <c r="G24" s="224" t="s">
        <v>428</v>
      </c>
      <c r="H24" s="226">
        <v>0</v>
      </c>
      <c r="I24" s="225">
        <v>0.51</v>
      </c>
      <c r="J24" s="225">
        <v>1.7</v>
      </c>
      <c r="K24" s="225">
        <v>1.7</v>
      </c>
      <c r="L24" s="228">
        <v>0</v>
      </c>
      <c r="M24" s="227">
        <v>0</v>
      </c>
      <c r="N24" s="227">
        <v>0</v>
      </c>
      <c r="O24" s="227">
        <v>0</v>
      </c>
      <c r="Q24" s="21"/>
    </row>
    <row r="25" spans="1:17" ht="22.5" customHeight="1">
      <c r="A25" s="222" t="s">
        <v>794</v>
      </c>
      <c r="B25" s="78">
        <v>8707</v>
      </c>
      <c r="C25" s="78">
        <v>8707</v>
      </c>
      <c r="D25" s="78">
        <v>8707</v>
      </c>
      <c r="E25" s="78">
        <v>8707</v>
      </c>
      <c r="F25" s="223" t="s">
        <v>349</v>
      </c>
      <c r="G25" s="224" t="s">
        <v>428</v>
      </c>
      <c r="H25" s="226">
        <v>0</v>
      </c>
      <c r="I25" s="225">
        <v>4.17</v>
      </c>
      <c r="J25" s="225">
        <v>0.67</v>
      </c>
      <c r="K25" s="225">
        <v>0.67</v>
      </c>
      <c r="L25" s="228">
        <v>0</v>
      </c>
      <c r="M25" s="227">
        <v>0</v>
      </c>
      <c r="N25" s="227">
        <v>0</v>
      </c>
      <c r="O25" s="227">
        <v>0</v>
      </c>
    </row>
    <row r="26" spans="1:17" ht="22.5" customHeight="1">
      <c r="A26" s="229">
        <v>45610</v>
      </c>
      <c r="B26" s="230">
        <v>8699</v>
      </c>
      <c r="C26" s="230">
        <v>8699</v>
      </c>
      <c r="D26" s="230">
        <v>8699</v>
      </c>
      <c r="E26" s="230">
        <v>8699</v>
      </c>
      <c r="F26" s="231" t="s">
        <v>717</v>
      </c>
      <c r="G26" s="230" t="s">
        <v>428</v>
      </c>
      <c r="H26" s="226">
        <v>0</v>
      </c>
      <c r="I26" s="232">
        <v>122.28</v>
      </c>
      <c r="J26" s="232">
        <v>1.51</v>
      </c>
      <c r="K26" s="232">
        <v>1.51</v>
      </c>
      <c r="L26" s="228">
        <v>0</v>
      </c>
      <c r="M26" s="227">
        <v>0</v>
      </c>
      <c r="N26" s="227">
        <v>0</v>
      </c>
      <c r="O26" s="227">
        <v>0</v>
      </c>
      <c r="Q26" s="21"/>
    </row>
    <row r="27" spans="1:17" ht="22.5" customHeight="1">
      <c r="A27" s="229">
        <v>45610</v>
      </c>
      <c r="B27" s="230">
        <v>8699</v>
      </c>
      <c r="C27" s="230">
        <v>8699</v>
      </c>
      <c r="D27" s="230">
        <v>8699</v>
      </c>
      <c r="E27" s="230">
        <v>8699</v>
      </c>
      <c r="F27" s="231" t="s">
        <v>718</v>
      </c>
      <c r="G27" s="230" t="s">
        <v>428</v>
      </c>
      <c r="H27" s="226">
        <v>0</v>
      </c>
      <c r="I27" s="232">
        <v>122.28</v>
      </c>
      <c r="J27" s="232">
        <v>1.52</v>
      </c>
      <c r="K27" s="232">
        <v>1.52</v>
      </c>
      <c r="L27" s="228">
        <v>0</v>
      </c>
      <c r="M27" s="227">
        <v>0</v>
      </c>
      <c r="N27" s="227">
        <v>0</v>
      </c>
      <c r="O27" s="227">
        <v>0</v>
      </c>
    </row>
    <row r="28" spans="1:17" ht="22.5" customHeight="1">
      <c r="A28" s="229" t="s">
        <v>795</v>
      </c>
      <c r="B28" s="230">
        <v>631</v>
      </c>
      <c r="C28" s="233">
        <v>1700052750685</v>
      </c>
      <c r="D28" s="230">
        <v>831</v>
      </c>
      <c r="E28" s="233">
        <v>1700052750694</v>
      </c>
      <c r="F28" s="231" t="s">
        <v>346</v>
      </c>
      <c r="G28" s="230" t="s">
        <v>428</v>
      </c>
      <c r="H28" s="226">
        <v>0</v>
      </c>
      <c r="I28" s="232">
        <v>83.96</v>
      </c>
      <c r="J28" s="232">
        <v>1.01</v>
      </c>
      <c r="K28" s="232">
        <v>1.01</v>
      </c>
      <c r="L28" s="228">
        <v>0</v>
      </c>
      <c r="M28" s="227">
        <v>1007.54</v>
      </c>
      <c r="N28" s="227">
        <v>0.05</v>
      </c>
      <c r="O28" s="227">
        <v>0.05</v>
      </c>
      <c r="Q28" s="21"/>
    </row>
    <row r="30" spans="1:17" ht="27.75" customHeight="1">
      <c r="A30" s="258" t="str">
        <f>Overview!B4&amp; " - Effective from "&amp;Overview!D4&amp;" - "&amp;Overview!E4&amp;" new designated EHV line loss factors"</f>
        <v>Scottish Hydro Electric Power Distribution plc - Effective from 1 April 2024 - Final new designated EHV line loss factors</v>
      </c>
      <c r="B30" s="259"/>
      <c r="C30" s="259"/>
      <c r="D30" s="259"/>
      <c r="E30" s="259"/>
      <c r="F30" s="259"/>
      <c r="G30" s="259"/>
      <c r="H30" s="259"/>
      <c r="I30" s="259"/>
      <c r="J30" s="259"/>
      <c r="K30" s="259"/>
      <c r="L30" s="259"/>
      <c r="M30" s="259"/>
      <c r="N30" s="259"/>
      <c r="O30" s="260"/>
    </row>
    <row r="31" spans="1:17" ht="62.25" customHeight="1">
      <c r="A31" s="24" t="s">
        <v>783</v>
      </c>
      <c r="B31" s="24" t="s">
        <v>148</v>
      </c>
      <c r="C31" s="24" t="s">
        <v>149</v>
      </c>
      <c r="D31" s="24" t="s">
        <v>150</v>
      </c>
      <c r="E31" s="24" t="s">
        <v>151</v>
      </c>
      <c r="F31" s="56" t="s">
        <v>152</v>
      </c>
      <c r="G31" s="44" t="s">
        <v>153</v>
      </c>
      <c r="H31" s="27" t="s">
        <v>796</v>
      </c>
      <c r="I31" s="27" t="s">
        <v>797</v>
      </c>
      <c r="J31" s="27" t="s">
        <v>798</v>
      </c>
      <c r="K31" s="27" t="s">
        <v>799</v>
      </c>
      <c r="L31" s="29" t="s">
        <v>800</v>
      </c>
      <c r="M31" s="29" t="s">
        <v>801</v>
      </c>
      <c r="N31" s="29" t="s">
        <v>802</v>
      </c>
      <c r="O31" s="29" t="s">
        <v>803</v>
      </c>
    </row>
    <row r="32" spans="1:17" ht="22.5" customHeight="1">
      <c r="A32" s="37" t="s">
        <v>784</v>
      </c>
      <c r="B32" s="78">
        <v>799</v>
      </c>
      <c r="C32" s="175">
        <v>1700060066603</v>
      </c>
      <c r="D32" s="188" t="s">
        <v>428</v>
      </c>
      <c r="E32" s="175" t="s">
        <v>428</v>
      </c>
      <c r="F32" s="176" t="s">
        <v>785</v>
      </c>
      <c r="G32" s="187" t="s">
        <v>428</v>
      </c>
      <c r="H32" s="26">
        <v>1.014</v>
      </c>
      <c r="I32" s="26">
        <v>1.014</v>
      </c>
      <c r="J32" s="26">
        <v>1.0089999999999999</v>
      </c>
      <c r="K32" s="26">
        <v>1.0089999999999999</v>
      </c>
      <c r="L32" s="28"/>
      <c r="M32" s="28"/>
      <c r="N32" s="28"/>
      <c r="O32" s="28"/>
    </row>
    <row r="33" spans="1:15" ht="22.5" customHeight="1">
      <c r="A33" s="203" t="s">
        <v>784</v>
      </c>
      <c r="B33" s="78">
        <v>8782</v>
      </c>
      <c r="C33" s="175">
        <v>8782</v>
      </c>
      <c r="D33" s="78">
        <v>8783</v>
      </c>
      <c r="E33" s="175">
        <v>8783</v>
      </c>
      <c r="F33" s="204" t="s">
        <v>786</v>
      </c>
      <c r="G33" s="205" t="s">
        <v>428</v>
      </c>
      <c r="H33" s="26">
        <v>1.014</v>
      </c>
      <c r="I33" s="26">
        <v>1.014</v>
      </c>
      <c r="J33" s="26">
        <v>1.0089999999999999</v>
      </c>
      <c r="K33" s="26">
        <v>1.0089999999999999</v>
      </c>
      <c r="L33" s="211">
        <v>1.014</v>
      </c>
      <c r="M33" s="211">
        <v>1.014</v>
      </c>
      <c r="N33" s="211">
        <v>1.0089999999999999</v>
      </c>
      <c r="O33" s="211">
        <v>1.0089999999999999</v>
      </c>
    </row>
    <row r="34" spans="1:15" ht="22.5" customHeight="1">
      <c r="A34" s="203" t="s">
        <v>784</v>
      </c>
      <c r="B34" s="78">
        <v>8784</v>
      </c>
      <c r="C34" s="175">
        <v>8784</v>
      </c>
      <c r="D34" s="78">
        <v>8785</v>
      </c>
      <c r="E34" s="175">
        <v>8785</v>
      </c>
      <c r="F34" s="204" t="s">
        <v>787</v>
      </c>
      <c r="G34" s="205" t="s">
        <v>428</v>
      </c>
      <c r="H34" s="26">
        <v>1.014</v>
      </c>
      <c r="I34" s="26">
        <v>1.014</v>
      </c>
      <c r="J34" s="26">
        <v>1.0089999999999999</v>
      </c>
      <c r="K34" s="26">
        <v>1.0089999999999999</v>
      </c>
      <c r="L34" s="211">
        <v>1.014</v>
      </c>
      <c r="M34" s="211">
        <v>1.014</v>
      </c>
      <c r="N34" s="211">
        <v>1.0089999999999999</v>
      </c>
      <c r="O34" s="211">
        <v>1.0089999999999999</v>
      </c>
    </row>
    <row r="35" spans="1:15" ht="27.75" customHeight="1">
      <c r="A35" s="37" t="s">
        <v>788</v>
      </c>
      <c r="B35" s="217">
        <v>799</v>
      </c>
      <c r="C35" s="218">
        <v>1700060114727</v>
      </c>
      <c r="D35" s="219">
        <v>960</v>
      </c>
      <c r="E35" s="219">
        <v>1700060114736</v>
      </c>
      <c r="F35" s="204" t="s">
        <v>789</v>
      </c>
      <c r="G35" s="205" t="s">
        <v>428</v>
      </c>
      <c r="H35" s="26">
        <v>1.014</v>
      </c>
      <c r="I35" s="26">
        <v>1.014</v>
      </c>
      <c r="J35" s="26">
        <v>1.0089999999999999</v>
      </c>
      <c r="K35" s="26">
        <v>1.0089999999999999</v>
      </c>
      <c r="L35" s="211">
        <v>1.014</v>
      </c>
      <c r="M35" s="211">
        <v>1.014</v>
      </c>
      <c r="N35" s="211">
        <v>1.0089999999999999</v>
      </c>
      <c r="O35" s="211">
        <v>1.0089999999999999</v>
      </c>
    </row>
    <row r="36" spans="1:15" ht="27.75" customHeight="1">
      <c r="A36" s="37" t="s">
        <v>784</v>
      </c>
      <c r="B36" s="217">
        <v>799</v>
      </c>
      <c r="C36" s="218">
        <v>1700060113360</v>
      </c>
      <c r="D36" s="219">
        <v>960</v>
      </c>
      <c r="E36" s="219">
        <v>1700060113370</v>
      </c>
      <c r="F36" s="204" t="s">
        <v>790</v>
      </c>
      <c r="G36" s="205" t="s">
        <v>428</v>
      </c>
      <c r="H36" s="26">
        <v>1.014</v>
      </c>
      <c r="I36" s="26">
        <v>1.014</v>
      </c>
      <c r="J36" s="26">
        <v>1.0089999999999999</v>
      </c>
      <c r="K36" s="26">
        <v>1.0089999999999999</v>
      </c>
      <c r="L36" s="211">
        <v>1.014</v>
      </c>
      <c r="M36" s="211">
        <v>1.014</v>
      </c>
      <c r="N36" s="211">
        <v>1.0089999999999999</v>
      </c>
      <c r="O36" s="211">
        <v>1.0089999999999999</v>
      </c>
    </row>
    <row r="37" spans="1:15" ht="27.75" customHeight="1">
      <c r="A37" s="37" t="s">
        <v>791</v>
      </c>
      <c r="B37" s="220">
        <v>799</v>
      </c>
      <c r="C37" s="221">
        <v>1700060059786</v>
      </c>
      <c r="D37" s="220">
        <v>960</v>
      </c>
      <c r="E37" s="221">
        <v>1700060059795</v>
      </c>
      <c r="F37" s="204" t="s">
        <v>792</v>
      </c>
      <c r="G37" s="205" t="s">
        <v>428</v>
      </c>
      <c r="H37" s="26">
        <v>1.014</v>
      </c>
      <c r="I37" s="26">
        <v>1.014</v>
      </c>
      <c r="J37" s="26">
        <v>1.0089999999999999</v>
      </c>
      <c r="K37" s="26">
        <v>1.0089999999999999</v>
      </c>
      <c r="L37" s="211">
        <v>1.014</v>
      </c>
      <c r="M37" s="211">
        <v>1.014</v>
      </c>
      <c r="N37" s="211">
        <v>1.0089999999999999</v>
      </c>
      <c r="O37" s="211">
        <v>1.0089999999999999</v>
      </c>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O4"/>
    <mergeCell ref="A30:O30"/>
    <mergeCell ref="A2:O2"/>
    <mergeCell ref="H1:J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9"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8142c5-9ee5-4b85-be7a-56efc4171250">
      <Terms xmlns="http://schemas.microsoft.com/office/infopath/2007/PartnerControls"/>
    </lcf76f155ced4ddcb4097134ff3c332f>
    <TaxCatchAll xmlns="a4882ece-4f70-42ee-bd94-3531ab96d4c8" xsi:nil="true"/>
    <_ip_UnifiedCompliancePolicyUIAction xmlns="http://schemas.microsoft.com/sharepoint/v3" xsi:nil="true"/>
    <TaxKeywordTaxHTField xmlns="a4882ece-4f70-42ee-bd94-3531ab96d4c8">
      <Terms xmlns="http://schemas.microsoft.com/office/infopath/2007/PartnerControls"/>
    </TaxKeywordTaxHTField>
    <_Flow_SignoffStatus xmlns="678142c5-9ee5-4b85-be7a-56efc4171250" xsi:nil="true"/>
    <_ip_UnifiedCompliancePolicyProperties xmlns="http://schemas.microsoft.com/sharepoint/v3" xsi:nil="true"/>
    <BusinessUnit xmlns="678142c5-9ee5-4b85-be7a-56efc4171250" xsi:nil="true"/>
    <Migrated xmlns="678142c5-9ee5-4b85-be7a-56efc41712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D5651F44DB5E4CBE76FC4AEDE9EDBC" ma:contentTypeVersion="32" ma:contentTypeDescription="Create a new document." ma:contentTypeScope="" ma:versionID="2ef6fc6487871ba2f6cc12d0fb170b0b">
  <xsd:schema xmlns:xsd="http://www.w3.org/2001/XMLSchema" xmlns:xs="http://www.w3.org/2001/XMLSchema" xmlns:p="http://schemas.microsoft.com/office/2006/metadata/properties" xmlns:ns1="http://schemas.microsoft.com/sharepoint/v3" xmlns:ns2="a4882ece-4f70-42ee-bd94-3531ab96d4c8" xmlns:ns3="678142c5-9ee5-4b85-be7a-56efc4171250" targetNamespace="http://schemas.microsoft.com/office/2006/metadata/properties" ma:root="true" ma:fieldsID="7dcbeeff6b5b7a886f12d877c622743a" ns1:_="" ns2:_="" ns3:_="">
    <xsd:import namespace="http://schemas.microsoft.com/sharepoint/v3"/>
    <xsd:import namespace="a4882ece-4f70-42ee-bd94-3531ab96d4c8"/>
    <xsd:import namespace="678142c5-9ee5-4b85-be7a-56efc4171250"/>
    <xsd:element name="properties">
      <xsd:complexType>
        <xsd:sequence>
          <xsd:element name="documentManagement">
            <xsd:complexType>
              <xsd:all>
                <xsd:element ref="ns2:TaxCatchAll" minOccurs="0"/>
                <xsd:element ref="ns2:TaxKeywordTaxHTFiel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_Flow_SignoffStatus" minOccurs="0"/>
                <xsd:element ref="ns1:_ip_UnifiedCompliancePolicyProperties" minOccurs="0"/>
                <xsd:element ref="ns1:_ip_UnifiedCompliancePolicyUIAction" minOccurs="0"/>
                <xsd:element ref="ns3:lcf76f155ced4ddcb4097134ff3c332f" minOccurs="0"/>
                <xsd:element ref="ns3:MediaServiceObjectDetectorVersions" minOccurs="0"/>
                <xsd:element ref="ns3:BusinessUnit" minOccurs="0"/>
                <xsd:element ref="ns3:Migrated"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882ece-4f70-42ee-bd94-3531ab96d4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1714d1d0-5d9d-4710-9762-24ba22637594}" ma:internalName="TaxCatchAll" ma:showField="CatchAllData" ma:web="a4882ece-4f70-42ee-bd94-3531ab96d4c8">
      <xsd:complexType>
        <xsd:complexContent>
          <xsd:extension base="dms:MultiChoiceLookup">
            <xsd:sequence>
              <xsd:element name="Value" type="dms:Lookup" maxOccurs="unbounded" minOccurs="0" nillable="true"/>
            </xsd:sequence>
          </xsd:extension>
        </xsd:complexContent>
      </xsd:complexType>
    </xsd:element>
    <xsd:element name="TaxKeywordTaxHTField" ma:index="9" nillable="true" ma:taxonomy="true" ma:internalName="TaxKeywordTaxHTField" ma:taxonomyFieldName="TaxKeyword" ma:displayName="Enterprise Keywords" ma:readOnly="false" ma:fieldId="{23f27201-bee3-471e-b2e7-b64fd8b7ca38}" ma:taxonomyMulti="true" ma:sspId="b0fa5b73-c91b-4169-bfc8-b85bc92a6461" ma:termSetId="00000000-0000-0000-0000-000000000000" ma:anchorId="00000000-0000-0000-0000-000000000000" ma:open="true" ma:isKeyword="tru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142c5-9ee5-4b85-be7a-56efc41712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Sign-off status" ma:internalName="Sign_x002d_off_x0020_status">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BusinessUnit" ma:index="30" nillable="true" ma:displayName="Business Unit" ma:format="Dropdown" ma:indexed="true" ma:internalName="BusinessUnit">
      <xsd:simpleType>
        <xsd:restriction base="dms:Choice">
          <xsd:enumeration value="Distribution"/>
          <xsd:enumeration value="Transmission"/>
        </xsd:restriction>
      </xsd:simpleType>
    </xsd:element>
    <xsd:element name="Migrated" ma:index="31" nillable="true" ma:displayName="Migrated" ma:internalName="Migrated">
      <xsd:simpleType>
        <xsd:restriction base="dms:Text">
          <xsd:maxLength value="255"/>
        </xsd:restrictio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LengthInSeconds" ma:index="3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F5BE9-04D1-4444-96B8-876E23CDF3DE}">
  <ds:schemaRefs>
    <ds:schemaRef ds:uri="375f405a-1d4b-4796-a028-0e90b458cbcf"/>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4fb325ff-59f4-4202-984d-cc4ef0b29ee2"/>
    <ds:schemaRef ds:uri="http://purl.org/dc/dcmitype/"/>
  </ds:schemaRefs>
</ds:datastoreItem>
</file>

<file path=customXml/itemProps2.xml><?xml version="1.0" encoding="utf-8"?>
<ds:datastoreItem xmlns:ds="http://schemas.openxmlformats.org/officeDocument/2006/customXml" ds:itemID="{68AEC887-9283-46E9-B7B9-C2EDA0BC896B}"/>
</file>

<file path=customXml/itemProps3.xml><?xml version="1.0" encoding="utf-8"?>
<ds:datastoreItem xmlns:ds="http://schemas.openxmlformats.org/officeDocument/2006/customXml" ds:itemID="{1133EE74-08DE-4489-9E13-1F0889341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2025-07-21T09:24:43Z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ContentTypeId">
    <vt:lpwstr>0x01010015D5651F44DB5E4CBE76FC4AEDE9EDBC</vt:lpwstr>
  </property>
  <property fmtid="{D5CDD505-2E9C-101B-9397-08002B2CF9AE}" pid="7" name="MediaServiceImageTags">
    <vt:lpwstr/>
  </property>
  <property fmtid="{D5CDD505-2E9C-101B-9397-08002B2CF9AE}" pid="8" name="MSIP_Label_9a1593e3-eb40-4b63-9198-a6ec3e998e52_Enabled">
    <vt:lpwstr>true</vt:lpwstr>
  </property>
  <property fmtid="{D5CDD505-2E9C-101B-9397-08002B2CF9AE}" pid="9" name="MSIP_Label_9a1593e3-eb40-4b63-9198-a6ec3e998e52_SetDate">
    <vt:lpwstr>2023-05-24T10:48:55Z</vt:lpwstr>
  </property>
  <property fmtid="{D5CDD505-2E9C-101B-9397-08002B2CF9AE}" pid="10" name="MSIP_Label_9a1593e3-eb40-4b63-9198-a6ec3e998e52_Method">
    <vt:lpwstr>Privileged</vt:lpwstr>
  </property>
  <property fmtid="{D5CDD505-2E9C-101B-9397-08002B2CF9AE}" pid="11" name="MSIP_Label_9a1593e3-eb40-4b63-9198-a6ec3e998e52_Name">
    <vt:lpwstr>9a1593e3-eb40-4b63-9198-a6ec3e998e52</vt:lpwstr>
  </property>
  <property fmtid="{D5CDD505-2E9C-101B-9397-08002B2CF9AE}" pid="12" name="MSIP_Label_9a1593e3-eb40-4b63-9198-a6ec3e998e52_SiteId">
    <vt:lpwstr>953b0f83-1ce6-45c3-82c9-1d847e372339</vt:lpwstr>
  </property>
  <property fmtid="{D5CDD505-2E9C-101B-9397-08002B2CF9AE}" pid="13" name="MSIP_Label_9a1593e3-eb40-4b63-9198-a6ec3e998e52_ActionId">
    <vt:lpwstr>47348bdb-7b64-40a2-a2eb-2c75b2c6a000</vt:lpwstr>
  </property>
  <property fmtid="{D5CDD505-2E9C-101B-9397-08002B2CF9AE}" pid="14" name="MSIP_Label_9a1593e3-eb40-4b63-9198-a6ec3e998e52_ContentBits">
    <vt:lpwstr>4</vt:lpwstr>
  </property>
</Properties>
</file>