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5 23-24 LC14 &amp; SCOT update (In-area)_Oct 23/"/>
    </mc:Choice>
  </mc:AlternateContent>
  <xr:revisionPtr revIDLastSave="55" documentId="13_ncr:1_{CD209981-6160-4604-8044-37347D68A6CE}" xr6:coauthVersionLast="47" xr6:coauthVersionMax="47" xr10:uidLastSave="{CD52959B-FFEB-4A40-9B1A-DAB92AF4C0F3}"/>
  <bookViews>
    <workbookView xWindow="-108" yWindow="-108" windowWidth="23256" windowHeight="12576"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charges'!$A$9:$N$156</definedName>
    <definedName name="_xlnm._FilterDatabase" localSheetId="6" hidden="1">'Annex 4 LDNO charges'!$A$13:$J$203</definedName>
    <definedName name="_xlnm._FilterDatabase" localSheetId="7" hidden="1">'Annex 5 LLFs'!$A$22:$F$532</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Export'!$A$2:$H$140</definedName>
    <definedName name="_xlnm.Print_Area" localSheetId="5">'Annex 3 Preserved charges'!$A$2:$J$22</definedName>
    <definedName name="_xlnm.Print_Area" localSheetId="6">'Annex 4 LDNO charges'!$A$2:$J$9</definedName>
    <definedName name="_xlnm.Print_Area" localSheetId="7">'Annex 5 LLFs'!$A$2:$F$532</definedName>
    <definedName name="_xlnm.Print_Area" localSheetId="8">'Annex 6 New or Amended EHV'!$A$4:$P$65</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LLFs'!$A$3:$F$532</definedName>
    <definedName name="Z_5032A364_B81A_48DA_88DA_AB3B86B47EE9_.wvu.PrintArea" localSheetId="8" hidden="1">'Annex 6 New or Amended EHV'!$A$1:$P$65</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2" i="26"/>
  <c r="A2" i="24" l="1"/>
  <c r="I9" i="15" l="1"/>
  <c r="H9" i="15"/>
  <c r="G9" i="15"/>
  <c r="F9" i="15"/>
  <c r="E9" i="15"/>
  <c r="D9" i="15"/>
  <c r="C9" i="15"/>
  <c r="E12" i="15" l="1"/>
  <c r="D12" i="15"/>
  <c r="C12" i="15"/>
  <c r="B13" i="1" l="1"/>
  <c r="I14" i="15" l="1"/>
  <c r="H14" i="15"/>
  <c r="B2" i="15" l="1"/>
  <c r="A2" i="7"/>
  <c r="A54" i="8"/>
  <c r="A4" i="8"/>
  <c r="A2" i="5"/>
  <c r="A2" i="4" l="1"/>
  <c r="A2" i="14"/>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<sst xmlns="http://schemas.openxmlformats.org/spreadsheetml/2006/main" count="4673" uniqueCount="1567">
  <si>
    <t>Company and Licence name, charging year, effective from, status</t>
  </si>
  <si>
    <t>Company and Licence name</t>
  </si>
  <si>
    <t>Year</t>
  </si>
  <si>
    <t>Effective From</t>
  </si>
  <si>
    <t>Status</t>
  </si>
  <si>
    <t>Scottish Hydro Electric Power Distribution plc</t>
  </si>
  <si>
    <t>2023/24</t>
  </si>
  <si>
    <t>1 April 2023</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</si>
  <si>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</si>
  <si>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</si>
  <si>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</si>
  <si>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</si>
  <si>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</si>
  <si>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</si>
  <si>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</si>
  <si>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</si>
  <si>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</si>
  <si>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</si>
  <si>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</si>
  <si>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</si>
  <si>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</si>
  <si>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</si>
  <si>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</si>
  <si>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</si>
  <si>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</si>
  <si>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</si>
  <si>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</si>
  <si>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</si>
  <si>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</si>
  <si>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</si>
  <si>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</si>
  <si>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</si>
  <si>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Version: 1.5 - 01/04/23</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</si>
  <si>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</si>
  <si>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</si>
  <si>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</si>
  <si>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</si>
  <si>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</si>
  <si>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</si>
  <si>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</si>
  <si>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</si>
  <si>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</si>
  <si>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</si>
  <si>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</si>
  <si>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</si>
  <si>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</si>
  <si>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</si>
  <si>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</si>
  <si>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</si>
  <si>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</si>
  <si>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</si>
  <si>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</si>
  <si>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</si>
  <si>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</si>
  <si>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</si>
  <si>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</si>
  <si>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</si>
  <si>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</si>
  <si>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</si>
  <si>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</si>
  <si>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</si>
  <si>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</si>
  <si>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</si>
  <si>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</si>
  <si>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</si>
  <si>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</si>
  <si>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</si>
  <si>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</si>
  <si>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</si>
  <si>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</si>
  <si>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</si>
  <si>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</si>
  <si>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15, 18, 25, 27, 100-101, 105-106, 110-111, 120-121, 125-128, 300-301, 305, 320-321, 325, 506</t>
  </si>
  <si>
    <t>0, 1, 2</t>
  </si>
  <si>
    <t>Domestic Aggregated (Related MPAN)</t>
  </si>
  <si>
    <t>16, 19, 26, 28, 102, 122, 302, 322</t>
  </si>
  <si>
    <t>17, 20, 104, 124, 304, 324</t>
  </si>
  <si>
    <t>Non-Domestic Aggregated No Residual</t>
  </si>
  <si>
    <t>P60, P65, P70, P00, R35, R40, P05, P10, P15, P20, P25, P30, P35, P40, R45, P45, P50, P55, R50, P75, R55, R60, R65, R70, R75, R80, R85, R90, R95, S05, S10</t>
  </si>
  <si>
    <t>0, 3, 4, 5-8</t>
  </si>
  <si>
    <t>S00, S15, S20</t>
  </si>
  <si>
    <t>Non-Domestic Aggregated Band 1</t>
  </si>
  <si>
    <t>P61, P66, P71, P01, R36, R41, P06, P11, P16, P21, P26, P31, P36, P41, R46, P46, P51, P56, R51, P76, R56, R61, R66, R71, R76, R81, R86, R91, R96, S06, S11</t>
  </si>
  <si>
    <t>S01, S16, S21</t>
  </si>
  <si>
    <t>Non-Domestic Aggregated Band 2</t>
  </si>
  <si>
    <t>P62, P67, P72, P02, R37, R42, P07, P12, P17, P22, P27, P32, P37, P42, R47, P47, P52, P57, R52, P77, R57, R62, R67, R72, R77, R82, R87, R92, R97, S07, S12</t>
  </si>
  <si>
    <t>S02, S17, S22</t>
  </si>
  <si>
    <t>Non-Domestic Aggregated Band 3</t>
  </si>
  <si>
    <t>P63, P68, P73, P03, R38, R43, P08, P13, P18, P23, P28, P33, P38, P43, R48, P48, P53, P58, R53, P78, R58, R63, R68, R73, R78, R83, R88, R93, R98, S08, S13</t>
  </si>
  <si>
    <t>S03, S18, S23</t>
  </si>
  <si>
    <t>Non-Domestic Aggregated Band 4</t>
  </si>
  <si>
    <t>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</si>
  <si>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</si>
  <si>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</si>
  <si>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</si>
  <si>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</si>
  <si>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</si>
  <si>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t>
  </si>
  <si>
    <t>LV Site Specific Band 1</t>
  </si>
  <si>
    <t>P81</t>
  </si>
  <si>
    <t>LV Site Specific Band 2</t>
  </si>
  <si>
    <t>P82</t>
  </si>
  <si>
    <t>LV Site Specific Band 3</t>
  </si>
  <si>
    <t>P83</t>
  </si>
  <si>
    <t>LV Site Specific Band 4</t>
  </si>
  <si>
    <t>P84</t>
  </si>
  <si>
    <t>LV Sub Site Specific No Residual</t>
  </si>
  <si>
    <t>P85</t>
  </si>
  <si>
    <t>LV Sub Site Specific Band 1</t>
  </si>
  <si>
    <t>P86</t>
  </si>
  <si>
    <t>LV Sub Site Specific Band 2</t>
  </si>
  <si>
    <t>P87</t>
  </si>
  <si>
    <t>LV Sub Site Specific Band 3</t>
  </si>
  <si>
    <t>P88</t>
  </si>
  <si>
    <t>LV Sub Site Specific Band 4</t>
  </si>
  <si>
    <t>P89</t>
  </si>
  <si>
    <t>HV Site Specific No Residual</t>
  </si>
  <si>
    <t>P90</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</si>
  <si>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</si>
  <si>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</si>
  <si>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</si>
  <si>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</si>
  <si>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</si>
  <si>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</si>
  <si>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</si>
  <si>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</si>
  <si>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</si>
  <si>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</si>
  <si>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</si>
  <si>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</si>
  <si>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</si>
  <si>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</si>
  <si>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</si>
  <si>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</si>
  <si>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</si>
  <si>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</si>
  <si>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</si>
  <si>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</si>
  <si>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</si>
  <si>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</si>
  <si>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</si>
  <si>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</si>
  <si>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</si>
  <si>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</si>
  <si>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</si>
  <si>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</si>
  <si>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</si>
  <si>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</si>
  <si>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</si>
  <si>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</si>
  <si>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</si>
  <si>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</si>
  <si>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</si>
  <si>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</si>
  <si>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</si>
  <si>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</si>
  <si>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</si>
  <si>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</si>
  <si>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</si>
  <si>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</si>
  <si>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</si>
  <si>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</si>
  <si>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</si>
  <si>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</si>
  <si>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</si>
  <si>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</si>
  <si>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</si>
  <si>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Tariff 6</t>
  </si>
  <si>
    <t>Tariff 8</t>
  </si>
  <si>
    <t>Tariff 9</t>
  </si>
  <si>
    <t>Tariff 10</t>
  </si>
  <si>
    <t>Tariff 11</t>
  </si>
  <si>
    <t>Tariff 12</t>
  </si>
  <si>
    <t>Tariff 13</t>
  </si>
  <si>
    <t>Tariff 14</t>
  </si>
  <si>
    <t>Tariff 15</t>
  </si>
  <si>
    <t>Tariff 16</t>
  </si>
  <si>
    <t>Tariff 17</t>
  </si>
  <si>
    <t>1712398153703, 1700051612511</t>
  </si>
  <si>
    <t>1700051731539, 1700051731548</t>
  </si>
  <si>
    <t>Tariff 18</t>
  </si>
  <si>
    <t>Tariff 20</t>
  </si>
  <si>
    <t>Tariff 21</t>
  </si>
  <si>
    <t>Tariff 22</t>
  </si>
  <si>
    <t>Tariff 23</t>
  </si>
  <si>
    <t>Tariff 24</t>
  </si>
  <si>
    <t>Tariff 25</t>
  </si>
  <si>
    <t>Tariff 26</t>
  </si>
  <si>
    <t>Tariff 27</t>
  </si>
  <si>
    <t>Tariff 28</t>
  </si>
  <si>
    <t>Tariff 29</t>
  </si>
  <si>
    <t>Tariff 30</t>
  </si>
  <si>
    <t>Tariff 31</t>
  </si>
  <si>
    <t>Tariff 32</t>
  </si>
  <si>
    <t>Tariff 33</t>
  </si>
  <si>
    <t>Tariff 35</t>
  </si>
  <si>
    <t>Tariff 36</t>
  </si>
  <si>
    <t>Tariff 37</t>
  </si>
  <si>
    <t>Tariff 38</t>
  </si>
  <si>
    <t>Tariff 39</t>
  </si>
  <si>
    <t>Tariff 40</t>
  </si>
  <si>
    <t>Tariff 41</t>
  </si>
  <si>
    <t>Tariff 42</t>
  </si>
  <si>
    <t>Tariff 43</t>
  </si>
  <si>
    <t>Tariff 44</t>
  </si>
  <si>
    <t>Tariff 45</t>
  </si>
  <si>
    <t>Tariff 46</t>
  </si>
  <si>
    <t>Tariff 47</t>
  </si>
  <si>
    <t>Tariff 48</t>
  </si>
  <si>
    <t>Tariff 49</t>
  </si>
  <si>
    <t>Tariff 50</t>
  </si>
  <si>
    <t>Tariff 51</t>
  </si>
  <si>
    <t>Tariff 52</t>
  </si>
  <si>
    <t>Tariff 53</t>
  </si>
  <si>
    <t>Tariff 54</t>
  </si>
  <si>
    <t>Tariff 55</t>
  </si>
  <si>
    <t>Tariff 57</t>
  </si>
  <si>
    <t>Tariff 58</t>
  </si>
  <si>
    <t>Tariff 59</t>
  </si>
  <si>
    <t>Tariff 60</t>
  </si>
  <si>
    <t>Tariff 61</t>
  </si>
  <si>
    <t>Tariff 62</t>
  </si>
  <si>
    <t>Tariff 63</t>
  </si>
  <si>
    <t>Tariff 64</t>
  </si>
  <si>
    <t>Tariff 65</t>
  </si>
  <si>
    <t>Tariff 67</t>
  </si>
  <si>
    <t>Tariff 68</t>
  </si>
  <si>
    <t>Tariff 69</t>
  </si>
  <si>
    <t>Tariff 70</t>
  </si>
  <si>
    <t>Tariff 71</t>
  </si>
  <si>
    <t>Tariff 72</t>
  </si>
  <si>
    <t>Tariff 73</t>
  </si>
  <si>
    <t>Tariff 74</t>
  </si>
  <si>
    <t>Tariff 75</t>
  </si>
  <si>
    <t>Tariff 79</t>
  </si>
  <si>
    <t>Tariff 80</t>
  </si>
  <si>
    <t>Tariff 81</t>
  </si>
  <si>
    <t>Tariff 82</t>
  </si>
  <si>
    <t>Tariff 83</t>
  </si>
  <si>
    <t>Tariff 84</t>
  </si>
  <si>
    <t>Tariff 85</t>
  </si>
  <si>
    <t>Tariff 86</t>
  </si>
  <si>
    <t>Tariff 87</t>
  </si>
  <si>
    <t>Tariff 88</t>
  </si>
  <si>
    <t>Tariff 89</t>
  </si>
  <si>
    <t>Tariff 90</t>
  </si>
  <si>
    <t>Tariff 91</t>
  </si>
  <si>
    <t>Tariff 93</t>
  </si>
  <si>
    <t>Tariff 94</t>
  </si>
  <si>
    <t>1700052333977,  1700052755726</t>
  </si>
  <si>
    <t>Tariff 95</t>
  </si>
  <si>
    <t>Tariff 96</t>
  </si>
  <si>
    <t>Tariff 97</t>
  </si>
  <si>
    <t>Tariff 98</t>
  </si>
  <si>
    <t>Tariff 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</si>
  <si>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</si>
  <si>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</si>
  <si>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</si>
  <si>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</si>
  <si>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</si>
  <si>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</si>
  <si>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</si>
  <si>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</si>
  <si>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</si>
  <si>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</si>
  <si>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</si>
  <si>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</si>
  <si>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</si>
  <si>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</si>
  <si>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
  </si>
  <si>
    <t>Tariff 122</t>
  </si>
  <si>
    <t>Tariff 123</t>
  </si>
  <si>
    <t>Tariff 124</t>
  </si>
  <si>
    <t>Tariff 125</t>
  </si>
  <si>
    <t>Tariff 126</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</si>
  <si>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</si>
  <si>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</si>
  <si>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</si>
  <si>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</si>
  <si>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</si>
  <si>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</si>
  <si>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</si>
  <si>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</si>
  <si>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</si>
  <si>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</si>
  <si>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</si>
  <si>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</si>
  <si>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</si>
  <si>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</si>
  <si>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</si>
  <si>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</si>
  <si>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</si>
  <si>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</si>
  <si>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</si>
  <si>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</si>
  <si>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</si>
  <si>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</si>
  <si>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</si>
  <si>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</si>
  <si>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</si>
  <si>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</si>
  <si>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</si>
  <si>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</si>
  <si>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</si>
  <si>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</si>
  <si>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</si>
  <si>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</si>
  <si>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</si>
  <si>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</si>
  <si>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</si>
  <si>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</si>
  <si>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</si>
  <si>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</si>
  <si>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</si>
  <si>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</si>
  <si>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</si>
  <si>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</si>
  <si>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</si>
  <si>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</si>
  <si>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</si>
  <si>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</si>
  <si>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</si>
  <si>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</si>
  <si>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</si>
  <si>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</si>
  <si>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</si>
  <si>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</si>
  <si>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</si>
  <si>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</si>
  <si>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</si>
  <si>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</si>
  <si>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</si>
  <si>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</si>
  <si>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</si>
  <si>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</si>
  <si>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</si>
  <si>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</si>
  <si>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</si>
  <si>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</si>
  <si>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</si>
  <si>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</si>
  <si>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</si>
  <si>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</si>
  <si>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</si>
  <si>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</si>
  <si>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</si>
  <si>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</si>
  <si>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</si>
  <si>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</si>
  <si>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</si>
  <si>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</si>
  <si>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</si>
  <si>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</si>
  <si>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</si>
  <si>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</si>
  <si>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</si>
  <si>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</si>
  <si>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</si>
  <si>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</si>
  <si>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</si>
  <si>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</si>
  <si>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</si>
  <si>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</si>
  <si>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</si>
  <si>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</si>
  <si>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</si>
  <si>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</si>
  <si>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</si>
  <si>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</si>
  <si>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</si>
  <si>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</si>
  <si>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</si>
  <si>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</si>
  <si>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</si>
  <si>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</si>
  <si>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</si>
  <si>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</si>
  <si>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</si>
  <si>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</si>
  <si>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</si>
  <si>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</si>
  <si>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</si>
  <si>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</si>
  <si>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</si>
  <si>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</si>
  <si>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</si>
  <si>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</si>
  <si>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</si>
  <si>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</si>
  <si>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</si>
  <si>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</si>
  <si>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</si>
  <si>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 xml:space="preserve"> - </t>
  </si>
  <si>
    <t>Tariff 318</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</si>
  <si>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</si>
  <si>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</si>
  <si>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</si>
  <si>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</si>
  <si>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</si>
  <si>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</si>
  <si>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</si>
  <si>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</si>
  <si>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</si>
  <si>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</si>
  <si>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</si>
  <si>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</si>
  <si>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</si>
  <si>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</si>
  <si>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</si>
  <si>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</si>
  <si>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</si>
  <si>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</si>
  <si>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</si>
  <si>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</si>
  <si>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</si>
  <si>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</si>
  <si>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1700053048089, 1700053217214, 1700053217205</t>
  </si>
  <si>
    <t>Tariff 377</t>
  </si>
  <si>
    <t>Tariff 379</t>
  </si>
  <si>
    <t>Tariff 380</t>
  </si>
  <si>
    <t>Tariff 381</t>
  </si>
  <si>
    <t>Tariff 382</t>
  </si>
  <si>
    <t>Tariff 384</t>
  </si>
  <si>
    <t>Tariff 387</t>
  </si>
  <si>
    <t>Tariff 389</t>
  </si>
  <si>
    <t>Tariff 390</t>
  </si>
  <si>
    <t>1700053141762, 1700053152392</t>
  </si>
  <si>
    <t>1700053141771, 1700053152408</t>
  </si>
  <si>
    <t>Tariff 392</t>
  </si>
  <si>
    <t>Tariff 393</t>
  </si>
  <si>
    <t>Tariff 416</t>
  </si>
  <si>
    <t>Tariff 424</t>
  </si>
  <si>
    <t>Tariff 426</t>
  </si>
  <si>
    <t>Tariff 433</t>
  </si>
  <si>
    <t>Tariff 434</t>
  </si>
  <si>
    <t>Tariff 436</t>
  </si>
  <si>
    <t>Tariff 440</t>
  </si>
  <si>
    <t>Tariff 443</t>
  </si>
  <si>
    <t>Tariff 444</t>
  </si>
  <si>
    <t>Tariff 445</t>
  </si>
  <si>
    <t>Tariff 446</t>
  </si>
  <si>
    <t>Tariff 447</t>
  </si>
  <si>
    <t>Tariff 450</t>
  </si>
  <si>
    <t>Tariff 451</t>
  </si>
  <si>
    <t>Tariff 452</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</si>
  <si>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</si>
  <si>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 xml:space="preserve"> -   </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</si>
  <si>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</si>
  <si>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</si>
  <si>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</si>
  <si>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</si>
  <si>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</si>
  <si>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</si>
  <si>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</si>
  <si>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</si>
  <si>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</si>
  <si>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</si>
  <si>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</si>
  <si>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</si>
  <si>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</si>
  <si>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</si>
  <si>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</si>
  <si>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</si>
  <si>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</si>
  <si>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</si>
  <si>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</si>
  <si>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</si>
  <si>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</si>
  <si>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</si>
  <si>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</si>
  <si>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</si>
  <si>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</si>
  <si>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</si>
  <si>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</si>
  <si>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</si>
  <si>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</si>
  <si>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</si>
  <si>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</si>
  <si>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</si>
  <si>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</si>
  <si>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</si>
  <si>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</si>
  <si>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</si>
  <si>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</si>
  <si>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</si>
  <si>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</si>
  <si>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</si>
  <si>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</si>
  <si>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</si>
  <si>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</si>
  <si>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</si>
  <si>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</si>
  <si>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</si>
  <si>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</si>
  <si>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</si>
  <si>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</si>
  <si>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</si>
  <si>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</si>
  <si>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</si>
  <si>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</si>
  <si>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</si>
  <si>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</si>
  <si>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</si>
  <si>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</si>
  <si>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</si>
  <si>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</si>
  <si>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</si>
  <si>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</si>
  <si>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</si>
  <si>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</si>
  <si>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</si>
  <si>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</si>
  <si>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</si>
  <si>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</si>
  <si>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</si>
  <si>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</si>
  <si>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</si>
  <si>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</si>
  <si>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</si>
  <si>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</si>
  <si>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</si>
  <si>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</si>
  <si>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</si>
  <si>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</si>
  <si>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</si>
  <si>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</si>
  <si>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</si>
  <si>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</si>
  <si>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</si>
  <si>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</si>
  <si>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</si>
  <si>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</si>
  <si>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</si>
  <si>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</si>
  <si>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</si>
  <si>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</si>
  <si>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</si>
  <si>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</si>
  <si>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</si>
  <si>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</si>
  <si>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</si>
  <si>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</si>
  <si>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</si>
  <si>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</si>
  <si>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</si>
  <si>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</si>
  <si>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</si>
  <si>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</si>
  <si>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</si>
  <si>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</si>
  <si>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</si>
  <si>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</si>
  <si>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</si>
  <si>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</si>
  <si>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</si>
  <si>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</si>
  <si>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</si>
  <si>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</si>
  <si>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</si>
  <si>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</si>
  <si>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</si>
  <si>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</si>
  <si>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</si>
  <si>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</si>
  <si>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</si>
  <si>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</si>
  <si>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</si>
  <si>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</si>
  <si>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</si>
  <si>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</si>
  <si>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</si>
  <si>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</si>
  <si>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</si>
  <si>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</si>
  <si>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</si>
  <si>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</si>
  <si>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</si>
  <si>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</si>
  <si>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</si>
  <si>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</si>
  <si>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</si>
  <si>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</si>
  <si>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</si>
  <si>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</si>
  <si>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</si>
  <si>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</si>
  <si>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</si>
  <si>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</si>
  <si>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</si>
  <si>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</si>
  <si>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</si>
  <si>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</si>
  <si>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</si>
  <si>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</si>
  <si>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</si>
  <si>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</si>
  <si>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</si>
  <si>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</si>
  <si>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</si>
  <si>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</si>
  <si>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</si>
  <si>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</si>
  <si>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</si>
  <si>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</si>
  <si>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</si>
  <si>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</si>
  <si>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</si>
  <si>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</si>
  <si>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</si>
  <si>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</si>
  <si>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</si>
  <si>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</si>
  <si>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</si>
  <si>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</si>
  <si>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</si>
  <si>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</si>
  <si>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</si>
  <si>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</si>
  <si>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</si>
  <si>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</si>
  <si>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</si>
  <si>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</si>
  <si>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</si>
  <si>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</si>
  <si>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</si>
  <si>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</si>
  <si>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</si>
  <si>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</si>
  <si>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</si>
  <si>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</si>
  <si>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</si>
  <si>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</si>
  <si>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</si>
  <si>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</si>
  <si>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</si>
  <si>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</si>
  <si>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</si>
  <si>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</si>
  <si>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</si>
  <si>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</si>
  <si>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</si>
  <si>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</si>
  <si>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</si>
  <si>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</si>
  <si>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</si>
  <si>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</si>
  <si>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</si>
  <si>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</si>
  <si>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</si>
  <si>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</si>
  <si>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</si>
  <si>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</si>
  <si>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</si>
  <si>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</si>
  <si>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</si>
  <si>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</si>
  <si>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</si>
  <si>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</si>
  <si>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</si>
  <si>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</si>
  <si>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</si>
  <si>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</si>
  <si>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</si>
  <si>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</si>
  <si>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</si>
  <si>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</si>
  <si>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</si>
  <si>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</si>
  <si>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</si>
  <si>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 xml:space="preserve">15-20, 22, 24-28, 30-31, 100-102, 104-106, 110, 111, 120-122, 124-128, 152, 155, 172, 175, 300-302, 304-305, 320-322, 324-325, 352, 355, 372, 375, 506, 800-805, P00-P84, R35-R99, S00-S04, S10-S14 / 1, 2, 9, 10, 909, 951 </t>
  </si>
  <si>
    <t>Low-voltage substation</t>
  </si>
  <si>
    <t>32, S05-S09, P85-P89 / 3, 4, 11, 12, 952</t>
  </si>
  <si>
    <t>High-voltage network</t>
  </si>
  <si>
    <t>604, P90-P94, S15-S24 / 5, 6, 13, 14, 910</t>
  </si>
  <si>
    <t>High-voltage substation</t>
  </si>
  <si>
    <t>560, 562-569, 589, 595-598 / 520, 522-530, 538, 541-554</t>
  </si>
  <si>
    <t>33kV generic</t>
  </si>
  <si>
    <t>799 / 960</t>
  </si>
  <si>
    <t>EHV site specific LLFs</t>
  </si>
  <si>
    <t>Demand</t>
  </si>
  <si>
    <t>Site</t>
  </si>
  <si>
    <t>N/A</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</si>
  <si>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</si>
  <si>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</si>
  <si>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</si>
  <si>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</si>
  <si>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01/04/2023</t>
  </si>
  <si>
    <t>799</t>
  </si>
  <si>
    <t>1700060022740</t>
  </si>
  <si>
    <t>960</t>
  </si>
  <si>
    <t>1700060022759</t>
  </si>
  <si>
    <t>Tariff 448</t>
  </si>
  <si>
    <t>1700060029675</t>
  </si>
  <si>
    <t>1700060029684</t>
  </si>
  <si>
    <t>Tariff 439</t>
  </si>
  <si>
    <t>1</t>
  </si>
  <si>
    <t>690</t>
  </si>
  <si>
    <t>1715033416924</t>
  </si>
  <si>
    <t>1725033416920</t>
  </si>
  <si>
    <t>Tariff 127</t>
  </si>
  <si>
    <t>2</t>
  </si>
  <si>
    <t>1715033416906</t>
  </si>
  <si>
    <t>Tariff 453</t>
  </si>
  <si>
    <t>Tariff 015</t>
  </si>
  <si>
    <t>Tariff 017</t>
  </si>
  <si>
    <t>Tariff 020</t>
  </si>
  <si>
    <t>Tariff 023</t>
  </si>
  <si>
    <t>Tariff 024</t>
  </si>
  <si>
    <t>Tariff 026</t>
  </si>
  <si>
    <t>Tariff 031</t>
  </si>
  <si>
    <t>Tariff 032</t>
  </si>
  <si>
    <t>Tariff 037</t>
  </si>
  <si>
    <t>Tariff 045</t>
  </si>
  <si>
    <t>Tariff 061</t>
  </si>
  <si>
    <t>Tariff 062</t>
  </si>
  <si>
    <t>Tariff 068</t>
  </si>
  <si>
    <t>Tariff 087</t>
  </si>
  <si>
    <t>Tariff 460</t>
  </si>
  <si>
    <t>Tariff 459</t>
  </si>
  <si>
    <t>Tariff 049</t>
  </si>
  <si>
    <t>12/11/2023</t>
  </si>
  <si>
    <t>Tariff 466</t>
  </si>
  <si>
    <t>31/01/2024</t>
  </si>
  <si>
    <t>Tariff 467</t>
  </si>
  <si>
    <t>30/03/2024</t>
  </si>
  <si>
    <t>Tariff 465</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</si>
  <si>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</si>
  <si>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</si>
  <si>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</si>
  <si>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</si>
  <si>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</si>
  <si>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</si>
  <si>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</si>
  <si>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</si>
  <si>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</si>
  <si>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</si>
  <si>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</si>
  <si>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</si>
  <si>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</si>
  <si>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LDNO LV: Domestic Aggregated</t>
  </si>
  <si>
    <t>LDNO HV: 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</si>
  <si>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</si>
  <si>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</si>
  <si>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</si>
  <si>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</si>
  <si>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</si>
  <si>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</si>
  <si>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</si>
  <si>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</si>
  <si>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</si>
  <si>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</si>
  <si>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</si>
  <si>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</si>
  <si>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</si>
  <si>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</si>
  <si>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</si>
  <si>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</si>
  <si>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</si>
  <si>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</si>
  <si>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</si>
  <si>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</si>
  <si>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</si>
  <si>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</si>
  <si>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</si>
  <si>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</si>
  <si>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</si>
  <si>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</si>
  <si>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</si>
  <si>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</si>
  <si>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</si>
  <si>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</si>
  <si>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</si>
  <si>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</si>
  <si>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</si>
  <si>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</si>
  <si>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</si>
  <si>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</si>
  <si>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</si>
  <si>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</si>
  <si>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</si>
  <si>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</si>
  <si>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</si>
  <si>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</si>
  <si>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</si>
  <si>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</si>
  <si>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</si>
  <si>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</si>
  <si>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</si>
  <si>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</si>
  <si>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</si>
  <si>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</si>
  <si>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</si>
  <si>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</si>
  <si>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</si>
  <si>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</si>
  <si>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</si>
  <si>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</si>
  <si>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</si>
  <si>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</si>
  <si>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</si>
  <si>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</si>
  <si>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</si>
  <si>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</si>
  <si>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</si>
  <si>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</si>
  <si>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</si>
  <si>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</si>
  <si>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</si>
  <si>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</si>
  <si>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</si>
  <si>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</si>
  <si>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</si>
  <si>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</si>
  <si>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</si>
  <si>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</si>
  <si>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</si>
  <si>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</si>
  <si>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</si>
  <si>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</si>
  <si>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</si>
  <si>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</si>
  <si>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</si>
  <si>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</si>
  <si>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</si>
  <si>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</si>
  <si>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</si>
  <si>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</si>
  <si>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</si>
  <si>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</si>
  <si>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</si>
  <si>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</si>
  <si>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</si>
  <si>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</si>
  <si>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</si>
  <si>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</si>
  <si>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</si>
  <si>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</si>
  <si>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</si>
  <si>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</si>
  <si>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</si>
  <si>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</si>
  <si>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</si>
  <si>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</si>
  <si>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</si>
  <si>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</si>
  <si>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</si>
  <si>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</si>
  <si>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</si>
  <si>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</si>
  <si>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</si>
  <si>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</si>
  <si>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</si>
  <si>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</si>
  <si>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</si>
  <si>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</si>
  <si>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</si>
  <si>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</si>
  <si>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</si>
  <si>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</si>
  <si>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</si>
  <si>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</si>
  <si>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</si>
  <si>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</si>
  <si>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</si>
  <si>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</si>
  <si>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</si>
  <si>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</si>
  <si>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</si>
  <si>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</si>
  <si>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</si>
  <si>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</si>
  <si>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</si>
  <si>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</si>
  <si>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</si>
  <si>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</si>
  <si>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</si>
  <si>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</si>
  <si>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</si>
  <si>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</si>
  <si>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</si>
  <si>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</si>
  <si>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</si>
  <si>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</si>
  <si>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</si>
  <si>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</si>
  <si>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</si>
  <si>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</si>
  <si>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</si>
  <si>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Not Used</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</si>
  <si>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</si>
  <si>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</si>
  <si>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</si>
  <si>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</si>
  <si>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</si>
  <si>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</si>
  <si>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</si>
  <si>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</si>
  <si>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</si>
  <si>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</si>
  <si>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</si>
  <si>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</si>
  <si>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</si>
  <si>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</si>
  <si>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</si>
  <si>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</si>
  <si>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</si>
  <si>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</si>
  <si>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</si>
  <si>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</si>
  <si>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</si>
  <si>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</si>
  <si>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</si>
  <si>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</si>
  <si>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</si>
  <si>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</si>
  <si>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</si>
  <si>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</si>
  <si>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</si>
  <si>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</si>
  <si>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</si>
  <si>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</si>
  <si>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</si>
  <si>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</si>
  <si>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</si>
  <si>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</si>
  <si>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</si>
  <si>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</si>
  <si>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</si>
  <si>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</si>
  <si>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</si>
  <si>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</si>
  <si>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</si>
  <si>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</si>
  <si>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</si>
  <si>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</si>
  <si>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</si>
  <si>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</si>
  <si>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</si>
  <si>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</si>
  <si>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</si>
  <si>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</si>
  <si>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</si>
  <si>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</si>
  <si>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</si>
  <si>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</si>
  <si>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</si>
  <si>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</si>
  <si>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</si>
  <si>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</si>
  <si>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</si>
  <si>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</si>
  <si>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</si>
  <si>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</si>
  <si>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</si>
  <si>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</si>
  <si>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</si>
  <si>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</si>
  <si>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</si>
  <si>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</si>
  <si>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</si>
  <si>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</si>
  <si>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</si>
  <si>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</si>
  <si>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</si>
  <si>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</si>
  <si>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</si>
  <si>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</si>
  <si>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</si>
  <si>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</si>
  <si>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</si>
  <si>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</si>
  <si>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</si>
  <si>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</si>
  <si>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</si>
  <si>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</si>
  <si>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</si>
  <si>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</si>
  <si>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</si>
  <si>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</si>
  <si>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</si>
  <si>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</si>
  <si>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</si>
  <si>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</si>
  <si>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</si>
  <si>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</si>
  <si>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</si>
  <si>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</si>
  <si>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</si>
  <si>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</si>
  <si>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</si>
  <si>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</si>
  <si>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</si>
  <si>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</si>
  <si>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</si>
  <si>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</si>
  <si>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</si>
  <si>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</si>
  <si>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</si>
  <si>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NOT USED</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</si>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</sst>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 numFmtId="181" formatCode="\T\a\r\i\f\f\ 0"/>
    <numFmt numFmtId="182" formatCode="\L\o\c\a\t\i\o\n\ 0"/>
    <numFmt numFmtId="183" formatCode="#,##0;\-#,##0;\-"/>
  </numFmts>
  <fonts count="54" x14ac:knownFonts="1">
    <font>
      <sz val="10"/>
      <name val="Arial"/>
    </font>
    <font>
      <sz val="11"/>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name val="Arial"/>
      <family val="2"/>
    </font>
    <font>
      <b/>
      <sz val="8"/>
      <color indexed="8"/>
      <name val="Calibri"/>
      <family val="2"/>
      <scheme val="minor"/>
    </font>
    <font>
      <b/>
      <sz val="11"/>
      <color theme="1"/>
      <name val="Calibri"/>
      <family val="2"/>
      <scheme val="minor"/>
    </font>
    <font>
      <sz val="11"/>
      <color rgb="FF006100"/>
      <name val="Arial"/>
      <family val="2"/>
    </font>
    <font>
      <sz val="11"/>
      <color rgb="FF9C0006"/>
      <name val="Arial"/>
      <family val="2"/>
    </font>
    <font>
      <i/>
      <sz val="11"/>
      <color theme="3" tint="-0.24994659260841701"/>
      <name val="Calibri"/>
      <family val="2"/>
      <scheme val="minor"/>
    </font>
    <font>
      <b/>
      <sz val="11"/>
      <color theme="0"/>
      <name val="Calibri"/>
      <family val="2"/>
      <scheme val="minor"/>
    </font>
    <font>
      <u/>
      <sz val="10"/>
      <color indexed="12"/>
      <name val="Arial"/>
      <family val="2"/>
    </font>
    <font>
      <u/>
      <sz val="11"/>
      <color theme="5"/>
      <name val="Calibri"/>
      <family val="2"/>
      <scheme val="minor"/>
    </font>
    <font>
      <b/>
      <sz val="11"/>
      <color theme="4"/>
      <name val="Calibri"/>
      <family val="2"/>
      <scheme val="minor"/>
    </font>
    <font>
      <b/>
      <sz val="11"/>
      <name val="Calibri"/>
      <family val="2"/>
      <scheme val="minor"/>
    </font>
    <font>
      <sz val="11"/>
      <color rgb="FF006100"/>
      <name val="Calibri"/>
      <family val="2"/>
      <scheme val="minor"/>
    </font>
    <font>
      <b/>
      <sz val="11"/>
      <color rgb="FFFA7D00"/>
      <name val="Arial"/>
      <family val="2"/>
    </font>
    <font>
      <i/>
      <sz val="11"/>
      <color rgb="FF7F7F7F"/>
      <name val="Arial"/>
      <family val="2"/>
    </font>
    <font>
      <sz val="11"/>
      <color rgb="FF9C6500"/>
      <name val="Arial"/>
      <family val="2"/>
    </font>
    <font>
      <sz val="11"/>
      <color theme="1"/>
      <name val="Tahoma"/>
      <family val="2"/>
    </font>
    <font>
      <sz val="9"/>
      <color indexed="8"/>
      <name val="Arial"/>
      <family val="2"/>
    </font>
  </fonts>
  <fills count="4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rgb="FFF2F2F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s>
  <cellStyleXfs count="80">
    <xf numFmtId="0" fontId="0" fillId="0" borderId="0"/>
    <xf numFmtId="0" fontId="15" fillId="0" borderId="0" applyNumberFormat="0" applyFill="0" applyBorder="0" applyAlignment="0" applyProtection="0"/>
    <xf numFmtId="0" fontId="16" fillId="5" borderId="7" applyNumberFormat="0" applyAlignment="0" applyProtection="0"/>
    <xf numFmtId="0" fontId="17" fillId="0" borderId="0" applyNumberFormat="0" applyFill="0" applyBorder="0" applyAlignment="0" applyProtection="0">
      <alignment vertical="top"/>
      <protection locked="0"/>
    </xf>
    <xf numFmtId="0" fontId="22" fillId="0" borderId="9" applyNumberFormat="0" applyFill="0" applyAlignment="0" applyProtection="0"/>
    <xf numFmtId="0" fontId="15" fillId="0" borderId="10" applyNumberFormat="0" applyFill="0" applyAlignment="0" applyProtection="0"/>
    <xf numFmtId="0" fontId="10" fillId="0" borderId="0"/>
    <xf numFmtId="43" fontId="10" fillId="0" borderId="0" applyFont="0" applyFill="0" applyBorder="0" applyAlignment="0" applyProtection="0"/>
    <xf numFmtId="0" fontId="27" fillId="24" borderId="0" applyNumberFormat="0" applyBorder="0" applyAlignment="0" applyProtection="0"/>
    <xf numFmtId="0" fontId="7" fillId="6"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27" fillId="28" borderId="0" applyNumberFormat="0" applyBorder="0" applyAlignment="0" applyProtection="0"/>
    <xf numFmtId="0" fontId="31" fillId="0" borderId="0"/>
    <xf numFmtId="0" fontId="33" fillId="35" borderId="0" applyNumberFormat="0" applyBorder="0" applyAlignment="0" applyProtection="0"/>
    <xf numFmtId="0" fontId="8" fillId="0" borderId="0"/>
    <xf numFmtId="0" fontId="6" fillId="6" borderId="0" applyNumberFormat="0" applyBorder="0" applyAlignment="0" applyProtection="0"/>
    <xf numFmtId="0" fontId="6" fillId="27" borderId="0" applyNumberFormat="0" applyBorder="0" applyAlignment="0" applyProtection="0"/>
    <xf numFmtId="0" fontId="5" fillId="0" borderId="0" applyNumberFormat="0" applyFill="0" applyBorder="0" applyAlignment="0" applyProtection="0">
      <alignment horizontal="left"/>
    </xf>
    <xf numFmtId="43" fontId="37" fillId="0" borderId="0" applyFont="0" applyFill="0" applyBorder="0" applyAlignment="0" applyProtection="0"/>
    <xf numFmtId="0" fontId="4" fillId="0" borderId="0"/>
    <xf numFmtId="0" fontId="3" fillId="0" borderId="0"/>
    <xf numFmtId="0" fontId="3" fillId="38" borderId="17" applyNumberFormat="0" applyBorder="0" applyAlignment="0">
      <protection locked="0"/>
    </xf>
    <xf numFmtId="49" fontId="42" fillId="0" borderId="0" applyFill="0" applyBorder="0" applyAlignment="0" applyProtection="0">
      <alignment vertical="center"/>
    </xf>
    <xf numFmtId="0" fontId="41" fillId="40" borderId="0" applyNumberFormat="0" applyBorder="0" applyAlignment="0" applyProtection="0"/>
    <xf numFmtId="0" fontId="3" fillId="41" borderId="17" applyNumberFormat="0" applyBorder="0" applyAlignment="0" applyProtection="0">
      <alignment vertical="center"/>
    </xf>
    <xf numFmtId="49" fontId="43" fillId="42" borderId="0" applyBorder="0" applyAlignment="0" applyProtection="0">
      <alignment horizontal="left" vertical="center" wrapText="1"/>
    </xf>
    <xf numFmtId="43"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2"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3" fillId="0" borderId="0" applyNumberFormat="0" applyFont="0" applyBorder="0" applyAlignment="0" applyProtection="0"/>
    <xf numFmtId="0" fontId="3" fillId="43" borderId="0" applyNumberFormat="0" applyBorder="0" applyAlignment="0">
      <alignment horizontal="center"/>
      <protection locked="0"/>
    </xf>
    <xf numFmtId="0" fontId="40" fillId="39" borderId="0" applyNumberFormat="0" applyBorder="0" applyAlignment="0" applyProtection="0"/>
    <xf numFmtId="0" fontId="44" fillId="0" borderId="0" applyNumberFormat="0" applyFill="0" applyBorder="0" applyAlignment="0" applyProtection="0">
      <alignment vertical="top"/>
      <protection locked="0"/>
    </xf>
    <xf numFmtId="0" fontId="45" fillId="0" borderId="17" applyNumberFormat="0" applyFill="0" applyBorder="0" applyAlignment="0" applyProtection="0"/>
    <xf numFmtId="2" fontId="46"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3" fillId="0" borderId="0"/>
    <xf numFmtId="9" fontId="10" fillId="0" borderId="0" applyFont="0" applyFill="0" applyBorder="0" applyAlignment="0" applyProtection="0"/>
    <xf numFmtId="9" fontId="3" fillId="0" borderId="0" applyFont="0" applyFill="0" applyBorder="0" applyAlignment="0" applyProtection="0"/>
    <xf numFmtId="49" fontId="39" fillId="0" borderId="0" applyBorder="0" applyAlignment="0" applyProtection="0"/>
    <xf numFmtId="49" fontId="43" fillId="44" borderId="0" applyBorder="0" applyAlignment="0" applyProtection="0"/>
    <xf numFmtId="0" fontId="11" fillId="9" borderId="18" applyFont="0">
      <alignment horizontal="center"/>
    </xf>
    <xf numFmtId="49" fontId="47" fillId="45" borderId="0" applyAlignment="0" applyProtection="0">
      <alignment vertical="center"/>
    </xf>
    <xf numFmtId="43" fontId="10" fillId="0" borderId="0" applyFont="0" applyFill="0" applyBorder="0" applyAlignment="0" applyProtection="0"/>
    <xf numFmtId="0" fontId="3" fillId="0" borderId="0"/>
    <xf numFmtId="0" fontId="10" fillId="0" borderId="0"/>
    <xf numFmtId="0" fontId="10" fillId="0" borderId="0"/>
    <xf numFmtId="0" fontId="10" fillId="0" borderId="0"/>
    <xf numFmtId="0" fontId="10" fillId="0" borderId="0"/>
    <xf numFmtId="0" fontId="10" fillId="0" borderId="0"/>
    <xf numFmtId="0" fontId="3" fillId="0" borderId="0"/>
    <xf numFmtId="0" fontId="2" fillId="0" borderId="0"/>
    <xf numFmtId="0" fontId="49" fillId="46" borderId="7" applyNumberFormat="0" applyAlignment="0" applyProtection="0"/>
    <xf numFmtId="43" fontId="10" fillId="0" borderId="0" applyFont="0" applyFill="0" applyBorder="0" applyAlignment="0" applyProtection="0"/>
    <xf numFmtId="42"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50" fillId="0" borderId="0" applyNumberFormat="0" applyFill="0" applyBorder="0" applyAlignment="0" applyProtection="0"/>
    <xf numFmtId="0" fontId="48" fillId="39" borderId="0" applyNumberFormat="0" applyBorder="0" applyAlignment="0" applyProtection="0"/>
    <xf numFmtId="0" fontId="51" fillId="35" borderId="0" applyNumberFormat="0" applyBorder="0" applyAlignment="0" applyProtection="0"/>
    <xf numFmtId="0" fontId="52" fillId="0" borderId="0"/>
    <xf numFmtId="0" fontId="1" fillId="0" borderId="0"/>
    <xf numFmtId="0" fontId="1" fillId="0" borderId="0"/>
    <xf numFmtId="0" fontId="1" fillId="0" borderId="0"/>
    <xf numFmtId="0" fontId="1" fillId="0" borderId="0"/>
  </cellStyleXfs>
  <cellXfs count="310">
    <xf numFmtId="0" fontId="0" fillId="0" borderId="0" xfId="0"/>
    <xf numFmtId="0" fontId="10"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2" fillId="2" borderId="0" xfId="0" applyFont="1" applyFill="1" applyAlignment="1">
      <alignment vertical="center"/>
    </xf>
    <xf numFmtId="0" fontId="10" fillId="0" borderId="0" xfId="0" applyFont="1" applyAlignment="1">
      <alignment wrapText="1"/>
    </xf>
    <xf numFmtId="0" fontId="11" fillId="0" borderId="0" xfId="0" applyFont="1" applyAlignment="1">
      <alignment vertical="top" wrapText="1"/>
    </xf>
    <xf numFmtId="0" fontId="11" fillId="7" borderId="1" xfId="0" applyFont="1" applyFill="1" applyBorder="1" applyAlignment="1">
      <alignment horizontal="center" vertical="center" wrapText="1"/>
    </xf>
    <xf numFmtId="0" fontId="10" fillId="0" borderId="1" xfId="0" quotePrefix="1" applyFont="1" applyBorder="1" applyAlignment="1">
      <alignment horizontal="left" vertical="top" wrapText="1"/>
    </xf>
    <xf numFmtId="0" fontId="11" fillId="7" borderId="1" xfId="0" applyFont="1" applyFill="1" applyBorder="1" applyAlignment="1" applyProtection="1">
      <alignment vertical="center" wrapText="1"/>
      <protection locked="0"/>
    </xf>
    <xf numFmtId="0" fontId="18"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wrapText="1"/>
      <protection locked="0"/>
    </xf>
    <xf numFmtId="0" fontId="10" fillId="0" borderId="1" xfId="0" quotePrefix="1" applyFont="1" applyBorder="1" applyAlignment="1">
      <alignment horizontal="center" vertical="center" wrapText="1"/>
    </xf>
    <xf numFmtId="0" fontId="10" fillId="0" borderId="6" xfId="0" applyFont="1" applyBorder="1" applyAlignment="1">
      <alignment horizontal="center" vertical="center" wrapText="1"/>
    </xf>
    <xf numFmtId="0" fontId="10" fillId="2" borderId="0" xfId="0" applyFont="1" applyFill="1" applyAlignment="1">
      <alignment vertical="center"/>
    </xf>
    <xf numFmtId="0" fontId="0" fillId="0" borderId="0" xfId="0" applyProtection="1">
      <protection locked="0"/>
    </xf>
    <xf numFmtId="49" fontId="18" fillId="8" borderId="1" xfId="0" applyNumberFormat="1" applyFont="1" applyFill="1" applyBorder="1" applyAlignment="1" applyProtection="1">
      <alignment horizontal="center" vertical="center" wrapText="1"/>
      <protection locked="0"/>
    </xf>
    <xf numFmtId="0" fontId="11" fillId="7" borderId="1" xfId="0" quotePrefix="1" applyFont="1" applyFill="1" applyBorder="1" applyAlignment="1">
      <alignment horizontal="center" vertical="center" wrapText="1"/>
    </xf>
    <xf numFmtId="49" fontId="19" fillId="5" borderId="7" xfId="2" applyNumberFormat="1" applyFont="1" applyAlignment="1" applyProtection="1">
      <alignment horizontal="center" vertical="center" wrapText="1"/>
      <protection locked="0"/>
    </xf>
    <xf numFmtId="169" fontId="21" fillId="12" borderId="1" xfId="0" applyNumberFormat="1" applyFont="1" applyFill="1" applyBorder="1" applyAlignment="1" applyProtection="1">
      <alignment horizontal="center" vertical="center"/>
      <protection locked="0"/>
    </xf>
    <xf numFmtId="170" fontId="21" fillId="12" borderId="1" xfId="0" applyNumberFormat="1" applyFont="1" applyFill="1" applyBorder="1" applyAlignment="1" applyProtection="1">
      <alignment horizontal="center" vertical="center"/>
      <protection locked="0"/>
    </xf>
    <xf numFmtId="169" fontId="21" fillId="14" borderId="1" xfId="0" applyNumberFormat="1" applyFont="1" applyFill="1" applyBorder="1" applyAlignment="1" applyProtection="1">
      <alignment horizontal="center" vertical="center"/>
      <protection locked="0"/>
    </xf>
    <xf numFmtId="170" fontId="21" fillId="14" borderId="1" xfId="0" applyNumberFormat="1" applyFont="1" applyFill="1" applyBorder="1" applyAlignment="1" applyProtection="1">
      <alignment horizontal="center" vertical="center"/>
      <protection locked="0"/>
    </xf>
    <xf numFmtId="0" fontId="11" fillId="13" borderId="1" xfId="0" quotePrefix="1" applyFont="1" applyFill="1" applyBorder="1" applyAlignment="1">
      <alignment horizontal="center" vertical="center" wrapText="1"/>
    </xf>
    <xf numFmtId="170" fontId="21" fillId="15" borderId="1" xfId="0" applyNumberFormat="1" applyFont="1" applyFill="1" applyBorder="1" applyAlignment="1" applyProtection="1">
      <alignment horizontal="center" vertical="center"/>
      <protection locked="0"/>
    </xf>
    <xf numFmtId="0" fontId="11" fillId="16" borderId="1" xfId="0" quotePrefix="1" applyFont="1" applyFill="1" applyBorder="1" applyAlignment="1">
      <alignment horizontal="center" vertical="center" wrapText="1"/>
    </xf>
    <xf numFmtId="49" fontId="10"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9" fontId="21" fillId="9" borderId="1" xfId="0" applyNumberFormat="1" applyFont="1" applyFill="1" applyBorder="1" applyAlignment="1" applyProtection="1">
      <alignment horizontal="center" vertical="center"/>
      <protection locked="0"/>
    </xf>
    <xf numFmtId="170" fontId="21"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4" fillId="8" borderId="1" xfId="0" applyNumberFormat="1" applyFont="1" applyFill="1" applyBorder="1" applyAlignment="1" applyProtection="1">
      <alignment horizontal="center" vertical="center" wrapText="1"/>
      <protection locked="0"/>
    </xf>
    <xf numFmtId="171" fontId="24" fillId="9" borderId="1" xfId="0" applyNumberFormat="1" applyFont="1" applyFill="1" applyBorder="1" applyAlignment="1" applyProtection="1">
      <alignment horizontal="center" vertical="center"/>
      <protection locked="0"/>
    </xf>
    <xf numFmtId="171" fontId="24" fillId="3" borderId="1"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3" fontId="24" fillId="8" borderId="1" xfId="0" applyNumberFormat="1" applyFont="1" applyFill="1" applyBorder="1" applyAlignment="1" applyProtection="1">
      <alignment horizontal="center" vertical="center" wrapText="1"/>
      <protection locked="0"/>
    </xf>
    <xf numFmtId="164" fontId="24" fillId="10" borderId="1" xfId="0" applyNumberFormat="1" applyFont="1" applyFill="1" applyBorder="1" applyAlignment="1" applyProtection="1">
      <alignment horizontal="center" vertical="center"/>
      <protection locked="0"/>
    </xf>
    <xf numFmtId="164" fontId="24" fillId="3" borderId="1" xfId="0" applyNumberFormat="1" applyFont="1" applyFill="1" applyBorder="1" applyAlignment="1" applyProtection="1">
      <alignment horizontal="center" vertical="center"/>
      <protection locked="0"/>
    </xf>
    <xf numFmtId="49" fontId="10" fillId="9" borderId="1" xfId="0" quotePrefix="1" applyNumberFormat="1" applyFont="1" applyFill="1" applyBorder="1" applyAlignment="1" applyProtection="1">
      <alignment horizontal="left" vertical="center" wrapText="1"/>
      <protection locked="0"/>
    </xf>
    <xf numFmtId="49" fontId="10"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7" fillId="2" borderId="0" xfId="3" applyFill="1" applyAlignment="1" applyProtection="1">
      <alignment vertical="center"/>
    </xf>
    <xf numFmtId="0" fontId="10" fillId="2" borderId="0" xfId="6" applyFill="1" applyAlignment="1">
      <alignment vertical="center"/>
    </xf>
    <xf numFmtId="0" fontId="12" fillId="2" borderId="0" xfId="6" applyFont="1" applyFill="1" applyAlignment="1">
      <alignment vertical="center"/>
    </xf>
    <xf numFmtId="0" fontId="11" fillId="7" borderId="1" xfId="6" quotePrefix="1" applyFont="1" applyFill="1" applyBorder="1" applyAlignment="1">
      <alignment horizontal="center" vertical="center" wrapText="1"/>
    </xf>
    <xf numFmtId="0" fontId="11" fillId="7" borderId="1" xfId="6" applyFont="1" applyFill="1" applyBorder="1" applyAlignment="1">
      <alignment horizontal="center" vertical="center" wrapText="1"/>
    </xf>
    <xf numFmtId="49" fontId="26" fillId="7" borderId="1" xfId="6" applyNumberFormat="1" applyFont="1" applyFill="1" applyBorder="1" applyAlignment="1">
      <alignment horizontal="center" vertical="center" wrapText="1"/>
    </xf>
    <xf numFmtId="49" fontId="11" fillId="7" borderId="1" xfId="6" applyNumberFormat="1" applyFont="1" applyFill="1" applyBorder="1" applyAlignment="1">
      <alignment horizontal="center" vertical="center" wrapText="1"/>
    </xf>
    <xf numFmtId="0" fontId="10" fillId="2" borderId="0" xfId="6" applyFill="1" applyAlignment="1">
      <alignment horizontal="center" vertical="center"/>
    </xf>
    <xf numFmtId="166" fontId="10" fillId="2" borderId="0" xfId="6" applyNumberFormat="1" applyFill="1" applyAlignment="1">
      <alignment horizontal="center" vertical="center"/>
    </xf>
    <xf numFmtId="0" fontId="10" fillId="2" borderId="0" xfId="6" applyFill="1"/>
    <xf numFmtId="171" fontId="8" fillId="12" borderId="1" xfId="6" applyNumberFormat="1" applyFont="1" applyFill="1" applyBorder="1" applyAlignment="1" applyProtection="1">
      <alignment horizontal="center" vertical="center"/>
      <protection locked="0"/>
    </xf>
    <xf numFmtId="164" fontId="8" fillId="12" borderId="1" xfId="6" applyNumberFormat="1" applyFont="1" applyFill="1" applyBorder="1" applyAlignment="1" applyProtection="1">
      <alignment horizontal="center" vertical="center"/>
      <protection locked="0"/>
    </xf>
    <xf numFmtId="171" fontId="8" fillId="9" borderId="1" xfId="6" applyNumberFormat="1" applyFont="1" applyFill="1" applyBorder="1" applyAlignment="1" applyProtection="1">
      <alignment horizontal="center" vertical="center"/>
      <protection locked="0"/>
    </xf>
    <xf numFmtId="164" fontId="8" fillId="9" borderId="1" xfId="6" applyNumberFormat="1" applyFont="1" applyFill="1" applyBorder="1" applyAlignment="1" applyProtection="1">
      <alignment horizontal="center" vertical="center"/>
      <protection locked="0"/>
    </xf>
    <xf numFmtId="0" fontId="10" fillId="0" borderId="0" xfId="0" applyFont="1" applyProtection="1">
      <protection locked="0"/>
    </xf>
    <xf numFmtId="49" fontId="15" fillId="6" borderId="0" xfId="1" quotePrefix="1" applyNumberFormat="1" applyFill="1" applyAlignment="1" applyProtection="1">
      <alignment horizontal="left" vertical="center" wrapText="1"/>
      <protection locked="0"/>
    </xf>
    <xf numFmtId="49" fontId="15" fillId="6" borderId="0" xfId="1" applyNumberFormat="1" applyFill="1" applyAlignment="1" applyProtection="1">
      <alignment vertical="center" wrapText="1"/>
      <protection locked="0"/>
    </xf>
    <xf numFmtId="49" fontId="22" fillId="0" borderId="0" xfId="4" applyNumberFormat="1" applyBorder="1" applyAlignment="1" applyProtection="1">
      <alignment vertical="center"/>
      <protection locked="0"/>
    </xf>
    <xf numFmtId="49" fontId="15" fillId="6" borderId="0" xfId="1" applyNumberFormat="1" applyFill="1" applyBorder="1" applyAlignment="1" applyProtection="1">
      <alignment vertical="center" wrapText="1"/>
      <protection locked="0"/>
    </xf>
    <xf numFmtId="49" fontId="15" fillId="0" borderId="0" xfId="5" applyNumberFormat="1" applyBorder="1" applyAlignment="1" applyProtection="1">
      <alignment vertical="center"/>
      <protection locked="0"/>
    </xf>
    <xf numFmtId="49" fontId="15" fillId="0" borderId="0" xfId="5" quotePrefix="1" applyNumberFormat="1" applyBorder="1" applyAlignment="1" applyProtection="1">
      <alignment horizontal="left" vertical="center"/>
      <protection locked="0"/>
    </xf>
    <xf numFmtId="49" fontId="26" fillId="7" borderId="1" xfId="0" applyNumberFormat="1" applyFont="1" applyFill="1" applyBorder="1" applyAlignment="1">
      <alignment horizontal="center" vertical="center" wrapText="1"/>
    </xf>
    <xf numFmtId="0" fontId="17" fillId="0" borderId="0" xfId="3" applyAlignment="1" applyProtection="1">
      <alignment horizontal="left" vertical="top"/>
    </xf>
    <xf numFmtId="0" fontId="11" fillId="7" borderId="6" xfId="0" applyFont="1" applyFill="1" applyBorder="1" applyAlignment="1" applyProtection="1">
      <alignment vertical="center" wrapText="1"/>
      <protection locked="0"/>
    </xf>
    <xf numFmtId="0" fontId="0" fillId="17" borderId="0" xfId="0" applyFill="1" applyAlignment="1">
      <alignment vertical="center"/>
    </xf>
    <xf numFmtId="0" fontId="28" fillId="20" borderId="1" xfId="0" applyFont="1" applyFill="1" applyBorder="1" applyAlignment="1" applyProtection="1">
      <alignment horizontal="center" vertical="center" wrapText="1"/>
      <protection locked="0"/>
    </xf>
    <xf numFmtId="0" fontId="11" fillId="0" borderId="6" xfId="0" applyFont="1" applyBorder="1" applyAlignment="1">
      <alignment vertical="center" wrapText="1"/>
    </xf>
    <xf numFmtId="0" fontId="11" fillId="0" borderId="1" xfId="0" applyFont="1" applyBorder="1" applyAlignment="1">
      <alignment vertical="center" wrapText="1"/>
    </xf>
    <xf numFmtId="0" fontId="28" fillId="18" borderId="1" xfId="0" applyFont="1" applyFill="1" applyBorder="1" applyAlignment="1" applyProtection="1">
      <alignment horizontal="center" vertical="center" wrapText="1"/>
      <protection locked="0"/>
    </xf>
    <xf numFmtId="0" fontId="28" fillId="21" borderId="1" xfId="0" applyFont="1" applyFill="1" applyBorder="1" applyAlignment="1" applyProtection="1">
      <alignment horizontal="center" vertical="center" wrapText="1"/>
      <protection locked="0"/>
    </xf>
    <xf numFmtId="0" fontId="11" fillId="22" borderId="1" xfId="0" applyFont="1" applyFill="1" applyBorder="1" applyAlignment="1" applyProtection="1">
      <alignment horizontal="center" vertical="center" wrapText="1"/>
      <protection locked="0"/>
    </xf>
    <xf numFmtId="0" fontId="20" fillId="17" borderId="0" xfId="1" applyNumberFormat="1" applyFont="1" applyFill="1" applyBorder="1" applyAlignment="1">
      <alignment horizontal="center" vertical="center" wrapText="1"/>
    </xf>
    <xf numFmtId="0" fontId="12" fillId="17" borderId="0" xfId="6" applyFont="1" applyFill="1" applyAlignment="1">
      <alignment vertical="center"/>
    </xf>
    <xf numFmtId="0" fontId="20" fillId="17" borderId="0" xfId="1" applyNumberFormat="1" applyFont="1" applyFill="1" applyBorder="1" applyAlignment="1" applyProtection="1">
      <alignment horizontal="center" vertical="center" wrapText="1"/>
    </xf>
    <xf numFmtId="0" fontId="20" fillId="17" borderId="12" xfId="1" applyNumberFormat="1" applyFont="1" applyFill="1" applyBorder="1" applyAlignment="1">
      <alignment horizontal="center" vertical="center" wrapText="1"/>
    </xf>
    <xf numFmtId="0" fontId="20" fillId="17" borderId="0" xfId="1" applyNumberFormat="1" applyFont="1" applyFill="1" applyBorder="1" applyAlignment="1">
      <alignment vertical="center" wrapText="1"/>
    </xf>
    <xf numFmtId="0" fontId="11" fillId="17" borderId="4" xfId="0" applyFont="1" applyFill="1" applyBorder="1" applyAlignment="1">
      <alignment horizontal="left" vertical="center" wrapText="1"/>
    </xf>
    <xf numFmtId="0" fontId="10" fillId="17" borderId="4" xfId="0" applyFont="1" applyFill="1" applyBorder="1" applyAlignment="1">
      <alignment horizontal="center" vertical="center" wrapText="1"/>
    </xf>
    <xf numFmtId="0" fontId="10" fillId="17" borderId="8" xfId="0" applyFont="1" applyFill="1" applyBorder="1" applyAlignment="1">
      <alignment horizontal="center" vertical="center" wrapText="1"/>
    </xf>
    <xf numFmtId="0" fontId="20" fillId="17" borderId="8" xfId="1" applyNumberFormat="1" applyFont="1" applyFill="1" applyBorder="1" applyAlignment="1">
      <alignment horizontal="center" vertical="center" wrapText="1"/>
    </xf>
    <xf numFmtId="171" fontId="24" fillId="19" borderId="3" xfId="0" applyNumberFormat="1" applyFont="1" applyFill="1" applyBorder="1" applyAlignment="1" applyProtection="1">
      <alignment horizontal="center" vertical="center" wrapText="1"/>
      <protection locked="0"/>
    </xf>
    <xf numFmtId="0" fontId="17" fillId="0" borderId="0" xfId="3" applyAlignment="1" applyProtection="1"/>
    <xf numFmtId="0" fontId="17" fillId="2" borderId="0" xfId="3" applyFill="1" applyAlignment="1" applyProtection="1">
      <alignment vertical="center"/>
      <protection hidden="1"/>
    </xf>
    <xf numFmtId="174" fontId="10" fillId="9" borderId="1" xfId="6" applyNumberFormat="1" applyFill="1" applyBorder="1" applyAlignment="1">
      <alignment horizontal="center" vertical="center" wrapText="1"/>
    </xf>
    <xf numFmtId="0" fontId="10" fillId="9" borderId="1" xfId="6" applyFill="1" applyBorder="1" applyAlignment="1">
      <alignment horizontal="left" vertical="center" wrapText="1"/>
    </xf>
    <xf numFmtId="1" fontId="10" fillId="9" borderId="1" xfId="6" applyNumberFormat="1" applyFill="1" applyBorder="1" applyAlignment="1">
      <alignment horizontal="left" vertical="center" wrapText="1"/>
    </xf>
    <xf numFmtId="171" fontId="8" fillId="23" borderId="1" xfId="6" applyNumberFormat="1" applyFont="1" applyFill="1" applyBorder="1" applyAlignment="1">
      <alignment horizontal="center" vertical="center"/>
    </xf>
    <xf numFmtId="43" fontId="8" fillId="23" borderId="1" xfId="7" applyFont="1" applyFill="1" applyBorder="1" applyAlignment="1" applyProtection="1">
      <alignment horizontal="center" vertical="center"/>
    </xf>
    <xf numFmtId="164" fontId="8" fillId="23" borderId="1" xfId="6" applyNumberFormat="1" applyFont="1" applyFill="1" applyBorder="1" applyAlignment="1">
      <alignment horizontal="center" vertical="center"/>
    </xf>
    <xf numFmtId="165" fontId="8" fillId="12" borderId="1" xfId="6" applyNumberFormat="1" applyFont="1" applyFill="1" applyBorder="1" applyAlignment="1">
      <alignment horizontal="center" vertical="center"/>
    </xf>
    <xf numFmtId="164" fontId="8" fillId="12" borderId="1" xfId="6" applyNumberFormat="1" applyFont="1" applyFill="1" applyBorder="1" applyAlignment="1">
      <alignment horizontal="center" vertical="center"/>
    </xf>
    <xf numFmtId="0" fontId="10" fillId="11" borderId="1" xfId="13" applyFont="1" applyFill="1" applyBorder="1" applyAlignment="1" applyProtection="1">
      <alignment vertical="center"/>
      <protection locked="0"/>
    </xf>
    <xf numFmtId="173" fontId="10" fillId="31" borderId="1" xfId="10" applyNumberFormat="1" applyFont="1" applyFill="1" applyBorder="1" applyAlignment="1" applyProtection="1">
      <alignment vertical="center"/>
      <protection locked="0"/>
    </xf>
    <xf numFmtId="172" fontId="7" fillId="30" borderId="1" xfId="9" applyNumberFormat="1" applyFill="1" applyBorder="1" applyAlignment="1" applyProtection="1">
      <alignment vertical="center"/>
    </xf>
    <xf numFmtId="173" fontId="10" fillId="30" borderId="1" xfId="9" applyNumberFormat="1" applyFont="1" applyFill="1" applyBorder="1" applyAlignment="1" applyProtection="1">
      <alignment vertical="center"/>
      <protection locked="0"/>
    </xf>
    <xf numFmtId="173" fontId="10" fillId="33" borderId="1" xfId="9" applyNumberFormat="1" applyFont="1" applyFill="1" applyBorder="1" applyAlignment="1" applyProtection="1">
      <alignment vertical="center"/>
      <protection locked="0"/>
    </xf>
    <xf numFmtId="173" fontId="10" fillId="34" borderId="1" xfId="10" applyNumberFormat="1" applyFont="1" applyFill="1" applyBorder="1" applyAlignment="1" applyProtection="1">
      <alignment vertical="center"/>
      <protection locked="0"/>
    </xf>
    <xf numFmtId="0" fontId="20"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1" fillId="7" borderId="6" xfId="0" applyFont="1" applyFill="1" applyBorder="1" applyAlignment="1">
      <alignment horizontal="left" vertical="center" wrapText="1"/>
    </xf>
    <xf numFmtId="0" fontId="10" fillId="11" borderId="1" xfId="8" quotePrefix="1" applyFont="1" applyFill="1" applyBorder="1" applyAlignment="1" applyProtection="1">
      <alignment horizontal="center" vertical="center" wrapText="1"/>
    </xf>
    <xf numFmtId="0" fontId="10" fillId="32" borderId="1" xfId="11" quotePrefix="1" applyFont="1" applyFill="1" applyBorder="1" applyAlignment="1" applyProtection="1">
      <alignment horizontal="center" vertical="center" wrapText="1"/>
    </xf>
    <xf numFmtId="172" fontId="7" fillId="33" borderId="1" xfId="12" applyNumberFormat="1" applyFill="1" applyBorder="1" applyAlignment="1" applyProtection="1">
      <alignment vertical="center"/>
    </xf>
    <xf numFmtId="0" fontId="11" fillId="7" borderId="1" xfId="0" applyFont="1" applyFill="1" applyBorder="1" applyAlignment="1">
      <alignment horizontal="left" vertical="center" wrapText="1"/>
    </xf>
    <xf numFmtId="0" fontId="10" fillId="11" borderId="1" xfId="13" applyFont="1" applyFill="1" applyBorder="1" applyAlignment="1" applyProtection="1">
      <alignment vertical="center" wrapText="1"/>
    </xf>
    <xf numFmtId="0" fontId="10" fillId="29" borderId="1" xfId="13" applyFont="1" applyFill="1" applyBorder="1" applyAlignment="1" applyProtection="1">
      <alignment vertical="center" wrapText="1"/>
    </xf>
    <xf numFmtId="0" fontId="6" fillId="11" borderId="1" xfId="13" applyFont="1" applyFill="1" applyBorder="1" applyAlignment="1" applyProtection="1">
      <alignment vertical="center" wrapText="1"/>
    </xf>
    <xf numFmtId="0" fontId="6" fillId="29" borderId="1" xfId="13" applyFont="1" applyFill="1" applyBorder="1" applyAlignment="1" applyProtection="1">
      <alignment vertical="center" wrapText="1"/>
    </xf>
    <xf numFmtId="0" fontId="10" fillId="7" borderId="1" xfId="0" applyFont="1" applyFill="1" applyBorder="1" applyAlignment="1">
      <alignment horizontal="center" vertical="center" wrapText="1"/>
    </xf>
    <xf numFmtId="173" fontId="7" fillId="30" borderId="1" xfId="9" applyNumberFormat="1" applyFill="1" applyBorder="1" applyAlignment="1" applyProtection="1">
      <alignment vertical="center"/>
      <protection locked="0"/>
    </xf>
    <xf numFmtId="175" fontId="7" fillId="30" borderId="1" xfId="9" applyNumberFormat="1" applyFill="1" applyBorder="1" applyAlignment="1" applyProtection="1">
      <alignment vertical="center"/>
    </xf>
    <xf numFmtId="175" fontId="7" fillId="33" borderId="1" xfId="9" applyNumberFormat="1" applyFill="1" applyBorder="1" applyAlignment="1" applyProtection="1">
      <alignment vertical="center"/>
    </xf>
    <xf numFmtId="175" fontId="10" fillId="31" borderId="1" xfId="10" applyNumberFormat="1" applyFont="1" applyFill="1" applyBorder="1" applyAlignment="1" applyProtection="1">
      <alignment vertical="center"/>
    </xf>
    <xf numFmtId="175" fontId="10" fillId="34" borderId="1" xfId="10" applyNumberFormat="1" applyFont="1" applyFill="1" applyBorder="1" applyAlignment="1" applyProtection="1">
      <alignment vertical="center"/>
    </xf>
    <xf numFmtId="176" fontId="7" fillId="30" borderId="5" xfId="9" applyNumberFormat="1" applyFill="1" applyBorder="1" applyAlignment="1" applyProtection="1">
      <alignment vertical="center"/>
    </xf>
    <xf numFmtId="176" fontId="7" fillId="30" borderId="1" xfId="9" applyNumberFormat="1" applyFill="1" applyBorder="1" applyAlignment="1" applyProtection="1">
      <alignment vertical="center"/>
    </xf>
    <xf numFmtId="2" fontId="11" fillId="7" borderId="1" xfId="6" applyNumberFormat="1" applyFont="1" applyFill="1" applyBorder="1" applyAlignment="1">
      <alignment horizontal="center" vertical="center" wrapText="1"/>
    </xf>
    <xf numFmtId="49" fontId="10" fillId="11" borderId="1" xfId="8" quotePrefix="1" applyNumberFormat="1" applyFont="1" applyFill="1" applyBorder="1" applyAlignment="1" applyProtection="1">
      <alignment horizontal="center" vertical="center" wrapText="1"/>
    </xf>
    <xf numFmtId="49" fontId="10" fillId="32" borderId="1" xfId="11" quotePrefix="1" applyNumberFormat="1" applyFont="1" applyFill="1" applyBorder="1" applyAlignment="1" applyProtection="1">
      <alignment horizontal="center" vertical="center" wrapText="1"/>
    </xf>
    <xf numFmtId="0" fontId="11" fillId="0" borderId="1" xfId="0" applyFont="1" applyBorder="1" applyAlignment="1">
      <alignment horizontal="left" vertical="center" wrapText="1"/>
    </xf>
    <xf numFmtId="49" fontId="15" fillId="6" borderId="0" xfId="1" applyNumberFormat="1" applyFill="1" applyAlignment="1" applyProtection="1">
      <alignment horizontal="center" vertical="center" wrapText="1"/>
      <protection locked="0"/>
    </xf>
    <xf numFmtId="49" fontId="15" fillId="6" borderId="0" xfId="1" quotePrefix="1" applyNumberFormat="1" applyFill="1" applyAlignment="1" applyProtection="1">
      <alignment horizontal="center" vertical="center" wrapText="1"/>
      <protection locked="0"/>
    </xf>
    <xf numFmtId="49" fontId="26" fillId="7" borderId="1" xfId="6" quotePrefix="1" applyNumberFormat="1" applyFont="1" applyFill="1" applyBorder="1" applyAlignment="1">
      <alignment horizontal="center" vertical="center" wrapText="1"/>
    </xf>
    <xf numFmtId="49" fontId="22" fillId="0" borderId="0" xfId="4" quotePrefix="1" applyNumberFormat="1" applyBorder="1" applyAlignment="1" applyProtection="1">
      <alignment horizontal="left" vertical="center"/>
      <protection locked="0"/>
    </xf>
    <xf numFmtId="164" fontId="24" fillId="10" borderId="1" xfId="0" applyNumberFormat="1" applyFont="1" applyFill="1" applyBorder="1" applyAlignment="1">
      <alignment horizontal="center" vertical="center"/>
    </xf>
    <xf numFmtId="177" fontId="25" fillId="18" borderId="1" xfId="0" applyNumberFormat="1" applyFont="1" applyFill="1" applyBorder="1" applyAlignment="1" applyProtection="1">
      <alignment horizontal="center" vertical="center"/>
      <protection locked="0"/>
    </xf>
    <xf numFmtId="177" fontId="24" fillId="19" borderId="1" xfId="0" applyNumberFormat="1" applyFont="1" applyFill="1" applyBorder="1" applyAlignment="1" applyProtection="1">
      <alignment horizontal="center" vertical="center"/>
      <protection locked="0"/>
    </xf>
    <xf numFmtId="177" fontId="25" fillId="20" borderId="1" xfId="0" applyNumberFormat="1" applyFont="1" applyFill="1" applyBorder="1" applyAlignment="1" applyProtection="1">
      <alignment horizontal="center" vertical="center"/>
      <protection locked="0"/>
    </xf>
    <xf numFmtId="177" fontId="25" fillId="21" borderId="1" xfId="0" applyNumberFormat="1" applyFont="1" applyFill="1" applyBorder="1" applyAlignment="1" applyProtection="1">
      <alignment horizontal="center" vertical="center"/>
      <protection locked="0"/>
    </xf>
    <xf numFmtId="177" fontId="24" fillId="22" borderId="1" xfId="0" applyNumberFormat="1" applyFont="1" applyFill="1" applyBorder="1" applyAlignment="1" applyProtection="1">
      <alignment horizontal="center" vertical="center"/>
      <protection locked="0"/>
    </xf>
    <xf numFmtId="177" fontId="34" fillId="18" borderId="1" xfId="0" applyNumberFormat="1" applyFont="1" applyFill="1" applyBorder="1" applyAlignment="1" applyProtection="1">
      <alignment horizontal="center" vertical="center" wrapText="1"/>
      <protection locked="0"/>
    </xf>
    <xf numFmtId="177" fontId="13" fillId="19" borderId="1" xfId="0" applyNumberFormat="1" applyFont="1" applyFill="1" applyBorder="1" applyAlignment="1" applyProtection="1">
      <alignment horizontal="center" vertical="center" wrapText="1"/>
      <protection locked="0"/>
    </xf>
    <xf numFmtId="177" fontId="34" fillId="20" borderId="1" xfId="0" applyNumberFormat="1" applyFont="1" applyFill="1" applyBorder="1" applyAlignment="1" applyProtection="1">
      <alignment horizontal="center" vertical="center" wrapText="1"/>
      <protection locked="0"/>
    </xf>
    <xf numFmtId="164" fontId="13" fillId="3" borderId="1" xfId="0" applyNumberFormat="1" applyFont="1" applyFill="1" applyBorder="1" applyAlignment="1" applyProtection="1">
      <alignment horizontal="center" vertical="center"/>
      <protection locked="0"/>
    </xf>
    <xf numFmtId="171" fontId="13" fillId="3" borderId="1" xfId="0" applyNumberFormat="1" applyFont="1" applyFill="1" applyBorder="1" applyAlignment="1" applyProtection="1">
      <alignment horizontal="center" vertical="center"/>
      <protection locked="0"/>
    </xf>
    <xf numFmtId="171" fontId="13" fillId="9" borderId="1" xfId="0" applyNumberFormat="1" applyFont="1" applyFill="1" applyBorder="1" applyAlignment="1" applyProtection="1">
      <alignment horizontal="center" vertical="center"/>
      <protection locked="0"/>
    </xf>
    <xf numFmtId="177" fontId="34" fillId="21" borderId="1" xfId="0" applyNumberFormat="1" applyFont="1" applyFill="1" applyBorder="1" applyAlignment="1" applyProtection="1">
      <alignment horizontal="center" vertical="center" wrapText="1"/>
      <protection locked="0"/>
    </xf>
    <xf numFmtId="177" fontId="13" fillId="22" borderId="1" xfId="0" applyNumberFormat="1" applyFont="1" applyFill="1" applyBorder="1" applyAlignment="1" applyProtection="1">
      <alignment horizontal="center" vertical="center" wrapText="1"/>
      <protection locked="0"/>
    </xf>
    <xf numFmtId="164" fontId="13" fillId="10" borderId="1" xfId="0" applyNumberFormat="1" applyFont="1" applyFill="1" applyBorder="1" applyAlignment="1" applyProtection="1">
      <alignment horizontal="center" vertical="center" wrapText="1"/>
      <protection locked="0"/>
    </xf>
    <xf numFmtId="164" fontId="13" fillId="10" borderId="1" xfId="0" applyNumberFormat="1" applyFont="1" applyFill="1" applyBorder="1" applyAlignment="1">
      <alignment horizontal="center" vertical="center" wrapText="1"/>
    </xf>
    <xf numFmtId="171" fontId="13" fillId="9" borderId="1" xfId="0" applyNumberFormat="1" applyFont="1" applyFill="1" applyBorder="1" applyAlignment="1" applyProtection="1">
      <alignment horizontal="center" vertical="center" wrapText="1"/>
      <protection locked="0"/>
    </xf>
    <xf numFmtId="0" fontId="10" fillId="0" borderId="0" xfId="6"/>
    <xf numFmtId="0" fontId="10" fillId="0" borderId="0" xfId="6" applyAlignment="1">
      <alignment horizontal="left"/>
    </xf>
    <xf numFmtId="0" fontId="35" fillId="0" borderId="0" xfId="6" applyFont="1"/>
    <xf numFmtId="0" fontId="17" fillId="0" borderId="0" xfId="3" applyFill="1" applyAlignment="1" applyProtection="1">
      <alignment horizontal="left" vertical="center"/>
    </xf>
    <xf numFmtId="0" fontId="10" fillId="0" borderId="0" xfId="6" applyAlignment="1">
      <alignment horizontal="center" vertical="center" wrapText="1"/>
    </xf>
    <xf numFmtId="0" fontId="10" fillId="0" borderId="0" xfId="6" applyAlignment="1">
      <alignment horizontal="center" vertical="top" wrapText="1"/>
    </xf>
    <xf numFmtId="0" fontId="10" fillId="36" borderId="0" xfId="6" applyFill="1" applyAlignment="1">
      <alignment horizontal="left"/>
    </xf>
    <xf numFmtId="14" fontId="10" fillId="0" borderId="0" xfId="6" applyNumberFormat="1"/>
    <xf numFmtId="0" fontId="10" fillId="0" borderId="0" xfId="6" quotePrefix="1" applyAlignment="1">
      <alignment horizontal="left"/>
    </xf>
    <xf numFmtId="0" fontId="10" fillId="36" borderId="0" xfId="6" applyFill="1" applyAlignment="1">
      <alignment horizontal="left" vertical="center"/>
    </xf>
    <xf numFmtId="178" fontId="10" fillId="36" borderId="0" xfId="6" applyNumberFormat="1" applyFill="1" applyAlignment="1">
      <alignment horizontal="left"/>
    </xf>
    <xf numFmtId="0" fontId="24" fillId="17" borderId="1" xfId="0" applyFont="1" applyFill="1" applyBorder="1" applyAlignment="1" applyProtection="1">
      <alignment horizontal="center" vertical="center" wrapText="1"/>
      <protection locked="0"/>
    </xf>
    <xf numFmtId="0" fontId="11" fillId="11" borderId="1" xfId="0" applyFont="1" applyFill="1" applyBorder="1" applyAlignment="1">
      <alignment vertical="center" wrapText="1"/>
    </xf>
    <xf numFmtId="0" fontId="36" fillId="0" borderId="1" xfId="16" applyFont="1" applyBorder="1" applyAlignment="1">
      <alignment horizontal="center" vertical="center" wrapText="1"/>
    </xf>
    <xf numFmtId="2" fontId="24" fillId="10" borderId="1" xfId="0" applyNumberFormat="1" applyFont="1" applyFill="1" applyBorder="1" applyAlignment="1" applyProtection="1">
      <alignment horizontal="center" vertical="center"/>
      <protection locked="0"/>
    </xf>
    <xf numFmtId="2" fontId="24" fillId="3" borderId="1" xfId="0" applyNumberFormat="1" applyFont="1" applyFill="1" applyBorder="1" applyAlignment="1" applyProtection="1">
      <alignment horizontal="center" vertical="center"/>
      <protection locked="0"/>
    </xf>
    <xf numFmtId="0" fontId="11" fillId="7" borderId="1" xfId="0" applyFont="1" applyFill="1" applyBorder="1" applyAlignment="1">
      <alignment vertical="center" wrapText="1"/>
    </xf>
    <xf numFmtId="2" fontId="24" fillId="3" borderId="1" xfId="0" applyNumberFormat="1" applyFont="1" applyFill="1" applyBorder="1" applyAlignment="1">
      <alignment horizontal="center" vertical="center"/>
    </xf>
    <xf numFmtId="2" fontId="24" fillId="10" borderId="1" xfId="0" applyNumberFormat="1" applyFont="1" applyFill="1" applyBorder="1" applyAlignment="1">
      <alignment horizontal="center" vertical="center"/>
    </xf>
    <xf numFmtId="0" fontId="10" fillId="2" borderId="0" xfId="6" quotePrefix="1" applyFill="1" applyAlignment="1">
      <alignment horizontal="center" vertical="center" wrapText="1"/>
    </xf>
    <xf numFmtId="0" fontId="17" fillId="0" borderId="0" xfId="3" applyAlignment="1" applyProtection="1">
      <alignment horizontal="left" vertical="top" wrapText="1"/>
    </xf>
    <xf numFmtId="3" fontId="24" fillId="0" borderId="1" xfId="0" applyNumberFormat="1"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11" fillId="7" borderId="1" xfId="0"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8" fillId="8" borderId="1" xfId="0" applyFont="1" applyFill="1" applyBorder="1" applyAlignment="1" applyProtection="1">
      <alignment horizontal="center" vertical="center"/>
      <protection locked="0"/>
    </xf>
    <xf numFmtId="49" fontId="24" fillId="0" borderId="1" xfId="0" quotePrefix="1" applyNumberFormat="1" applyFont="1" applyBorder="1" applyAlignment="1" applyProtection="1">
      <alignment horizontal="center" vertical="center" wrapText="1"/>
      <protection locked="0"/>
    </xf>
    <xf numFmtId="164" fontId="24" fillId="9" borderId="1" xfId="0" applyNumberFormat="1" applyFont="1" applyFill="1" applyBorder="1" applyAlignment="1" applyProtection="1">
      <alignment horizontal="center" vertical="center"/>
      <protection locked="0"/>
    </xf>
    <xf numFmtId="179" fontId="24" fillId="3" borderId="1" xfId="0" applyNumberFormat="1" applyFont="1" applyFill="1" applyBorder="1" applyAlignment="1" applyProtection="1">
      <alignment horizontal="center" vertical="center"/>
      <protection locked="0"/>
    </xf>
    <xf numFmtId="180" fontId="24" fillId="8" borderId="1" xfId="0" applyNumberFormat="1" applyFont="1" applyFill="1" applyBorder="1" applyAlignment="1" applyProtection="1">
      <alignment horizontal="center" vertical="center"/>
      <protection locked="0"/>
    </xf>
    <xf numFmtId="3" fontId="18" fillId="8" borderId="1" xfId="0" applyNumberFormat="1" applyFont="1" applyFill="1" applyBorder="1" applyAlignment="1" applyProtection="1">
      <alignment horizontal="center" vertical="center"/>
      <protection locked="0"/>
    </xf>
    <xf numFmtId="3" fontId="18" fillId="22" borderId="1"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2" borderId="0" xfId="6" quotePrefix="1" applyFill="1" applyAlignment="1">
      <alignment vertical="center" wrapText="1"/>
    </xf>
    <xf numFmtId="0" fontId="10" fillId="2" borderId="11" xfId="6" applyFill="1" applyBorder="1" applyAlignment="1">
      <alignment vertical="center"/>
    </xf>
    <xf numFmtId="0" fontId="20" fillId="17" borderId="11" xfId="1" applyNumberFormat="1" applyFont="1" applyFill="1" applyBorder="1" applyAlignment="1">
      <alignment horizontal="center" vertical="center" wrapText="1"/>
    </xf>
    <xf numFmtId="0" fontId="10" fillId="37" borderId="6" xfId="0" applyFont="1" applyFill="1" applyBorder="1" applyAlignment="1">
      <alignment horizontal="center" vertical="center" wrapText="1"/>
    </xf>
    <xf numFmtId="0" fontId="17" fillId="0" borderId="0" xfId="3" applyFill="1" applyBorder="1" applyAlignment="1" applyProtection="1">
      <alignment vertical="center"/>
    </xf>
    <xf numFmtId="1" fontId="10" fillId="9" borderId="1" xfId="6" applyNumberFormat="1" applyFill="1" applyBorder="1" applyAlignment="1" applyProtection="1">
      <alignment horizontal="center" vertical="center" wrapText="1"/>
      <protection locked="0"/>
    </xf>
    <xf numFmtId="181" fontId="38" fillId="30" borderId="1" xfId="21" applyNumberFormat="1" applyFont="1" applyFill="1" applyBorder="1" applyAlignment="1">
      <alignment horizontal="center" vertical="center"/>
    </xf>
    <xf numFmtId="0" fontId="10" fillId="9" borderId="1" xfId="6" applyFill="1" applyBorder="1" applyAlignment="1" applyProtection="1">
      <alignment horizontal="center" vertical="center" wrapText="1"/>
      <protection locked="0"/>
    </xf>
    <xf numFmtId="0" fontId="10" fillId="30" borderId="1" xfId="6" applyFill="1" applyBorder="1" applyAlignment="1" applyProtection="1">
      <alignment horizontal="center" vertical="center" wrapText="1"/>
      <protection locked="0"/>
    </xf>
    <xf numFmtId="0" fontId="10" fillId="9" borderId="1" xfId="6" applyFill="1" applyBorder="1" applyAlignment="1">
      <alignment horizontal="center" vertical="center" wrapText="1"/>
    </xf>
    <xf numFmtId="1" fontId="10" fillId="9" borderId="1" xfId="6" applyNumberFormat="1" applyFill="1" applyBorder="1" applyAlignment="1">
      <alignment horizontal="center" vertical="center" wrapText="1"/>
    </xf>
    <xf numFmtId="43" fontId="8" fillId="12" borderId="1" xfId="20" applyFont="1" applyFill="1" applyBorder="1" applyAlignment="1">
      <alignment horizontal="center" vertical="center"/>
    </xf>
    <xf numFmtId="1" fontId="10" fillId="9" borderId="1" xfId="6" quotePrefix="1" applyNumberFormat="1" applyFill="1" applyBorder="1" applyAlignment="1">
      <alignment horizontal="center" vertical="center" wrapText="1"/>
    </xf>
    <xf numFmtId="171" fontId="6" fillId="23" borderId="1" xfId="6" applyNumberFormat="1" applyFont="1" applyFill="1" applyBorder="1" applyAlignment="1">
      <alignment horizontal="center" vertical="center"/>
    </xf>
    <xf numFmtId="182" fontId="39" fillId="0" borderId="16" xfId="22" applyNumberFormat="1" applyFont="1" applyBorder="1" applyAlignment="1">
      <alignment horizontal="left" vertical="center"/>
    </xf>
    <xf numFmtId="183" fontId="3" fillId="0" borderId="16" xfId="23"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0" fontId="10" fillId="2" borderId="0" xfId="6" quotePrefix="1" applyFill="1" applyAlignment="1">
      <alignment horizontal="left" vertical="center" wrapText="1"/>
    </xf>
    <xf numFmtId="0" fontId="13" fillId="0" borderId="1" xfId="0" applyFont="1" applyBorder="1" applyAlignment="1">
      <alignment vertical="top"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wrapText="1"/>
    </xf>
    <xf numFmtId="165" fontId="0" fillId="0" borderId="0" xfId="0" applyNumberFormat="1"/>
    <xf numFmtId="169" fontId="21" fillId="15"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center" vertical="center" wrapText="1"/>
      <protection locked="0"/>
    </xf>
    <xf numFmtId="164" fontId="0" fillId="2" borderId="0" xfId="0" applyNumberFormat="1" applyFill="1" applyAlignment="1">
      <alignment vertical="center"/>
    </xf>
    <xf numFmtId="0" fontId="10" fillId="9" borderId="1" xfId="0" quotePrefix="1" applyFont="1" applyFill="1" applyBorder="1" applyAlignment="1" applyProtection="1">
      <alignment horizontal="center" vertical="center" wrapText="1"/>
      <protection locked="0"/>
    </xf>
    <xf numFmtId="1" fontId="10" fillId="9" borderId="1" xfId="0" quotePrefix="1" applyNumberFormat="1" applyFont="1" applyFill="1" applyBorder="1" applyAlignment="1" applyProtection="1">
      <alignment horizontal="left" vertical="center" wrapText="1"/>
      <protection locked="0"/>
    </xf>
    <xf numFmtId="170" fontId="0" fillId="2" borderId="0" xfId="0" applyNumberFormat="1" applyFill="1" applyAlignment="1">
      <alignment vertical="center"/>
    </xf>
    <xf numFmtId="49" fontId="0" fillId="9" borderId="1" xfId="0" applyNumberFormat="1" applyFill="1" applyBorder="1" applyAlignment="1" applyProtection="1">
      <alignment horizontal="center" vertical="center" wrapText="1"/>
      <protection locked="0"/>
    </xf>
    <xf numFmtId="1" fontId="10" fillId="9" borderId="1" xfId="0" quotePrefix="1" applyNumberFormat="1" applyFont="1" applyFill="1" applyBorder="1" applyAlignment="1" applyProtection="1">
      <alignment horizontal="center" vertical="center" wrapText="1"/>
      <protection locked="0"/>
    </xf>
    <xf numFmtId="171" fontId="53" fillId="12" borderId="1" xfId="6" applyNumberFormat="1" applyFont="1" applyFill="1" applyBorder="1" applyAlignment="1" applyProtection="1">
      <alignment horizontal="center" vertical="center"/>
      <protection locked="0"/>
    </xf>
    <xf numFmtId="164" fontId="53" fillId="12" borderId="1" xfId="6" applyNumberFormat="1" applyFont="1" applyFill="1" applyBorder="1" applyAlignment="1" applyProtection="1">
      <alignment horizontal="center" vertical="center"/>
      <protection locked="0"/>
    </xf>
    <xf numFmtId="171" fontId="53" fillId="9" borderId="1" xfId="6" applyNumberFormat="1" applyFont="1" applyFill="1" applyBorder="1" applyAlignment="1" applyProtection="1">
      <alignment horizontal="center" vertical="center"/>
      <protection locked="0"/>
    </xf>
    <xf numFmtId="164" fontId="53" fillId="9" borderId="1" xfId="6"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0" fillId="0" borderId="0" xfId="0" quotePrefix="1" applyFont="1" applyAlignment="1">
      <alignment horizontal="left" wrapText="1"/>
    </xf>
    <xf numFmtId="0" fontId="23" fillId="0" borderId="0" xfId="0" quotePrefix="1" applyFont="1" applyAlignment="1">
      <alignment horizontal="left" vertical="top" wrapText="1"/>
    </xf>
    <xf numFmtId="0" fontId="10"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8" fillId="0" borderId="0" xfId="0" quotePrefix="1" applyFont="1" applyAlignment="1">
      <alignment horizontal="left" vertical="top" wrapText="1"/>
    </xf>
    <xf numFmtId="49" fontId="15" fillId="6" borderId="0" xfId="1" applyNumberFormat="1" applyFill="1" applyAlignment="1" applyProtection="1">
      <alignment horizontal="center" vertical="center" wrapText="1"/>
      <protection locked="0"/>
    </xf>
    <xf numFmtId="49" fontId="15" fillId="6" borderId="0" xfId="1" applyNumberFormat="1" applyFill="1" applyAlignment="1" applyProtection="1">
      <alignment horizontal="left" vertical="center" wrapText="1"/>
      <protection locked="0"/>
    </xf>
    <xf numFmtId="0" fontId="20" fillId="6" borderId="1" xfId="1"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1" fillId="0" borderId="1" xfId="0" applyFont="1" applyBorder="1" applyAlignment="1">
      <alignment horizontal="left" vertical="center" wrapText="1" indent="1"/>
    </xf>
    <xf numFmtId="0" fontId="10" fillId="2" borderId="8" xfId="6" quotePrefix="1" applyFill="1" applyBorder="1" applyAlignment="1">
      <alignment horizontal="center" vertical="center" wrapText="1"/>
    </xf>
    <xf numFmtId="0" fontId="33" fillId="35" borderId="13" xfId="15" quotePrefix="1" applyBorder="1" applyAlignment="1">
      <alignment horizontal="left" vertical="top" wrapText="1"/>
    </xf>
    <xf numFmtId="0" fontId="33" fillId="35" borderId="8" xfId="15" quotePrefix="1" applyBorder="1" applyAlignment="1">
      <alignment horizontal="left" vertical="top" wrapText="1"/>
    </xf>
    <xf numFmtId="0" fontId="11"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171" fontId="24" fillId="19" borderId="3" xfId="0" applyNumberFormat="1" applyFont="1" applyFill="1" applyBorder="1" applyAlignment="1" applyProtection="1">
      <alignment horizontal="center" vertical="center"/>
      <protection locked="0"/>
    </xf>
    <xf numFmtId="171" fontId="24" fillId="19" borderId="5" xfId="0" applyNumberFormat="1" applyFont="1" applyFill="1" applyBorder="1" applyAlignment="1" applyProtection="1">
      <alignment horizontal="center" vertical="center"/>
      <protection locked="0"/>
    </xf>
    <xf numFmtId="0" fontId="11" fillId="7" borderId="3" xfId="0"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0" fillId="2" borderId="0" xfId="0" quotePrefix="1" applyFont="1" applyFill="1" applyAlignment="1">
      <alignment horizontal="left" vertical="center" wrapText="1"/>
    </xf>
    <xf numFmtId="0" fontId="20"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1" fillId="7" borderId="11" xfId="0" applyFont="1" applyFill="1" applyBorder="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8" fillId="18" borderId="1" xfId="0"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8" xfId="0" applyBorder="1" applyAlignment="1">
      <alignment horizontal="center" vertical="center" wrapText="1"/>
    </xf>
    <xf numFmtId="0" fontId="10" fillId="2" borderId="8" xfId="6" quotePrefix="1" applyFill="1" applyBorder="1" applyAlignment="1">
      <alignment horizontal="left" vertical="center" wrapText="1"/>
    </xf>
    <xf numFmtId="0" fontId="0" fillId="0" borderId="8" xfId="0" applyBorder="1" applyAlignment="1">
      <alignment horizontal="left" vertical="center" wrapText="1"/>
    </xf>
    <xf numFmtId="0" fontId="9" fillId="0" borderId="1" xfId="0" applyFont="1" applyBorder="1" applyAlignment="1">
      <alignment vertical="center" wrapText="1"/>
    </xf>
    <xf numFmtId="0" fontId="0" fillId="0" borderId="1" xfId="0" applyBorder="1" applyAlignment="1">
      <alignment vertical="center"/>
    </xf>
    <xf numFmtId="0" fontId="11" fillId="7" borderId="1" xfId="0" applyFont="1" applyFill="1" applyBorder="1" applyAlignment="1">
      <alignment horizontal="center" vertical="center" wrapText="1"/>
    </xf>
    <xf numFmtId="0" fontId="9" fillId="0" borderId="1" xfId="0" applyFont="1" applyBorder="1" applyAlignment="1">
      <alignment wrapText="1"/>
    </xf>
    <xf numFmtId="0" fontId="0" fillId="0" borderId="1" xfId="0" applyBorder="1"/>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3" fillId="0" borderId="1" xfId="0" applyFont="1" applyBorder="1" applyAlignment="1">
      <alignment wrapText="1"/>
    </xf>
    <xf numFmtId="0" fontId="11" fillId="0" borderId="1" xfId="0" applyFont="1" applyBorder="1"/>
    <xf numFmtId="0" fontId="13" fillId="0" borderId="1" xfId="0" applyFont="1" applyBorder="1" applyAlignment="1">
      <alignment vertical="top" wrapText="1"/>
    </xf>
    <xf numFmtId="0" fontId="0" fillId="0" borderId="1" xfId="0" applyBorder="1" applyAlignment="1">
      <alignment vertical="top" wrapText="1"/>
    </xf>
    <xf numFmtId="0" fontId="33" fillId="35" borderId="13" xfId="15" quotePrefix="1" applyBorder="1" applyAlignment="1" applyProtection="1">
      <alignment horizontal="left" vertical="center" wrapText="1"/>
    </xf>
    <xf numFmtId="0" fontId="33" fillId="35" borderId="8" xfId="15" quotePrefix="1" applyBorder="1" applyAlignment="1" applyProtection="1">
      <alignment horizontal="left" vertical="center" wrapText="1"/>
    </xf>
    <xf numFmtId="0" fontId="33" fillId="35" borderId="13" xfId="15" quotePrefix="1" applyBorder="1" applyAlignment="1" applyProtection="1">
      <alignment horizontal="center" vertical="center" wrapText="1"/>
    </xf>
    <xf numFmtId="0" fontId="33" fillId="35" borderId="8" xfId="15" quotePrefix="1" applyBorder="1" applyAlignment="1" applyProtection="1">
      <alignment horizontal="center" vertical="center" wrapText="1"/>
    </xf>
    <xf numFmtId="0" fontId="33" fillId="35" borderId="14" xfId="15" quotePrefix="1" applyBorder="1" applyAlignment="1" applyProtection="1">
      <alignment horizontal="center" vertical="center" wrapText="1"/>
    </xf>
    <xf numFmtId="0" fontId="20" fillId="6" borderId="1" xfId="1"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left" vertical="center" wrapText="1" indent="1"/>
    </xf>
    <xf numFmtId="0" fontId="11" fillId="0" borderId="5" xfId="0" applyFont="1" applyBorder="1" applyAlignment="1">
      <alignment horizontal="left" vertical="center" wrapText="1" indent="1"/>
    </xf>
    <xf numFmtId="0" fontId="10" fillId="0" borderId="8" xfId="0" applyFont="1" applyBorder="1" applyAlignment="1">
      <alignment horizontal="left" vertical="center" wrapText="1"/>
    </xf>
    <xf numFmtId="0" fontId="11" fillId="7" borderId="6"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center" vertical="center" wrapText="1"/>
      <protection locked="0"/>
    </xf>
    <xf numFmtId="0" fontId="11" fillId="7" borderId="4" xfId="0" applyFont="1" applyFill="1" applyBorder="1" applyAlignment="1" applyProtection="1">
      <alignment horizontal="center" vertical="center" wrapText="1"/>
      <protection locked="0"/>
    </xf>
    <xf numFmtId="0" fontId="10"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20" fillId="6" borderId="4" xfId="1" applyNumberFormat="1" applyFont="1" applyFill="1" applyBorder="1" applyAlignment="1">
      <alignment horizontal="center" vertical="center" wrapText="1"/>
    </xf>
    <xf numFmtId="0" fontId="20" fillId="6" borderId="5" xfId="1" applyNumberFormat="1" applyFont="1" applyFill="1" applyBorder="1" applyAlignment="1">
      <alignment horizontal="center" vertical="center" wrapText="1"/>
    </xf>
    <xf numFmtId="0" fontId="33" fillId="17" borderId="0" xfId="15" quotePrefix="1" applyFill="1" applyBorder="1" applyAlignment="1">
      <alignment horizontal="left" vertical="top" wrapText="1"/>
    </xf>
    <xf numFmtId="0" fontId="11" fillId="7" borderId="6" xfId="0" applyFont="1" applyFill="1" applyBorder="1" applyAlignment="1" applyProtection="1">
      <alignment vertical="center" wrapText="1"/>
      <protection locked="0"/>
    </xf>
    <xf numFmtId="0" fontId="11" fillId="7" borderId="15" xfId="0" applyFont="1" applyFill="1" applyBorder="1" applyAlignment="1" applyProtection="1">
      <alignment vertical="center" wrapText="1"/>
      <protection locked="0"/>
    </xf>
    <xf numFmtId="0" fontId="11" fillId="7" borderId="2" xfId="0" applyFont="1" applyFill="1" applyBorder="1" applyAlignment="1" applyProtection="1">
      <alignment vertical="center" wrapText="1"/>
      <protection locked="0"/>
    </xf>
    <xf numFmtId="0" fontId="11" fillId="7" borderId="6" xfId="0" applyFont="1" applyFill="1" applyBorder="1" applyAlignment="1" applyProtection="1">
      <alignment vertical="center"/>
      <protection locked="0"/>
    </xf>
    <xf numFmtId="0" fontId="11" fillId="7" borderId="15"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20" fillId="6" borderId="11" xfId="1" applyNumberFormat="1" applyFont="1" applyFill="1" applyBorder="1" applyAlignment="1">
      <alignment horizontal="center" vertical="center" wrapText="1"/>
    </xf>
    <xf numFmtId="0" fontId="20" fillId="6" borderId="0" xfId="1" applyNumberFormat="1" applyFont="1" applyFill="1" applyBorder="1" applyAlignment="1">
      <alignment horizontal="center" vertical="center" wrapText="1"/>
    </xf>
    <xf numFmtId="0" fontId="29" fillId="6" borderId="3" xfId="1" applyNumberFormat="1" applyFont="1" applyFill="1" applyBorder="1" applyAlignment="1" applyProtection="1">
      <alignment horizontal="center" vertical="center" wrapText="1"/>
    </xf>
    <xf numFmtId="0" fontId="29" fillId="6" borderId="4" xfId="1" applyNumberFormat="1" applyFont="1" applyFill="1" applyBorder="1" applyAlignment="1" applyProtection="1">
      <alignment horizontal="center" vertical="center" wrapText="1"/>
    </xf>
    <xf numFmtId="0" fontId="29" fillId="6" borderId="5" xfId="1" applyNumberFormat="1" applyFont="1" applyFill="1" applyBorder="1" applyAlignment="1" applyProtection="1">
      <alignment horizontal="center" vertical="center" wrapText="1"/>
    </xf>
    <xf numFmtId="0" fontId="11" fillId="7" borderId="3"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29" fillId="6" borderId="3" xfId="1" applyNumberFormat="1" applyFont="1" applyFill="1" applyBorder="1" applyAlignment="1" applyProtection="1">
      <alignment horizontal="left" vertical="center" wrapText="1"/>
    </xf>
    <xf numFmtId="0" fontId="29" fillId="6" borderId="4" xfId="1" applyNumberFormat="1" applyFont="1" applyFill="1" applyBorder="1" applyAlignment="1" applyProtection="1">
      <alignment horizontal="left" vertical="center" wrapText="1"/>
    </xf>
    <xf numFmtId="0" fontId="29" fillId="6" borderId="5" xfId="1" applyNumberFormat="1" applyFont="1" applyFill="1" applyBorder="1" applyAlignment="1" applyProtection="1">
      <alignment horizontal="left" vertical="center" wrapText="1"/>
    </xf>
    <xf numFmtId="0" fontId="10" fillId="0" borderId="0" xfId="0" quotePrefix="1" applyFont="1" applyAlignment="1">
      <alignment horizontal="left" vertical="top" wrapText="1"/>
    </xf>
    <xf numFmtId="0" fontId="10" fillId="0" borderId="0" xfId="0" quotePrefix="1" applyFont="1" applyAlignment="1">
      <alignment horizontal="left"/>
    </xf>
  </cellXfs>
  <cellStyles count="8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4" xr:uid="{11C307EA-42B1-4696-93DF-BEA4902308FB}"/>
    <cellStyle name="Bad 2" xfId="25" xr:uid="{7A106265-8440-48EF-9E4C-ED9D3F985B15}"/>
    <cellStyle name="Blank_CEPATNEI" xfId="26" xr:uid="{95BF26FC-BEE1-4F0C-A49E-BB564D00F8E4}"/>
    <cellStyle name="Calculation 2" xfId="67" xr:uid="{4E37E1E2-269D-48E0-A52A-3D6FE8A3C9BD}"/>
    <cellStyle name="ColumnHeading_CEPATNEI" xfId="27" xr:uid="{AC25DBF5-A35C-41CF-A877-AAEE67F41B7B}"/>
    <cellStyle name="Comma" xfId="20" builtinId="3"/>
    <cellStyle name="Comma 2" xfId="7" xr:uid="{00000000-0005-0000-0000-000008000000}"/>
    <cellStyle name="Comma 2 2" xfId="58" xr:uid="{696585AE-DBFD-4622-8810-9B6C566B9C5A}"/>
    <cellStyle name="Comma 3" xfId="28" xr:uid="{FEC02B60-F090-4A6B-AC26-F864797682F3}"/>
    <cellStyle name="Comma 3 2" xfId="29" xr:uid="{6346C6CD-C32E-46F8-A1DC-C44E2E001B4F}"/>
    <cellStyle name="Comma 3 3" xfId="68" xr:uid="{6FFF6FD2-3B4D-4E4B-BD09-45727355D661}"/>
    <cellStyle name="Currency [0] 2" xfId="30" xr:uid="{536A91ED-1823-41BA-8AE9-84CF0F34A1B8}"/>
    <cellStyle name="Currency [0] 2 2" xfId="31" xr:uid="{91EDA9FF-EBEB-4B4E-94DE-8E8B77BBA476}"/>
    <cellStyle name="Currency [0] 2 3" xfId="69" xr:uid="{9F37BFAC-2E31-4D0E-8C23-58D2B27561EF}"/>
    <cellStyle name="Currency [0] 3" xfId="32" xr:uid="{F14EDBDC-23DA-45CA-A1BF-63A284406B3B}"/>
    <cellStyle name="Currency [0] 3 2" xfId="70" xr:uid="{9C8BCFCF-E2C3-46A9-A0CA-F9DB5969F8FB}"/>
    <cellStyle name="Currency 2" xfId="33" xr:uid="{3BA302F8-4510-49C6-9E3B-DE043DBDE1E5}"/>
    <cellStyle name="Currency 2 2" xfId="34" xr:uid="{6D4A156E-3987-4BE1-9E76-CECC63306EDB}"/>
    <cellStyle name="Currency 2 3" xfId="71" xr:uid="{311ECDD7-2C90-40F1-80C6-EE1DA00A59AA}"/>
    <cellStyle name="EmptyCell_CEPATNEI" xfId="35" xr:uid="{FC75A604-A630-43F3-9BAF-38739B48D76B}"/>
    <cellStyle name="Explanatory Text 2" xfId="72" xr:uid="{1AB0BFB0-C68D-4119-9766-11655216BAC8}"/>
    <cellStyle name="Fixed_CEPATNEI" xfId="36" xr:uid="{7B51A164-9A3B-470F-9761-467304F52194}"/>
    <cellStyle name="Good 2" xfId="37" xr:uid="{18907E04-EEAC-4D2B-B4AF-70687828A689}"/>
    <cellStyle name="Good 2 2" xfId="73" xr:uid="{E5102C56-F14B-40A0-966D-FC66E154B044}"/>
    <cellStyle name="Heading 2" xfId="4" builtinId="17"/>
    <cellStyle name="Heading 3" xfId="5" builtinId="18"/>
    <cellStyle name="Heading 4" xfId="1" builtinId="19"/>
    <cellStyle name="Hyperlink" xfId="3" builtinId="8"/>
    <cellStyle name="Hyperlink 2" xfId="38" xr:uid="{CD1326DC-07E0-404B-B9A1-3292A543865B}"/>
    <cellStyle name="Input" xfId="2" builtinId="20"/>
    <cellStyle name="Input_CEPATNEI" xfId="23" xr:uid="{B20A6C5F-E49B-4643-BC1E-DAC690648BBF}"/>
    <cellStyle name="LinkedTo_CEPATNEI" xfId="39" xr:uid="{A37EEB58-DF79-47F4-A581-2CFF47D91BD1}"/>
    <cellStyle name="LinksFrom_CEPATNEI" xfId="40" xr:uid="{B1160C4B-2AB4-4587-9105-5F373E360D0D}"/>
    <cellStyle name="Neutral" xfId="15" builtinId="28"/>
    <cellStyle name="Neutral 2" xfId="74" xr:uid="{F55A8821-76B0-4671-A7A2-E0B60C6EFEBB}"/>
    <cellStyle name="Normal" xfId="0" builtinId="0"/>
    <cellStyle name="Normal 10" xfId="64" xr:uid="{7C1A5555-9248-4ECB-A0A9-343618002A00}"/>
    <cellStyle name="Normal 2" xfId="6" xr:uid="{00000000-0005-0000-0000-000010000000}"/>
    <cellStyle name="Normal 2 2" xfId="41" xr:uid="{BE41BD8D-E41E-4BE7-9E69-86BD9F1B0D59}"/>
    <cellStyle name="Normal 2 3" xfId="75" xr:uid="{5C67F4CD-80F1-4A13-83DA-82D6F091CB2F}"/>
    <cellStyle name="Normal 2_Annex 2 EHV charges" xfId="65" xr:uid="{12C0760C-C8AA-4143-975D-8593AC6F5484}"/>
    <cellStyle name="Normal 3" xfId="14" xr:uid="{00000000-0005-0000-0000-000011000000}"/>
    <cellStyle name="Normal 3 2" xfId="42" xr:uid="{1B29B87C-45AA-4E8C-86B0-D475ECF97301}"/>
    <cellStyle name="Normal 3 2 2" xfId="43" xr:uid="{825C1A2C-C729-4D1E-B64F-C0703FD5534D}"/>
    <cellStyle name="Normal 3 2_Final Sole Use Costs 2019 -2020" xfId="44" xr:uid="{23687CF8-E096-4337-B726-21C58F8FE16F}"/>
    <cellStyle name="Normal 3 3" xfId="45" xr:uid="{329584EB-BC9B-40CF-BB87-E89E6AAA9920}"/>
    <cellStyle name="Normal 3 4" xfId="59" xr:uid="{7AAB8D45-829A-417C-AD21-002F417F4B3B}"/>
    <cellStyle name="Normal 3 5" xfId="76" xr:uid="{9748564D-F2AC-4A96-9181-84963B90D6EA}"/>
    <cellStyle name="Normal 3 6" xfId="77" xr:uid="{8DCB4CBF-B5DC-409D-A93A-8693063C2306}"/>
    <cellStyle name="Normal 3_Annex 2 EHV charges" xfId="66" xr:uid="{BEA0273B-1DD5-4AFE-AC1D-6CE7CA612B96}"/>
    <cellStyle name="Normal 4" xfId="46" xr:uid="{60C90362-2602-4278-80C6-ED016C1EB64D}"/>
    <cellStyle name="Normal 4 2" xfId="47" xr:uid="{7057FF67-DC3B-4661-94F9-428AABAD5058}"/>
    <cellStyle name="Normal 4_Annex 2 EHV charges" xfId="78" xr:uid="{B6C2401B-11D9-4FE1-9BD0-B59A9ADBD0FB}"/>
    <cellStyle name="Normal 5" xfId="48" xr:uid="{B5425287-CB44-4BF2-BAA0-D69933D8667A}"/>
    <cellStyle name="Normal 5 2" xfId="49" xr:uid="{6FCA1140-3C0C-4727-8156-0700C91B3AA3}"/>
    <cellStyle name="Normal 5_Final Sole Use Costs 2019 -2020" xfId="50" xr:uid="{ECC7C1BB-1199-45C2-833A-08CC417C72A1}"/>
    <cellStyle name="Normal 6" xfId="51" xr:uid="{EF9A4A82-969A-4CA6-9700-3F95802A04B6}"/>
    <cellStyle name="Normal 6 2" xfId="60" xr:uid="{26053A1F-2092-426B-B994-1C0CEF31DE50}"/>
    <cellStyle name="Normal 6_Annex 2 EHV charges" xfId="79" xr:uid="{D5FD6D97-54B4-4358-9E10-96C22F87760B}"/>
    <cellStyle name="Normal 7" xfId="61" xr:uid="{E01F50AC-579F-4FD9-917B-B3261E0AF6EA}"/>
    <cellStyle name="Normal 8" xfId="62" xr:uid="{C86674D9-9D46-45F1-864B-B4405101BFA4}"/>
    <cellStyle name="Normal 9" xfId="63" xr:uid="{26149F9C-B2C8-4827-B41E-0F3EFCE63238}"/>
    <cellStyle name="Normal_Nodal prices" xfId="22" xr:uid="{81505144-35B0-4994-9D31-F857A0225F6D}"/>
    <cellStyle name="Normal_Sheet1" xfId="16" xr:uid="{00000000-0005-0000-0000-000012000000}"/>
    <cellStyle name="Normal_Sheet1_1" xfId="21" xr:uid="{086A1F67-6A91-4548-975E-1661B72C8744}"/>
    <cellStyle name="Percent 2" xfId="52" xr:uid="{509CA6BA-C9D2-431B-B70F-B4E80B26C55D}"/>
    <cellStyle name="Percent 3" xfId="53" xr:uid="{08853EC0-353C-4CB8-B593-505CE16AC22B}"/>
    <cellStyle name="RowHeading_CEPATNEI" xfId="54" xr:uid="{38093ADF-5B2F-4B68-A0D2-52CF8C6D4175}"/>
    <cellStyle name="SectionHeading_CEPATNEI" xfId="55" xr:uid="{44EE56C6-03F1-4EFB-89C4-C46BE95AD84E}"/>
    <cellStyle name="Style 1" xfId="56" xr:uid="{B113DFE4-8DA0-495B-AEF4-5AD35509AD4E}"/>
    <cellStyle name="SubSection_CEPATNEI" xfId="57" xr:uid="{5E84F3A0-4521-4A45-852D-A99D1A94DAC6}"/>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heetViews>
  <sheetFormatPr defaultRowHeight="13.2" x14ac:dyDescent="0.25"/>
  <cols>
    <col min="1" max="1" width="70.21875" customWidth="1"/>
    <col min="2" max="2" width="42.21875" customWidth="1"/>
    <col min="3" max="3" width="28" customWidth="1"/>
    <col min="4" max="4" width="18.21875" customWidth="1"/>
    <col min="5" max="5" width="21.5546875" customWidth="1"/>
  </cols>
  <sheetData>
    <row r="1" spans="1:8" x14ac:dyDescent="0.25">
      <c r="A1" s="22"/>
      <c r="B1" s="22"/>
      <c r="C1" s="22"/>
      <c r="D1" s="22"/>
      <c r="E1" s="22"/>
    </row>
    <row r="2" spans="1:8" ht="16.8" x14ac:dyDescent="0.25">
      <c r="A2" s="133" t="s">
        <v>0</v>
      </c>
      <c r="B2" s="63"/>
      <c r="C2" s="63"/>
      <c r="D2" s="63"/>
      <c r="E2" s="63"/>
    </row>
    <row r="3" spans="1:8" ht="13.8" x14ac:dyDescent="0.25">
      <c r="A3" s="63"/>
      <c r="B3" s="131" t="s">
        <v>1</v>
      </c>
      <c r="C3" s="130" t="s">
        <v>2</v>
      </c>
      <c r="D3" s="130" t="s">
        <v>3</v>
      </c>
      <c r="E3" s="130" t="s">
        <v>4</v>
      </c>
    </row>
    <row r="4" spans="1:8" ht="28.05" customHeight="1" x14ac:dyDescent="0.25">
      <c r="A4" s="64" t="s">
        <v>0</v>
      </c>
      <c r="B4" s="25" t="s">
        <v>5</v>
      </c>
      <c r="C4" s="25" t="s">
        <v>6</v>
      </c>
      <c r="D4" s="25" t="s">
        <v>7</v>
      </c>
      <c r="E4" s="25" t="s">
        <v>8</v>
      </c>
    </row>
    <row r="5" spans="1:8" x14ac:dyDescent="0.25">
      <c r="A5" s="63"/>
      <c r="B5" s="63"/>
      <c r="C5" s="63"/>
      <c r="D5" s="63"/>
      <c r="E5" s="63"/>
    </row>
    <row r="6" spans="1:8" ht="16.8" x14ac:dyDescent="0.25">
      <c r="A6" s="66" t="s">
        <v>9</v>
      </c>
      <c r="B6" s="63"/>
      <c r="C6" s="63"/>
      <c r="D6" s="63"/>
      <c r="E6" s="63"/>
    </row>
    <row r="7" spans="1:8" ht="13.8" x14ac:dyDescent="0.25">
      <c r="A7" s="67" t="s">
        <v>10</v>
      </c>
      <c r="B7" s="227" t="s">
        <v>11</v>
      </c>
      <c r="C7" s="227"/>
      <c r="D7" s="227"/>
      <c r="E7" s="227"/>
    </row>
    <row r="8" spans="1:8" ht="30" customHeight="1" x14ac:dyDescent="0.25">
      <c r="A8" s="71" t="s">
        <v>12</v>
      </c>
      <c r="B8" s="225" t="s">
        <v>13</v>
      </c>
      <c r="C8" s="225"/>
      <c r="D8" s="225"/>
      <c r="E8" s="225"/>
    </row>
    <row r="9" spans="1:8" ht="30" customHeight="1" x14ac:dyDescent="0.25">
      <c r="A9" s="71" t="s">
        <v>14</v>
      </c>
      <c r="B9" s="22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25"/>
      <c r="D9" s="225"/>
      <c r="E9" s="225"/>
    </row>
    <row r="10" spans="1:8" ht="30" customHeight="1" x14ac:dyDescent="0.25">
      <c r="A10" s="71" t="s">
        <v>15</v>
      </c>
      <c r="B10" s="225" t="s">
        <v>16</v>
      </c>
      <c r="C10" s="225"/>
      <c r="D10" s="225"/>
      <c r="E10" s="225"/>
    </row>
    <row r="11" spans="1:8" ht="61.5" customHeight="1" x14ac:dyDescent="0.25">
      <c r="A11" s="71" t="s">
        <v>17</v>
      </c>
      <c r="B11" s="22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5"/>
      <c r="D11" s="225"/>
      <c r="E11" s="225"/>
      <c r="F11" s="222"/>
      <c r="G11" s="222"/>
      <c r="H11" s="222"/>
    </row>
    <row r="12" spans="1:8" ht="86.25" customHeight="1" x14ac:dyDescent="0.25">
      <c r="A12" s="71" t="s">
        <v>18</v>
      </c>
      <c r="B12" s="225" t="s">
        <v>19</v>
      </c>
      <c r="C12" s="225"/>
      <c r="D12" s="225"/>
      <c r="E12" s="225"/>
    </row>
    <row r="13" spans="1:8" ht="33.75" customHeight="1" x14ac:dyDescent="0.25">
      <c r="A13" s="71" t="s">
        <v>20</v>
      </c>
      <c r="B13" s="22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25"/>
      <c r="D13" s="225"/>
      <c r="E13" s="225"/>
    </row>
    <row r="14" spans="1:8" ht="33.75" customHeight="1" x14ac:dyDescent="0.25">
      <c r="A14" s="171" t="s">
        <v>21</v>
      </c>
      <c r="B14" s="225" t="s">
        <v>22</v>
      </c>
      <c r="C14" s="225"/>
      <c r="D14" s="225"/>
      <c r="E14" s="225"/>
    </row>
    <row r="15" spans="1:8" ht="29.25" customHeight="1" x14ac:dyDescent="0.25">
      <c r="A15" s="71" t="s">
        <v>23</v>
      </c>
      <c r="B15" s="225" t="s">
        <v>24</v>
      </c>
      <c r="C15" s="225"/>
      <c r="D15" s="225"/>
      <c r="E15" s="225"/>
    </row>
    <row r="16" spans="1:8" ht="29.25" customHeight="1" x14ac:dyDescent="0.25">
      <c r="A16" s="71" t="s">
        <v>25</v>
      </c>
      <c r="B16" s="225" t="s">
        <v>26</v>
      </c>
      <c r="C16" s="225"/>
      <c r="D16" s="225"/>
      <c r="E16" s="225"/>
    </row>
    <row r="17" spans="1:5" ht="30" customHeight="1" x14ac:dyDescent="0.25">
      <c r="A17" s="71" t="s">
        <v>27</v>
      </c>
      <c r="B17" s="225" t="s">
        <v>28</v>
      </c>
      <c r="C17" s="225"/>
      <c r="D17" s="225"/>
      <c r="E17" s="225"/>
    </row>
    <row r="18" spans="1:5" x14ac:dyDescent="0.25">
      <c r="A18" s="63"/>
      <c r="B18" s="63"/>
      <c r="C18" s="63"/>
      <c r="D18" s="63"/>
      <c r="E18" s="63"/>
    </row>
    <row r="19" spans="1:5" ht="13.8" x14ac:dyDescent="0.25">
      <c r="A19" s="68" t="s">
        <v>29</v>
      </c>
      <c r="B19" s="63"/>
      <c r="C19" s="63"/>
      <c r="D19" s="63"/>
      <c r="E19" s="63"/>
    </row>
    <row r="20" spans="1:5" ht="13.8" x14ac:dyDescent="0.25">
      <c r="A20" s="67"/>
      <c r="B20" s="226"/>
      <c r="C20" s="226"/>
      <c r="D20" s="226"/>
      <c r="E20" s="226"/>
    </row>
    <row r="21" spans="1:5" ht="32.25" customHeight="1" x14ac:dyDescent="0.25">
      <c r="A21" s="223" t="s">
        <v>30</v>
      </c>
      <c r="B21" s="224"/>
      <c r="C21" s="224"/>
      <c r="D21" s="224"/>
      <c r="E21" s="224"/>
    </row>
    <row r="22" spans="1:5" x14ac:dyDescent="0.25">
      <c r="A22" s="63" t="s">
        <v>31</v>
      </c>
      <c r="B22" s="63"/>
      <c r="C22" s="63"/>
      <c r="D22" s="63"/>
      <c r="E22" s="63"/>
    </row>
    <row r="23" spans="1:5" x14ac:dyDescent="0.25">
      <c r="A23" s="220" t="s">
        <v>32</v>
      </c>
      <c r="B23" s="63"/>
      <c r="C23" s="63"/>
      <c r="D23" s="63"/>
      <c r="E23" s="63"/>
    </row>
    <row r="24" spans="1:5" x14ac:dyDescent="0.25">
      <c r="A24" s="63"/>
      <c r="B24" s="63"/>
      <c r="C24" s="63"/>
      <c r="D24" s="63"/>
      <c r="E24" s="63"/>
    </row>
    <row r="25" spans="1:5" ht="13.8" x14ac:dyDescent="0.25">
      <c r="A25" s="69" t="s">
        <v>33</v>
      </c>
      <c r="B25" s="63"/>
      <c r="C25" s="63"/>
      <c r="D25" s="63"/>
      <c r="E25" s="63"/>
    </row>
    <row r="26" spans="1:5" ht="13.8" x14ac:dyDescent="0.25">
      <c r="A26" s="65"/>
      <c r="B26" s="226"/>
      <c r="C26" s="226"/>
      <c r="D26" s="226"/>
      <c r="E26" s="226"/>
    </row>
    <row r="27" spans="1:5" ht="28.5" customHeight="1" x14ac:dyDescent="0.25">
      <c r="A27" s="223" t="s">
        <v>34</v>
      </c>
      <c r="B27" s="224"/>
      <c r="C27" s="224"/>
      <c r="D27" s="224"/>
      <c r="E27" s="224"/>
    </row>
    <row r="28" spans="1:5" ht="28.5" customHeight="1" x14ac:dyDescent="0.25">
      <c r="A28" s="221" t="s">
        <v>35</v>
      </c>
      <c r="B28" s="221"/>
      <c r="C28" s="221"/>
      <c r="D28" s="221"/>
      <c r="E28" s="221"/>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65"/>
  <sheetViews>
    <sheetView zoomScale="70" zoomScaleNormal="70" zoomScaleSheetLayoutView="100" workbookViewId="0">
      <selection activeCell="G2" sqref="G2"/>
    </sheetView>
  </sheetViews>
  <sheetFormatPr defaultColWidth="9.21875" defaultRowHeight="27.75" customHeight="1" x14ac:dyDescent="0.25"/>
  <cols>
    <col min="1" max="1" width="49" style="2" bestFit="1" customWidth="1"/>
    <col min="2" max="2" width="17.5546875" style="3" customWidth="1"/>
    <col min="3" max="3" width="6.77734375" style="2" customWidth="1"/>
    <col min="4" max="6" width="17.5546875" style="3" customWidth="1"/>
    <col min="7" max="16384" width="9.21875" style="2"/>
  </cols>
  <sheetData>
    <row r="1" spans="1:11" ht="27.75" customHeight="1" x14ac:dyDescent="0.25">
      <c r="A1" s="49" t="s">
        <v>36</v>
      </c>
      <c r="B1" s="290"/>
      <c r="C1" s="290"/>
      <c r="D1" s="170"/>
      <c r="E1" s="170"/>
      <c r="F1" s="170"/>
    </row>
    <row r="2" spans="1:11" ht="35.1" customHeight="1" x14ac:dyDescent="0.25">
      <c r="A2" s="244" t="str">
        <f>Overview!B4&amp; " - Effective from "&amp;Overview!D4&amp;" - "&amp;Overview!E4&amp;" Supplier of Last Resort and Eligible Bad Debt Pass-Through Costs"</f>
        <v>Scottish Hydro Electric Power Distribution plc - Effective from 1 April 2023 - Final Supplier of Last Resort and Eligible Bad Debt Pass-Through Costs</v>
      </c>
      <c r="B2" s="288"/>
      <c r="C2" s="288"/>
      <c r="D2" s="288"/>
      <c r="E2" s="288"/>
      <c r="F2" s="289"/>
    </row>
    <row r="3" spans="1:11" s="73" customFormat="1" ht="21" customHeight="1" x14ac:dyDescent="0.25">
      <c r="A3" s="80"/>
      <c r="B3" s="80"/>
      <c r="C3" s="80"/>
      <c r="D3" s="80"/>
      <c r="E3" s="80"/>
      <c r="F3" s="80"/>
    </row>
    <row r="4" spans="1:11" ht="78.75" customHeight="1" x14ac:dyDescent="0.25">
      <c r="A4" s="24" t="s">
        <v>60</v>
      </c>
      <c r="B4" s="12" t="s">
        <v>734</v>
      </c>
      <c r="C4" s="12" t="s">
        <v>62</v>
      </c>
      <c r="D4" s="12" t="s">
        <v>735</v>
      </c>
      <c r="E4" s="12" t="s">
        <v>736</v>
      </c>
      <c r="F4" s="12" t="s">
        <v>737</v>
      </c>
    </row>
    <row r="5" spans="1:11" ht="79.5" customHeight="1" x14ac:dyDescent="0.25">
      <c r="A5" s="14" t="s">
        <v>738</v>
      </c>
      <c r="B5" s="41" t="s">
        <v>72</v>
      </c>
      <c r="C5" s="177" t="s">
        <v>73</v>
      </c>
      <c r="D5" s="178">
        <v>0.10674012476363931</v>
      </c>
      <c r="E5" s="178">
        <v>2.6663742189798429</v>
      </c>
      <c r="F5" s="178">
        <v>0.26254827661540459</v>
      </c>
      <c r="J5" s="210"/>
      <c r="K5" s="210"/>
    </row>
    <row r="6" spans="1:11" ht="151.80000000000001" x14ac:dyDescent="0.25">
      <c r="A6" s="14" t="s">
        <v>77</v>
      </c>
      <c r="B6" s="41" t="s">
        <v>78</v>
      </c>
      <c r="C6" s="162" t="s">
        <v>79</v>
      </c>
      <c r="D6" s="179"/>
      <c r="E6" s="179"/>
      <c r="F6" s="178">
        <v>0.26254827661540459</v>
      </c>
    </row>
    <row r="7" spans="1:11" ht="151.80000000000001" x14ac:dyDescent="0.25">
      <c r="A7" s="14" t="s">
        <v>81</v>
      </c>
      <c r="B7" s="41" t="s">
        <v>82</v>
      </c>
      <c r="C7" s="162" t="s">
        <v>79</v>
      </c>
      <c r="D7" s="179"/>
      <c r="E7" s="179"/>
      <c r="F7" s="178">
        <v>0.26254827661540459</v>
      </c>
    </row>
    <row r="8" spans="1:11" ht="151.80000000000001" x14ac:dyDescent="0.25">
      <c r="A8" s="14" t="s">
        <v>84</v>
      </c>
      <c r="B8" s="41" t="s">
        <v>85</v>
      </c>
      <c r="C8" s="162" t="s">
        <v>79</v>
      </c>
      <c r="D8" s="179"/>
      <c r="E8" s="179"/>
      <c r="F8" s="178">
        <v>0.26254827661540459</v>
      </c>
    </row>
    <row r="9" spans="1:11" ht="151.80000000000001" x14ac:dyDescent="0.25">
      <c r="A9" s="14" t="s">
        <v>87</v>
      </c>
      <c r="B9" s="41" t="s">
        <v>88</v>
      </c>
      <c r="C9" s="162" t="s">
        <v>79</v>
      </c>
      <c r="D9" s="179"/>
      <c r="E9" s="179"/>
      <c r="F9" s="178">
        <v>0.26254827661540459</v>
      </c>
    </row>
    <row r="10" spans="1:11" ht="151.80000000000001" x14ac:dyDescent="0.25">
      <c r="A10" s="14" t="s">
        <v>90</v>
      </c>
      <c r="B10" s="41" t="s">
        <v>91</v>
      </c>
      <c r="C10" s="162" t="s">
        <v>79</v>
      </c>
      <c r="D10" s="179"/>
      <c r="E10" s="179"/>
      <c r="F10" s="178">
        <v>0.26254827661540459</v>
      </c>
    </row>
    <row r="11" spans="1:11" ht="27" customHeight="1" x14ac:dyDescent="0.25">
      <c r="A11" s="163" t="s">
        <v>96</v>
      </c>
      <c r="B11" s="41" t="s">
        <v>97</v>
      </c>
      <c r="C11" s="162">
        <v>0</v>
      </c>
      <c r="D11" s="179"/>
      <c r="E11" s="179"/>
      <c r="F11" s="178">
        <v>0.26254827661540459</v>
      </c>
    </row>
    <row r="12" spans="1:11" ht="27" customHeight="1" x14ac:dyDescent="0.25">
      <c r="A12" s="163" t="s">
        <v>98</v>
      </c>
      <c r="B12" s="41" t="s">
        <v>99</v>
      </c>
      <c r="C12" s="162">
        <v>0</v>
      </c>
      <c r="D12" s="179"/>
      <c r="E12" s="179"/>
      <c r="F12" s="178">
        <v>0.26254827661540459</v>
      </c>
    </row>
    <row r="13" spans="1:11" ht="27" customHeight="1" x14ac:dyDescent="0.25">
      <c r="A13" s="163" t="s">
        <v>100</v>
      </c>
      <c r="B13" s="41" t="s">
        <v>101</v>
      </c>
      <c r="C13" s="162">
        <v>0</v>
      </c>
      <c r="D13" s="179"/>
      <c r="E13" s="179"/>
      <c r="F13" s="178">
        <v>0.26254827661540459</v>
      </c>
    </row>
    <row r="14" spans="1:11" ht="27.75" customHeight="1" x14ac:dyDescent="0.25">
      <c r="A14" s="163" t="s">
        <v>102</v>
      </c>
      <c r="B14" s="41" t="s">
        <v>103</v>
      </c>
      <c r="C14" s="162">
        <v>0</v>
      </c>
      <c r="D14" s="179"/>
      <c r="E14" s="179"/>
      <c r="F14" s="178">
        <v>0.26254827661540459</v>
      </c>
    </row>
    <row r="15" spans="1:11" ht="27.75" customHeight="1" x14ac:dyDescent="0.25">
      <c r="A15" s="167" t="s">
        <v>104</v>
      </c>
      <c r="B15" s="41" t="s">
        <v>105</v>
      </c>
      <c r="C15" s="162">
        <v>0</v>
      </c>
      <c r="D15" s="179"/>
      <c r="E15" s="179"/>
      <c r="F15" s="178">
        <v>0.26254827661540459</v>
      </c>
    </row>
    <row r="16" spans="1:11" ht="27.75" customHeight="1" x14ac:dyDescent="0.25">
      <c r="A16" s="167" t="s">
        <v>106</v>
      </c>
      <c r="B16" s="41" t="s">
        <v>107</v>
      </c>
      <c r="C16" s="162">
        <v>0</v>
      </c>
      <c r="D16" s="179"/>
      <c r="E16" s="179"/>
      <c r="F16" s="178">
        <v>0.26254827661540459</v>
      </c>
    </row>
    <row r="17" spans="1:6" ht="27.75" customHeight="1" x14ac:dyDescent="0.25">
      <c r="A17" s="167" t="s">
        <v>108</v>
      </c>
      <c r="B17" s="41" t="s">
        <v>109</v>
      </c>
      <c r="C17" s="162">
        <v>0</v>
      </c>
      <c r="D17" s="179"/>
      <c r="E17" s="179"/>
      <c r="F17" s="178">
        <v>0.26254827661540459</v>
      </c>
    </row>
    <row r="18" spans="1:6" ht="27.75" customHeight="1" x14ac:dyDescent="0.25">
      <c r="A18" s="167" t="s">
        <v>110</v>
      </c>
      <c r="B18" s="41" t="s">
        <v>111</v>
      </c>
      <c r="C18" s="162">
        <v>0</v>
      </c>
      <c r="D18" s="179"/>
      <c r="E18" s="179"/>
      <c r="F18" s="178">
        <v>0.26254827661540459</v>
      </c>
    </row>
    <row r="19" spans="1:6" ht="27.75" customHeight="1" x14ac:dyDescent="0.25">
      <c r="A19" s="167" t="s">
        <v>112</v>
      </c>
      <c r="B19" s="41" t="s">
        <v>113</v>
      </c>
      <c r="C19" s="162">
        <v>0</v>
      </c>
      <c r="D19" s="179"/>
      <c r="E19" s="179"/>
      <c r="F19" s="178">
        <v>0.26254827661540459</v>
      </c>
    </row>
    <row r="20" spans="1:6" ht="27.75" customHeight="1" x14ac:dyDescent="0.25">
      <c r="A20" s="167" t="s">
        <v>114</v>
      </c>
      <c r="B20" s="41" t="s">
        <v>115</v>
      </c>
      <c r="C20" s="162">
        <v>0</v>
      </c>
      <c r="D20" s="179"/>
      <c r="E20" s="179"/>
      <c r="F20" s="178">
        <v>0.26254827661540459</v>
      </c>
    </row>
    <row r="21" spans="1:6" ht="27.75" customHeight="1" x14ac:dyDescent="0.25">
      <c r="A21" s="167" t="s">
        <v>116</v>
      </c>
      <c r="B21" s="41" t="s">
        <v>117</v>
      </c>
      <c r="C21" s="162">
        <v>0</v>
      </c>
      <c r="D21" s="179"/>
      <c r="E21" s="179"/>
      <c r="F21" s="178">
        <v>0.26254827661540459</v>
      </c>
    </row>
    <row r="22" spans="1:6" ht="27.75" customHeight="1" x14ac:dyDescent="0.25">
      <c r="A22" s="167" t="s">
        <v>118</v>
      </c>
      <c r="B22" s="41" t="s">
        <v>119</v>
      </c>
      <c r="C22" s="162">
        <v>0</v>
      </c>
      <c r="D22" s="179"/>
      <c r="E22" s="179"/>
      <c r="F22" s="178">
        <v>0.26254827661540459</v>
      </c>
    </row>
    <row r="23" spans="1:6" ht="27.75" customHeight="1" x14ac:dyDescent="0.25">
      <c r="A23" s="163" t="s">
        <v>120</v>
      </c>
      <c r="B23" s="41" t="s">
        <v>121</v>
      </c>
      <c r="C23" s="162">
        <v>0</v>
      </c>
      <c r="D23" s="179"/>
      <c r="E23" s="179"/>
      <c r="F23" s="178">
        <v>0.26254827661540459</v>
      </c>
    </row>
    <row r="24" spans="1:6" ht="27.75" customHeight="1" x14ac:dyDescent="0.25">
      <c r="A24" s="163" t="s">
        <v>122</v>
      </c>
      <c r="B24" s="41" t="s">
        <v>123</v>
      </c>
      <c r="C24" s="162">
        <v>0</v>
      </c>
      <c r="D24" s="179"/>
      <c r="E24" s="179"/>
      <c r="F24" s="178">
        <v>0.26254827661540459</v>
      </c>
    </row>
    <row r="25" spans="1:6" ht="27.75" customHeight="1" x14ac:dyDescent="0.25">
      <c r="A25" s="163" t="s">
        <v>124</v>
      </c>
      <c r="B25" s="41" t="s">
        <v>125</v>
      </c>
      <c r="C25" s="162">
        <v>0</v>
      </c>
      <c r="D25" s="179"/>
      <c r="E25" s="179"/>
      <c r="F25" s="178">
        <v>0.26254827661540459</v>
      </c>
    </row>
    <row r="26" spans="1:6" ht="27.75" customHeight="1" x14ac:dyDescent="0.25">
      <c r="A26" s="163" t="s">
        <v>739</v>
      </c>
      <c r="B26" s="41"/>
      <c r="C26" s="177" t="s">
        <v>73</v>
      </c>
      <c r="D26" s="178">
        <v>0.10674012476363931</v>
      </c>
      <c r="E26" s="178">
        <v>2.6663742189798429</v>
      </c>
      <c r="F26" s="178">
        <v>0.26254827661540459</v>
      </c>
    </row>
    <row r="27" spans="1:6" ht="27.75" customHeight="1" x14ac:dyDescent="0.25">
      <c r="A27" s="163" t="s">
        <v>460</v>
      </c>
      <c r="B27" s="41"/>
      <c r="C27" s="162" t="s">
        <v>79</v>
      </c>
      <c r="D27" s="179"/>
      <c r="E27" s="179"/>
      <c r="F27" s="178">
        <v>0.26254827661540459</v>
      </c>
    </row>
    <row r="28" spans="1:6" ht="27.75" customHeight="1" x14ac:dyDescent="0.25">
      <c r="A28" s="163" t="s">
        <v>461</v>
      </c>
      <c r="B28" s="41"/>
      <c r="C28" s="162" t="s">
        <v>79</v>
      </c>
      <c r="D28" s="179"/>
      <c r="E28" s="179"/>
      <c r="F28" s="178">
        <v>0.26254827661540459</v>
      </c>
    </row>
    <row r="29" spans="1:6" ht="27.75" customHeight="1" x14ac:dyDescent="0.25">
      <c r="A29" s="163" t="s">
        <v>462</v>
      </c>
      <c r="B29" s="41"/>
      <c r="C29" s="162" t="s">
        <v>79</v>
      </c>
      <c r="D29" s="179"/>
      <c r="E29" s="179"/>
      <c r="F29" s="178">
        <v>0.26254827661540459</v>
      </c>
    </row>
    <row r="30" spans="1:6" ht="27.75" customHeight="1" x14ac:dyDescent="0.25">
      <c r="A30" s="163" t="s">
        <v>463</v>
      </c>
      <c r="B30" s="41"/>
      <c r="C30" s="162" t="s">
        <v>79</v>
      </c>
      <c r="D30" s="179"/>
      <c r="E30" s="179"/>
      <c r="F30" s="178">
        <v>0.26254827661540459</v>
      </c>
    </row>
    <row r="31" spans="1:6" ht="27.75" customHeight="1" x14ac:dyDescent="0.25">
      <c r="A31" s="163" t="s">
        <v>464</v>
      </c>
      <c r="B31" s="41"/>
      <c r="C31" s="162" t="s">
        <v>79</v>
      </c>
      <c r="D31" s="179"/>
      <c r="E31" s="179"/>
      <c r="F31" s="178">
        <v>0.26254827661540459</v>
      </c>
    </row>
    <row r="32" spans="1:6" ht="27.75" customHeight="1" x14ac:dyDescent="0.25">
      <c r="A32" s="163" t="s">
        <v>466</v>
      </c>
      <c r="B32" s="41"/>
      <c r="C32" s="162">
        <v>0</v>
      </c>
      <c r="D32" s="179"/>
      <c r="E32" s="179"/>
      <c r="F32" s="178">
        <v>0.26254827661540459</v>
      </c>
    </row>
    <row r="33" spans="1:6" ht="27.75" customHeight="1" x14ac:dyDescent="0.25">
      <c r="A33" s="163" t="s">
        <v>467</v>
      </c>
      <c r="B33" s="41"/>
      <c r="C33" s="162">
        <v>0</v>
      </c>
      <c r="D33" s="179"/>
      <c r="E33" s="179"/>
      <c r="F33" s="178">
        <v>0.26254827661540459</v>
      </c>
    </row>
    <row r="34" spans="1:6" ht="27.75" customHeight="1" x14ac:dyDescent="0.25">
      <c r="A34" s="163" t="s">
        <v>468</v>
      </c>
      <c r="B34" s="41"/>
      <c r="C34" s="162">
        <v>0</v>
      </c>
      <c r="D34" s="179"/>
      <c r="E34" s="179"/>
      <c r="F34" s="178">
        <v>0.26254827661540459</v>
      </c>
    </row>
    <row r="35" spans="1:6" ht="27.75" customHeight="1" x14ac:dyDescent="0.25">
      <c r="A35" s="163" t="s">
        <v>469</v>
      </c>
      <c r="B35" s="41"/>
      <c r="C35" s="162">
        <v>0</v>
      </c>
      <c r="D35" s="179"/>
      <c r="E35" s="179"/>
      <c r="F35" s="178">
        <v>0.26254827661540459</v>
      </c>
    </row>
    <row r="36" spans="1:6" ht="27.75" customHeight="1" x14ac:dyDescent="0.25">
      <c r="A36" s="163" t="s">
        <v>470</v>
      </c>
      <c r="B36" s="41"/>
      <c r="C36" s="162">
        <v>0</v>
      </c>
      <c r="D36" s="179"/>
      <c r="E36" s="179"/>
      <c r="F36" s="178">
        <v>0.26254827661540459</v>
      </c>
    </row>
    <row r="37" spans="1:6" ht="27.75" customHeight="1" x14ac:dyDescent="0.25">
      <c r="A37" s="167" t="s">
        <v>740</v>
      </c>
      <c r="B37" s="41"/>
      <c r="C37" s="177" t="s">
        <v>73</v>
      </c>
      <c r="D37" s="178">
        <v>0.10674012476363931</v>
      </c>
      <c r="E37" s="178">
        <v>2.6663742189798429</v>
      </c>
      <c r="F37" s="178">
        <v>0.26254827661540459</v>
      </c>
    </row>
    <row r="38" spans="1:6" ht="27.75" customHeight="1" x14ac:dyDescent="0.25">
      <c r="A38" s="163" t="s">
        <v>477</v>
      </c>
      <c r="B38" s="41"/>
      <c r="C38" s="162" t="s">
        <v>79</v>
      </c>
      <c r="D38" s="179"/>
      <c r="E38" s="179"/>
      <c r="F38" s="178">
        <v>0.26254827661540459</v>
      </c>
    </row>
    <row r="39" spans="1:6" ht="27.75" customHeight="1" x14ac:dyDescent="0.25">
      <c r="A39" s="163" t="s">
        <v>478</v>
      </c>
      <c r="B39" s="41"/>
      <c r="C39" s="162" t="s">
        <v>79</v>
      </c>
      <c r="D39" s="179"/>
      <c r="E39" s="179"/>
      <c r="F39" s="178">
        <v>0.26254827661540459</v>
      </c>
    </row>
    <row r="40" spans="1:6" ht="27.75" customHeight="1" x14ac:dyDescent="0.25">
      <c r="A40" s="163" t="s">
        <v>479</v>
      </c>
      <c r="B40" s="41"/>
      <c r="C40" s="162" t="s">
        <v>79</v>
      </c>
      <c r="D40" s="179"/>
      <c r="E40" s="179"/>
      <c r="F40" s="178">
        <v>0.26254827661540459</v>
      </c>
    </row>
    <row r="41" spans="1:6" ht="27.75" customHeight="1" x14ac:dyDescent="0.25">
      <c r="A41" s="163" t="s">
        <v>480</v>
      </c>
      <c r="B41" s="41"/>
      <c r="C41" s="162" t="s">
        <v>79</v>
      </c>
      <c r="D41" s="179"/>
      <c r="E41" s="179"/>
      <c r="F41" s="178">
        <v>0.26254827661540459</v>
      </c>
    </row>
    <row r="42" spans="1:6" ht="27.75" customHeight="1" x14ac:dyDescent="0.25">
      <c r="A42" s="163" t="s">
        <v>481</v>
      </c>
      <c r="B42" s="41"/>
      <c r="C42" s="162" t="s">
        <v>79</v>
      </c>
      <c r="D42" s="179"/>
      <c r="E42" s="179"/>
      <c r="F42" s="178">
        <v>0.26254827661540459</v>
      </c>
    </row>
    <row r="43" spans="1:6" ht="27.75" customHeight="1" x14ac:dyDescent="0.25">
      <c r="A43" s="163" t="s">
        <v>483</v>
      </c>
      <c r="B43" s="41"/>
      <c r="C43" s="162">
        <v>0</v>
      </c>
      <c r="D43" s="179"/>
      <c r="E43" s="179"/>
      <c r="F43" s="178">
        <v>0.26254827661540459</v>
      </c>
    </row>
    <row r="44" spans="1:6" ht="27.75" customHeight="1" x14ac:dyDescent="0.25">
      <c r="A44" s="163" t="s">
        <v>484</v>
      </c>
      <c r="B44" s="41"/>
      <c r="C44" s="162">
        <v>0</v>
      </c>
      <c r="D44" s="179"/>
      <c r="E44" s="179"/>
      <c r="F44" s="178">
        <v>0.26254827661540459</v>
      </c>
    </row>
    <row r="45" spans="1:6" ht="27.75" customHeight="1" x14ac:dyDescent="0.25">
      <c r="A45" s="163" t="s">
        <v>485</v>
      </c>
      <c r="B45" s="41"/>
      <c r="C45" s="162">
        <v>0</v>
      </c>
      <c r="D45" s="179"/>
      <c r="E45" s="179"/>
      <c r="F45" s="178">
        <v>0.26254827661540459</v>
      </c>
    </row>
    <row r="46" spans="1:6" ht="27.75" customHeight="1" x14ac:dyDescent="0.25">
      <c r="A46" s="163" t="s">
        <v>486</v>
      </c>
      <c r="B46" s="41"/>
      <c r="C46" s="162">
        <v>0</v>
      </c>
      <c r="D46" s="179"/>
      <c r="E46" s="179"/>
      <c r="F46" s="178">
        <v>0.26254827661540459</v>
      </c>
    </row>
    <row r="47" spans="1:6" ht="27.75" customHeight="1" x14ac:dyDescent="0.25">
      <c r="A47" s="163" t="s">
        <v>487</v>
      </c>
      <c r="B47" s="41"/>
      <c r="C47" s="162">
        <v>0</v>
      </c>
      <c r="D47" s="179"/>
      <c r="E47" s="179"/>
      <c r="F47" s="178">
        <v>0.26254827661540459</v>
      </c>
    </row>
    <row r="48" spans="1:6" ht="27.75" customHeight="1" x14ac:dyDescent="0.25">
      <c r="A48" s="163" t="s">
        <v>488</v>
      </c>
      <c r="B48" s="41"/>
      <c r="C48" s="162">
        <v>0</v>
      </c>
      <c r="D48" s="179"/>
      <c r="E48" s="179"/>
      <c r="F48" s="178">
        <v>0.26254827661540459</v>
      </c>
    </row>
    <row r="49" spans="1:6" ht="27.75" customHeight="1" x14ac:dyDescent="0.25">
      <c r="A49" s="163" t="s">
        <v>489</v>
      </c>
      <c r="B49" s="41"/>
      <c r="C49" s="162">
        <v>0</v>
      </c>
      <c r="D49" s="179"/>
      <c r="E49" s="179"/>
      <c r="F49" s="178">
        <v>0.26254827661540459</v>
      </c>
    </row>
    <row r="50" spans="1:6" ht="27.75" customHeight="1" x14ac:dyDescent="0.25">
      <c r="A50" s="163" t="s">
        <v>490</v>
      </c>
      <c r="B50" s="41"/>
      <c r="C50" s="162">
        <v>0</v>
      </c>
      <c r="D50" s="179"/>
      <c r="E50" s="179"/>
      <c r="F50" s="178">
        <v>0.26254827661540459</v>
      </c>
    </row>
    <row r="51" spans="1:6" ht="27.75" customHeight="1" x14ac:dyDescent="0.25">
      <c r="A51" s="163" t="s">
        <v>491</v>
      </c>
      <c r="B51" s="41"/>
      <c r="C51" s="162">
        <v>0</v>
      </c>
      <c r="D51" s="179"/>
      <c r="E51" s="179"/>
      <c r="F51" s="178">
        <v>0.26254827661540459</v>
      </c>
    </row>
    <row r="52" spans="1:6" ht="27.75" customHeight="1" x14ac:dyDescent="0.25">
      <c r="A52" s="163" t="s">
        <v>492</v>
      </c>
      <c r="B52" s="41"/>
      <c r="C52" s="162">
        <v>0</v>
      </c>
      <c r="D52" s="179"/>
      <c r="E52" s="179"/>
      <c r="F52" s="178">
        <v>0.26254827661540459</v>
      </c>
    </row>
    <row r="53" spans="1:6" ht="27.75" customHeight="1" x14ac:dyDescent="0.25">
      <c r="A53" s="163" t="s">
        <v>493</v>
      </c>
      <c r="B53" s="41"/>
      <c r="C53" s="162">
        <v>0</v>
      </c>
      <c r="D53" s="179"/>
      <c r="E53" s="179"/>
      <c r="F53" s="178">
        <v>0.26254827661540459</v>
      </c>
    </row>
    <row r="54" spans="1:6" ht="27.75" customHeight="1" x14ac:dyDescent="0.25">
      <c r="A54" s="163" t="s">
        <v>494</v>
      </c>
      <c r="B54" s="41"/>
      <c r="C54" s="162">
        <v>0</v>
      </c>
      <c r="D54" s="179"/>
      <c r="E54" s="179"/>
      <c r="F54" s="178">
        <v>0.26254827661540459</v>
      </c>
    </row>
    <row r="55" spans="1:6" ht="27.75" customHeight="1" x14ac:dyDescent="0.25">
      <c r="A55" s="163" t="s">
        <v>495</v>
      </c>
      <c r="B55" s="41"/>
      <c r="C55" s="162">
        <v>0</v>
      </c>
      <c r="D55" s="179"/>
      <c r="E55" s="179"/>
      <c r="F55" s="178">
        <v>0.26254827661540459</v>
      </c>
    </row>
    <row r="56" spans="1:6" ht="27.75" customHeight="1" x14ac:dyDescent="0.25">
      <c r="A56" s="163" t="s">
        <v>496</v>
      </c>
      <c r="B56" s="41"/>
      <c r="C56" s="162">
        <v>0</v>
      </c>
      <c r="D56" s="179"/>
      <c r="E56" s="179"/>
      <c r="F56" s="178">
        <v>0.26254827661540459</v>
      </c>
    </row>
    <row r="57" spans="1:6" ht="27.75" customHeight="1" x14ac:dyDescent="0.25">
      <c r="A57" s="163" t="s">
        <v>497</v>
      </c>
      <c r="B57" s="41"/>
      <c r="C57" s="162">
        <v>0</v>
      </c>
      <c r="D57" s="179"/>
      <c r="E57" s="179"/>
      <c r="F57" s="178">
        <v>0.26254827661540459</v>
      </c>
    </row>
    <row r="58" spans="1:6" ht="27.75" customHeight="1" x14ac:dyDescent="0.25">
      <c r="A58" s="163" t="s">
        <v>741</v>
      </c>
      <c r="B58" s="41"/>
      <c r="C58" s="177" t="s">
        <v>73</v>
      </c>
      <c r="D58" s="178">
        <v>0.10674012476363931</v>
      </c>
      <c r="E58" s="178">
        <v>2.6663742189798429</v>
      </c>
      <c r="F58" s="178">
        <v>0.26254827661540459</v>
      </c>
    </row>
    <row r="59" spans="1:6" ht="27.75" customHeight="1" x14ac:dyDescent="0.25">
      <c r="A59" s="163" t="s">
        <v>506</v>
      </c>
      <c r="B59" s="41"/>
      <c r="C59" s="162" t="s">
        <v>79</v>
      </c>
      <c r="D59" s="179"/>
      <c r="E59" s="179"/>
      <c r="F59" s="178">
        <v>0.26254827661540459</v>
      </c>
    </row>
    <row r="60" spans="1:6" ht="27.75" customHeight="1" x14ac:dyDescent="0.25">
      <c r="A60" s="163" t="s">
        <v>507</v>
      </c>
      <c r="B60" s="41"/>
      <c r="C60" s="162" t="s">
        <v>79</v>
      </c>
      <c r="D60" s="179"/>
      <c r="E60" s="179"/>
      <c r="F60" s="178">
        <v>0.26254827661540459</v>
      </c>
    </row>
    <row r="61" spans="1:6" ht="27.75" customHeight="1" x14ac:dyDescent="0.25">
      <c r="A61" s="163" t="s">
        <v>508</v>
      </c>
      <c r="B61" s="41"/>
      <c r="C61" s="162" t="s">
        <v>79</v>
      </c>
      <c r="D61" s="179"/>
      <c r="E61" s="179"/>
      <c r="F61" s="178">
        <v>0.26254827661540459</v>
      </c>
    </row>
    <row r="62" spans="1:6" ht="27.75" customHeight="1" x14ac:dyDescent="0.25">
      <c r="A62" s="163" t="s">
        <v>509</v>
      </c>
      <c r="B62" s="41"/>
      <c r="C62" s="162" t="s">
        <v>79</v>
      </c>
      <c r="D62" s="179"/>
      <c r="E62" s="179"/>
      <c r="F62" s="178">
        <v>0.26254827661540459</v>
      </c>
    </row>
    <row r="63" spans="1:6" ht="27.75" customHeight="1" x14ac:dyDescent="0.25">
      <c r="A63" s="163" t="s">
        <v>510</v>
      </c>
      <c r="B63" s="41"/>
      <c r="C63" s="162" t="s">
        <v>79</v>
      </c>
      <c r="D63" s="179"/>
      <c r="E63" s="179"/>
      <c r="F63" s="178">
        <v>0.26254827661540459</v>
      </c>
    </row>
    <row r="64" spans="1:6" ht="27.75" customHeight="1" x14ac:dyDescent="0.25">
      <c r="A64" s="163" t="s">
        <v>512</v>
      </c>
      <c r="B64" s="41"/>
      <c r="C64" s="162">
        <v>0</v>
      </c>
      <c r="D64" s="179"/>
      <c r="E64" s="179"/>
      <c r="F64" s="178">
        <v>0.26254827661540459</v>
      </c>
    </row>
    <row r="65" spans="1:6" ht="27.75" customHeight="1" x14ac:dyDescent="0.25">
      <c r="A65" s="163" t="s">
        <v>513</v>
      </c>
      <c r="B65" s="41"/>
      <c r="C65" s="162">
        <v>0</v>
      </c>
      <c r="D65" s="179"/>
      <c r="E65" s="179"/>
      <c r="F65" s="178">
        <v>0.26254827661540459</v>
      </c>
    </row>
    <row r="66" spans="1:6" ht="27.75" customHeight="1" x14ac:dyDescent="0.25">
      <c r="A66" s="163" t="s">
        <v>514</v>
      </c>
      <c r="B66" s="41"/>
      <c r="C66" s="162">
        <v>0</v>
      </c>
      <c r="D66" s="179"/>
      <c r="E66" s="179"/>
      <c r="F66" s="178">
        <v>0.26254827661540459</v>
      </c>
    </row>
    <row r="67" spans="1:6" ht="27.75" customHeight="1" x14ac:dyDescent="0.25">
      <c r="A67" s="163" t="s">
        <v>515</v>
      </c>
      <c r="B67" s="41"/>
      <c r="C67" s="162">
        <v>0</v>
      </c>
      <c r="D67" s="179"/>
      <c r="E67" s="179"/>
      <c r="F67" s="178">
        <v>0.26254827661540459</v>
      </c>
    </row>
    <row r="68" spans="1:6" ht="27.75" customHeight="1" x14ac:dyDescent="0.25">
      <c r="A68" s="163" t="s">
        <v>516</v>
      </c>
      <c r="B68" s="41"/>
      <c r="C68" s="162">
        <v>0</v>
      </c>
      <c r="D68" s="179"/>
      <c r="E68" s="179"/>
      <c r="F68" s="178">
        <v>0.26254827661540459</v>
      </c>
    </row>
    <row r="69" spans="1:6" ht="27.75" customHeight="1" x14ac:dyDescent="0.25">
      <c r="A69" s="163" t="s">
        <v>517</v>
      </c>
      <c r="B69" s="41"/>
      <c r="C69" s="162">
        <v>0</v>
      </c>
      <c r="D69" s="179"/>
      <c r="E69" s="179"/>
      <c r="F69" s="178">
        <v>0.26254827661540459</v>
      </c>
    </row>
    <row r="70" spans="1:6" ht="27.75" customHeight="1" x14ac:dyDescent="0.25">
      <c r="A70" s="163" t="s">
        <v>518</v>
      </c>
      <c r="B70" s="41"/>
      <c r="C70" s="162">
        <v>0</v>
      </c>
      <c r="D70" s="179"/>
      <c r="E70" s="179"/>
      <c r="F70" s="178">
        <v>0.26254827661540459</v>
      </c>
    </row>
    <row r="71" spans="1:6" ht="27.75" customHeight="1" x14ac:dyDescent="0.25">
      <c r="A71" s="163" t="s">
        <v>519</v>
      </c>
      <c r="B71" s="41"/>
      <c r="C71" s="162">
        <v>0</v>
      </c>
      <c r="D71" s="179"/>
      <c r="E71" s="179"/>
      <c r="F71" s="178">
        <v>0.26254827661540459</v>
      </c>
    </row>
    <row r="72" spans="1:6" ht="27.75" customHeight="1" x14ac:dyDescent="0.25">
      <c r="A72" s="163" t="s">
        <v>520</v>
      </c>
      <c r="B72" s="41"/>
      <c r="C72" s="162">
        <v>0</v>
      </c>
      <c r="D72" s="179"/>
      <c r="E72" s="179"/>
      <c r="F72" s="178">
        <v>0.26254827661540459</v>
      </c>
    </row>
    <row r="73" spans="1:6" ht="27.75" customHeight="1" x14ac:dyDescent="0.25">
      <c r="A73" s="163" t="s">
        <v>521</v>
      </c>
      <c r="B73" s="41"/>
      <c r="C73" s="162">
        <v>0</v>
      </c>
      <c r="D73" s="179"/>
      <c r="E73" s="179"/>
      <c r="F73" s="178">
        <v>0.26254827661540459</v>
      </c>
    </row>
    <row r="74" spans="1:6" ht="27.75" customHeight="1" x14ac:dyDescent="0.25">
      <c r="A74" s="163" t="s">
        <v>522</v>
      </c>
      <c r="B74" s="41"/>
      <c r="C74" s="162">
        <v>0</v>
      </c>
      <c r="D74" s="179"/>
      <c r="E74" s="179"/>
      <c r="F74" s="178">
        <v>0.26254827661540459</v>
      </c>
    </row>
    <row r="75" spans="1:6" ht="27.75" customHeight="1" x14ac:dyDescent="0.25">
      <c r="A75" s="163" t="s">
        <v>523</v>
      </c>
      <c r="B75" s="41"/>
      <c r="C75" s="162">
        <v>0</v>
      </c>
      <c r="D75" s="179"/>
      <c r="E75" s="179"/>
      <c r="F75" s="178">
        <v>0.26254827661540459</v>
      </c>
    </row>
    <row r="76" spans="1:6" ht="27.75" customHeight="1" x14ac:dyDescent="0.25">
      <c r="A76" s="163" t="s">
        <v>524</v>
      </c>
      <c r="B76" s="41"/>
      <c r="C76" s="162">
        <v>0</v>
      </c>
      <c r="D76" s="179"/>
      <c r="E76" s="179"/>
      <c r="F76" s="178">
        <v>0.26254827661540459</v>
      </c>
    </row>
    <row r="77" spans="1:6" ht="27.75" customHeight="1" x14ac:dyDescent="0.25">
      <c r="A77" s="163" t="s">
        <v>525</v>
      </c>
      <c r="B77" s="41"/>
      <c r="C77" s="162">
        <v>0</v>
      </c>
      <c r="D77" s="179"/>
      <c r="E77" s="179"/>
      <c r="F77" s="178">
        <v>0.26254827661540459</v>
      </c>
    </row>
    <row r="78" spans="1:6" ht="27.75" customHeight="1" x14ac:dyDescent="0.25">
      <c r="A78" s="163" t="s">
        <v>526</v>
      </c>
      <c r="B78" s="41"/>
      <c r="C78" s="162">
        <v>0</v>
      </c>
      <c r="D78" s="179"/>
      <c r="E78" s="179"/>
      <c r="F78" s="178">
        <v>0.26254827661540459</v>
      </c>
    </row>
    <row r="79" spans="1:6" ht="27.75" customHeight="1" x14ac:dyDescent="0.25">
      <c r="A79" s="163" t="s">
        <v>742</v>
      </c>
      <c r="B79" s="41"/>
      <c r="C79" s="177" t="s">
        <v>73</v>
      </c>
      <c r="D79" s="178">
        <v>0.10674012476363931</v>
      </c>
      <c r="E79" s="178">
        <v>2.6663742189798429</v>
      </c>
      <c r="F79" s="178">
        <v>0.26254827661540459</v>
      </c>
    </row>
    <row r="80" spans="1:6" ht="27.75" customHeight="1" x14ac:dyDescent="0.25">
      <c r="A80" s="163" t="s">
        <v>535</v>
      </c>
      <c r="B80" s="41"/>
      <c r="C80" s="162" t="s">
        <v>79</v>
      </c>
      <c r="D80" s="179"/>
      <c r="E80" s="179"/>
      <c r="F80" s="178">
        <v>0.26254827661540459</v>
      </c>
    </row>
    <row r="81" spans="1:6" ht="27.75" customHeight="1" x14ac:dyDescent="0.25">
      <c r="A81" s="163" t="s">
        <v>536</v>
      </c>
      <c r="B81" s="41"/>
      <c r="C81" s="162" t="s">
        <v>79</v>
      </c>
      <c r="D81" s="179"/>
      <c r="E81" s="179"/>
      <c r="F81" s="178">
        <v>0.26254827661540459</v>
      </c>
    </row>
    <row r="82" spans="1:6" ht="27.75" customHeight="1" x14ac:dyDescent="0.25">
      <c r="A82" s="163" t="s">
        <v>537</v>
      </c>
      <c r="B82" s="41"/>
      <c r="C82" s="162" t="s">
        <v>79</v>
      </c>
      <c r="D82" s="179"/>
      <c r="E82" s="179"/>
      <c r="F82" s="178">
        <v>0.26254827661540459</v>
      </c>
    </row>
    <row r="83" spans="1:6" ht="27.75" customHeight="1" x14ac:dyDescent="0.25">
      <c r="A83" s="163" t="s">
        <v>538</v>
      </c>
      <c r="B83" s="41"/>
      <c r="C83" s="162" t="s">
        <v>79</v>
      </c>
      <c r="D83" s="179"/>
      <c r="E83" s="179"/>
      <c r="F83" s="178">
        <v>0.26254827661540459</v>
      </c>
    </row>
    <row r="84" spans="1:6" ht="27.75" customHeight="1" x14ac:dyDescent="0.25">
      <c r="A84" s="163" t="s">
        <v>539</v>
      </c>
      <c r="B84" s="41"/>
      <c r="C84" s="162" t="s">
        <v>79</v>
      </c>
      <c r="D84" s="179"/>
      <c r="E84" s="179"/>
      <c r="F84" s="178">
        <v>0.26254827661540459</v>
      </c>
    </row>
    <row r="85" spans="1:6" ht="27.75" customHeight="1" x14ac:dyDescent="0.25">
      <c r="A85" s="163" t="s">
        <v>541</v>
      </c>
      <c r="B85" s="41"/>
      <c r="C85" s="162">
        <v>0</v>
      </c>
      <c r="D85" s="179"/>
      <c r="E85" s="179"/>
      <c r="F85" s="178">
        <v>0.26254827661540459</v>
      </c>
    </row>
    <row r="86" spans="1:6" ht="27.75" customHeight="1" x14ac:dyDescent="0.25">
      <c r="A86" s="163" t="s">
        <v>542</v>
      </c>
      <c r="B86" s="41"/>
      <c r="C86" s="162">
        <v>0</v>
      </c>
      <c r="D86" s="179"/>
      <c r="E86" s="179"/>
      <c r="F86" s="178">
        <v>0.26254827661540459</v>
      </c>
    </row>
    <row r="87" spans="1:6" ht="27.75" customHeight="1" x14ac:dyDescent="0.25">
      <c r="A87" s="163" t="s">
        <v>543</v>
      </c>
      <c r="B87" s="41"/>
      <c r="C87" s="162">
        <v>0</v>
      </c>
      <c r="D87" s="179"/>
      <c r="E87" s="179"/>
      <c r="F87" s="178">
        <v>0.26254827661540459</v>
      </c>
    </row>
    <row r="88" spans="1:6" ht="27.75" customHeight="1" x14ac:dyDescent="0.25">
      <c r="A88" s="163" t="s">
        <v>544</v>
      </c>
      <c r="B88" s="41"/>
      <c r="C88" s="162">
        <v>0</v>
      </c>
      <c r="D88" s="179"/>
      <c r="E88" s="179"/>
      <c r="F88" s="178">
        <v>0.26254827661540459</v>
      </c>
    </row>
    <row r="89" spans="1:6" ht="27.75" customHeight="1" x14ac:dyDescent="0.25">
      <c r="A89" s="163" t="s">
        <v>545</v>
      </c>
      <c r="B89" s="41"/>
      <c r="C89" s="162">
        <v>0</v>
      </c>
      <c r="D89" s="179"/>
      <c r="E89" s="179"/>
      <c r="F89" s="178">
        <v>0.26254827661540459</v>
      </c>
    </row>
    <row r="90" spans="1:6" ht="27.75" customHeight="1" x14ac:dyDescent="0.25">
      <c r="A90" s="163" t="s">
        <v>546</v>
      </c>
      <c r="B90" s="41"/>
      <c r="C90" s="162">
        <v>0</v>
      </c>
      <c r="D90" s="179"/>
      <c r="E90" s="179"/>
      <c r="F90" s="178">
        <v>0.26254827661540459</v>
      </c>
    </row>
    <row r="91" spans="1:6" ht="27.75" customHeight="1" x14ac:dyDescent="0.25">
      <c r="A91" s="163" t="s">
        <v>547</v>
      </c>
      <c r="B91" s="41"/>
      <c r="C91" s="162">
        <v>0</v>
      </c>
      <c r="D91" s="179"/>
      <c r="E91" s="179"/>
      <c r="F91" s="178">
        <v>0.26254827661540459</v>
      </c>
    </row>
    <row r="92" spans="1:6" ht="27.75" customHeight="1" x14ac:dyDescent="0.25">
      <c r="A92" s="163" t="s">
        <v>548</v>
      </c>
      <c r="B92" s="41"/>
      <c r="C92" s="162">
        <v>0</v>
      </c>
      <c r="D92" s="179"/>
      <c r="E92" s="179"/>
      <c r="F92" s="178">
        <v>0.26254827661540459</v>
      </c>
    </row>
    <row r="93" spans="1:6" ht="27.75" customHeight="1" x14ac:dyDescent="0.25">
      <c r="A93" s="163" t="s">
        <v>549</v>
      </c>
      <c r="B93" s="41"/>
      <c r="C93" s="162">
        <v>0</v>
      </c>
      <c r="D93" s="179"/>
      <c r="E93" s="179"/>
      <c r="F93" s="178">
        <v>0.26254827661540459</v>
      </c>
    </row>
    <row r="94" spans="1:6" ht="27.75" customHeight="1" x14ac:dyDescent="0.25">
      <c r="A94" s="163" t="s">
        <v>550</v>
      </c>
      <c r="B94" s="41"/>
      <c r="C94" s="162">
        <v>0</v>
      </c>
      <c r="D94" s="179"/>
      <c r="E94" s="179"/>
      <c r="F94" s="178">
        <v>0.26254827661540459</v>
      </c>
    </row>
    <row r="95" spans="1:6" ht="27.75" customHeight="1" x14ac:dyDescent="0.25">
      <c r="A95" s="163" t="s">
        <v>551</v>
      </c>
      <c r="B95" s="41"/>
      <c r="C95" s="162">
        <v>0</v>
      </c>
      <c r="D95" s="179"/>
      <c r="E95" s="179"/>
      <c r="F95" s="178">
        <v>0.26254827661540459</v>
      </c>
    </row>
    <row r="96" spans="1:6" ht="27.75" customHeight="1" x14ac:dyDescent="0.25">
      <c r="A96" s="163" t="s">
        <v>552</v>
      </c>
      <c r="B96" s="41"/>
      <c r="C96" s="162">
        <v>0</v>
      </c>
      <c r="D96" s="179"/>
      <c r="E96" s="179"/>
      <c r="F96" s="178">
        <v>0.26254827661540459</v>
      </c>
    </row>
    <row r="97" spans="1:6" ht="27.75" customHeight="1" x14ac:dyDescent="0.25">
      <c r="A97" s="163" t="s">
        <v>553</v>
      </c>
      <c r="B97" s="41"/>
      <c r="C97" s="162">
        <v>0</v>
      </c>
      <c r="D97" s="179"/>
      <c r="E97" s="179"/>
      <c r="F97" s="178">
        <v>0.26254827661540459</v>
      </c>
    </row>
    <row r="98" spans="1:6" ht="27.75" customHeight="1" x14ac:dyDescent="0.25">
      <c r="A98" s="163" t="s">
        <v>554</v>
      </c>
      <c r="B98" s="41"/>
      <c r="C98" s="162">
        <v>0</v>
      </c>
      <c r="D98" s="179"/>
      <c r="E98" s="179"/>
      <c r="F98" s="178">
        <v>0.26254827661540459</v>
      </c>
    </row>
    <row r="99" spans="1:6" ht="27.75" customHeight="1" x14ac:dyDescent="0.25">
      <c r="A99" s="163" t="s">
        <v>555</v>
      </c>
      <c r="B99" s="41"/>
      <c r="C99" s="162">
        <v>0</v>
      </c>
      <c r="D99" s="179"/>
      <c r="E99" s="179"/>
      <c r="F99" s="178">
        <v>0.26254827661540459</v>
      </c>
    </row>
    <row r="100" spans="1:6" ht="27.75" customHeight="1" x14ac:dyDescent="0.25">
      <c r="A100" s="163" t="s">
        <v>743</v>
      </c>
      <c r="B100" s="41"/>
      <c r="C100" s="177" t="s">
        <v>73</v>
      </c>
      <c r="D100" s="178">
        <v>0.10674012476363931</v>
      </c>
      <c r="E100" s="178">
        <v>2.6663742189798429</v>
      </c>
      <c r="F100" s="178">
        <v>0.26254827661540459</v>
      </c>
    </row>
    <row r="101" spans="1:6" ht="27.75" customHeight="1" x14ac:dyDescent="0.25">
      <c r="A101" s="163" t="s">
        <v>564</v>
      </c>
      <c r="B101" s="41"/>
      <c r="C101" s="162" t="s">
        <v>79</v>
      </c>
      <c r="D101" s="179"/>
      <c r="E101" s="179"/>
      <c r="F101" s="178">
        <v>0.26254827661540459</v>
      </c>
    </row>
    <row r="102" spans="1:6" ht="27.75" customHeight="1" x14ac:dyDescent="0.25">
      <c r="A102" s="163" t="s">
        <v>565</v>
      </c>
      <c r="B102" s="41"/>
      <c r="C102" s="162" t="s">
        <v>79</v>
      </c>
      <c r="D102" s="179"/>
      <c r="E102" s="179"/>
      <c r="F102" s="178">
        <v>0.26254827661540459</v>
      </c>
    </row>
    <row r="103" spans="1:6" ht="27.75" customHeight="1" x14ac:dyDescent="0.25">
      <c r="A103" s="163" t="s">
        <v>566</v>
      </c>
      <c r="B103" s="41"/>
      <c r="C103" s="162" t="s">
        <v>79</v>
      </c>
      <c r="D103" s="179"/>
      <c r="E103" s="179"/>
      <c r="F103" s="178">
        <v>0.26254827661540459</v>
      </c>
    </row>
    <row r="104" spans="1:6" ht="27.75" customHeight="1" x14ac:dyDescent="0.25">
      <c r="A104" s="163" t="s">
        <v>567</v>
      </c>
      <c r="B104" s="41"/>
      <c r="C104" s="162" t="s">
        <v>79</v>
      </c>
      <c r="D104" s="179"/>
      <c r="E104" s="179"/>
      <c r="F104" s="178">
        <v>0.26254827661540459</v>
      </c>
    </row>
    <row r="105" spans="1:6" ht="27.75" customHeight="1" x14ac:dyDescent="0.25">
      <c r="A105" s="163" t="s">
        <v>568</v>
      </c>
      <c r="B105" s="41"/>
      <c r="C105" s="162" t="s">
        <v>79</v>
      </c>
      <c r="D105" s="179"/>
      <c r="E105" s="179"/>
      <c r="F105" s="178">
        <v>0.26254827661540459</v>
      </c>
    </row>
    <row r="106" spans="1:6" ht="27.75" customHeight="1" x14ac:dyDescent="0.25">
      <c r="A106" s="163" t="s">
        <v>570</v>
      </c>
      <c r="B106" s="41"/>
      <c r="C106" s="162">
        <v>0</v>
      </c>
      <c r="D106" s="179"/>
      <c r="E106" s="179"/>
      <c r="F106" s="178">
        <v>0.26254827661540459</v>
      </c>
    </row>
    <row r="107" spans="1:6" ht="27.75" customHeight="1" x14ac:dyDescent="0.25">
      <c r="A107" s="163" t="s">
        <v>571</v>
      </c>
      <c r="B107" s="41"/>
      <c r="C107" s="162">
        <v>0</v>
      </c>
      <c r="D107" s="179"/>
      <c r="E107" s="179"/>
      <c r="F107" s="178">
        <v>0.26254827661540459</v>
      </c>
    </row>
    <row r="108" spans="1:6" ht="27.75" customHeight="1" x14ac:dyDescent="0.25">
      <c r="A108" s="163" t="s">
        <v>572</v>
      </c>
      <c r="B108" s="41"/>
      <c r="C108" s="162">
        <v>0</v>
      </c>
      <c r="D108" s="179"/>
      <c r="E108" s="179"/>
      <c r="F108" s="178">
        <v>0.26254827661540459</v>
      </c>
    </row>
    <row r="109" spans="1:6" ht="27.75" customHeight="1" x14ac:dyDescent="0.25">
      <c r="A109" s="163" t="s">
        <v>573</v>
      </c>
      <c r="B109" s="41"/>
      <c r="C109" s="162">
        <v>0</v>
      </c>
      <c r="D109" s="179"/>
      <c r="E109" s="179"/>
      <c r="F109" s="178">
        <v>0.26254827661540459</v>
      </c>
    </row>
    <row r="110" spans="1:6" ht="27.75" customHeight="1" x14ac:dyDescent="0.25">
      <c r="A110" s="163" t="s">
        <v>574</v>
      </c>
      <c r="B110" s="41"/>
      <c r="C110" s="162">
        <v>0</v>
      </c>
      <c r="D110" s="179"/>
      <c r="E110" s="179"/>
      <c r="F110" s="178">
        <v>0.26254827661540459</v>
      </c>
    </row>
    <row r="111" spans="1:6" ht="27.75" customHeight="1" x14ac:dyDescent="0.25">
      <c r="A111" s="163" t="s">
        <v>575</v>
      </c>
      <c r="B111" s="41"/>
      <c r="C111" s="162">
        <v>0</v>
      </c>
      <c r="D111" s="179"/>
      <c r="E111" s="179"/>
      <c r="F111" s="178">
        <v>0.26254827661540459</v>
      </c>
    </row>
    <row r="112" spans="1:6" ht="27.75" customHeight="1" x14ac:dyDescent="0.25">
      <c r="A112" s="163" t="s">
        <v>576</v>
      </c>
      <c r="B112" s="41"/>
      <c r="C112" s="162">
        <v>0</v>
      </c>
      <c r="D112" s="179"/>
      <c r="E112" s="179"/>
      <c r="F112" s="178">
        <v>0.26254827661540459</v>
      </c>
    </row>
    <row r="113" spans="1:6" ht="27.75" customHeight="1" x14ac:dyDescent="0.25">
      <c r="A113" s="163" t="s">
        <v>577</v>
      </c>
      <c r="B113" s="41"/>
      <c r="C113" s="162">
        <v>0</v>
      </c>
      <c r="D113" s="179"/>
      <c r="E113" s="179"/>
      <c r="F113" s="178">
        <v>0.26254827661540459</v>
      </c>
    </row>
    <row r="114" spans="1:6" ht="27.75" customHeight="1" x14ac:dyDescent="0.25">
      <c r="A114" s="163" t="s">
        <v>578</v>
      </c>
      <c r="B114" s="41"/>
      <c r="C114" s="162">
        <v>0</v>
      </c>
      <c r="D114" s="179"/>
      <c r="E114" s="179"/>
      <c r="F114" s="178">
        <v>0.26254827661540459</v>
      </c>
    </row>
    <row r="115" spans="1:6" ht="27.75" customHeight="1" x14ac:dyDescent="0.25">
      <c r="A115" s="163" t="s">
        <v>579</v>
      </c>
      <c r="B115" s="41"/>
      <c r="C115" s="162">
        <v>0</v>
      </c>
      <c r="D115" s="179"/>
      <c r="E115" s="179"/>
      <c r="F115" s="178">
        <v>0.26254827661540459</v>
      </c>
    </row>
    <row r="116" spans="1:6" ht="27.75" customHeight="1" x14ac:dyDescent="0.25">
      <c r="A116" s="163" t="s">
        <v>580</v>
      </c>
      <c r="B116" s="41"/>
      <c r="C116" s="162">
        <v>0</v>
      </c>
      <c r="D116" s="179"/>
      <c r="E116" s="179"/>
      <c r="F116" s="178">
        <v>0.26254827661540459</v>
      </c>
    </row>
    <row r="117" spans="1:6" ht="27.75" customHeight="1" x14ac:dyDescent="0.25">
      <c r="A117" s="163" t="s">
        <v>581</v>
      </c>
      <c r="B117" s="41"/>
      <c r="C117" s="162">
        <v>0</v>
      </c>
      <c r="D117" s="179"/>
      <c r="E117" s="179"/>
      <c r="F117" s="178">
        <v>0.26254827661540459</v>
      </c>
    </row>
    <row r="118" spans="1:6" ht="27.75" customHeight="1" x14ac:dyDescent="0.25">
      <c r="A118" s="163" t="s">
        <v>582</v>
      </c>
      <c r="B118" s="41"/>
      <c r="C118" s="162">
        <v>0</v>
      </c>
      <c r="D118" s="179"/>
      <c r="E118" s="179"/>
      <c r="F118" s="178">
        <v>0.26254827661540459</v>
      </c>
    </row>
    <row r="119" spans="1:6" ht="27.75" customHeight="1" x14ac:dyDescent="0.25">
      <c r="A119" s="163" t="s">
        <v>583</v>
      </c>
      <c r="B119" s="41"/>
      <c r="C119" s="162">
        <v>0</v>
      </c>
      <c r="D119" s="179"/>
      <c r="E119" s="179"/>
      <c r="F119" s="178">
        <v>0.26254827661540459</v>
      </c>
    </row>
    <row r="120" spans="1:6" ht="27.75" customHeight="1" x14ac:dyDescent="0.25">
      <c r="A120" s="163" t="s">
        <v>584</v>
      </c>
      <c r="B120" s="41"/>
      <c r="C120" s="162">
        <v>0</v>
      </c>
      <c r="D120" s="179"/>
      <c r="E120" s="179"/>
      <c r="F120" s="178">
        <v>0.26254827661540459</v>
      </c>
    </row>
    <row r="121" spans="1:6" ht="27.75" customHeight="1" x14ac:dyDescent="0.25">
      <c r="A121" s="163" t="s">
        <v>744</v>
      </c>
      <c r="B121" s="41"/>
      <c r="C121" s="177" t="s">
        <v>73</v>
      </c>
      <c r="D121" s="178">
        <v>0.10674012476363931</v>
      </c>
      <c r="E121" s="178">
        <v>2.6663742189798429</v>
      </c>
      <c r="F121" s="178">
        <v>0.26254827661540459</v>
      </c>
    </row>
    <row r="122" spans="1:6" ht="27.75" customHeight="1" x14ac:dyDescent="0.25">
      <c r="A122" s="163" t="s">
        <v>593</v>
      </c>
      <c r="B122" s="41"/>
      <c r="C122" s="162" t="s">
        <v>79</v>
      </c>
      <c r="D122" s="179"/>
      <c r="E122" s="179"/>
      <c r="F122" s="178">
        <v>0.26254827661540459</v>
      </c>
    </row>
    <row r="123" spans="1:6" ht="27.75" customHeight="1" x14ac:dyDescent="0.25">
      <c r="A123" s="163" t="s">
        <v>594</v>
      </c>
      <c r="B123" s="41"/>
      <c r="C123" s="162" t="s">
        <v>79</v>
      </c>
      <c r="D123" s="179"/>
      <c r="E123" s="179"/>
      <c r="F123" s="178">
        <v>0.26254827661540459</v>
      </c>
    </row>
    <row r="124" spans="1:6" ht="27.75" customHeight="1" x14ac:dyDescent="0.25">
      <c r="A124" s="163" t="s">
        <v>595</v>
      </c>
      <c r="B124" s="41"/>
      <c r="C124" s="162" t="s">
        <v>79</v>
      </c>
      <c r="D124" s="179"/>
      <c r="E124" s="179"/>
      <c r="F124" s="178">
        <v>0.26254827661540459</v>
      </c>
    </row>
    <row r="125" spans="1:6" ht="27.75" customHeight="1" x14ac:dyDescent="0.25">
      <c r="A125" s="163" t="s">
        <v>596</v>
      </c>
      <c r="B125" s="41"/>
      <c r="C125" s="162" t="s">
        <v>79</v>
      </c>
      <c r="D125" s="179"/>
      <c r="E125" s="179"/>
      <c r="F125" s="178">
        <v>0.26254827661540459</v>
      </c>
    </row>
    <row r="126" spans="1:6" ht="27.75" customHeight="1" x14ac:dyDescent="0.25">
      <c r="A126" s="163" t="s">
        <v>597</v>
      </c>
      <c r="B126" s="41"/>
      <c r="C126" s="162" t="s">
        <v>79</v>
      </c>
      <c r="D126" s="179"/>
      <c r="E126" s="179"/>
      <c r="F126" s="178">
        <v>0.26254827661540459</v>
      </c>
    </row>
    <row r="127" spans="1:6" ht="27.75" customHeight="1" x14ac:dyDescent="0.25">
      <c r="A127" s="163" t="s">
        <v>599</v>
      </c>
      <c r="B127" s="41"/>
      <c r="C127" s="162">
        <v>0</v>
      </c>
      <c r="D127" s="179"/>
      <c r="E127" s="179"/>
      <c r="F127" s="178">
        <v>0.26254827661540459</v>
      </c>
    </row>
    <row r="128" spans="1:6" ht="27.75" customHeight="1" x14ac:dyDescent="0.25">
      <c r="A128" s="163" t="s">
        <v>600</v>
      </c>
      <c r="B128" s="41"/>
      <c r="C128" s="162">
        <v>0</v>
      </c>
      <c r="D128" s="179"/>
      <c r="E128" s="179"/>
      <c r="F128" s="178">
        <v>0.26254827661540459</v>
      </c>
    </row>
    <row r="129" spans="1:6" ht="27.75" customHeight="1" x14ac:dyDescent="0.25">
      <c r="A129" s="163" t="s">
        <v>601</v>
      </c>
      <c r="B129" s="41"/>
      <c r="C129" s="162">
        <v>0</v>
      </c>
      <c r="D129" s="179"/>
      <c r="E129" s="179"/>
      <c r="F129" s="178">
        <v>0.26254827661540459</v>
      </c>
    </row>
    <row r="130" spans="1:6" ht="27.75" customHeight="1" x14ac:dyDescent="0.25">
      <c r="A130" s="163" t="s">
        <v>602</v>
      </c>
      <c r="B130" s="41"/>
      <c r="C130" s="162">
        <v>0</v>
      </c>
      <c r="D130" s="179"/>
      <c r="E130" s="179"/>
      <c r="F130" s="178">
        <v>0.26254827661540459</v>
      </c>
    </row>
    <row r="131" spans="1:6" ht="27.75" customHeight="1" x14ac:dyDescent="0.25">
      <c r="A131" s="163" t="s">
        <v>603</v>
      </c>
      <c r="B131" s="41"/>
      <c r="C131" s="162">
        <v>0</v>
      </c>
      <c r="D131" s="179"/>
      <c r="E131" s="179"/>
      <c r="F131" s="178">
        <v>0.26254827661540459</v>
      </c>
    </row>
    <row r="132" spans="1:6" ht="27.75" customHeight="1" x14ac:dyDescent="0.25">
      <c r="A132" s="163" t="s">
        <v>604</v>
      </c>
      <c r="B132" s="41"/>
      <c r="C132" s="162">
        <v>0</v>
      </c>
      <c r="D132" s="179"/>
      <c r="E132" s="179"/>
      <c r="F132" s="178">
        <v>0.26254827661540459</v>
      </c>
    </row>
    <row r="133" spans="1:6" ht="27.75" customHeight="1" x14ac:dyDescent="0.25">
      <c r="A133" s="163" t="s">
        <v>605</v>
      </c>
      <c r="B133" s="41"/>
      <c r="C133" s="162">
        <v>0</v>
      </c>
      <c r="D133" s="179"/>
      <c r="E133" s="179"/>
      <c r="F133" s="178">
        <v>0.26254827661540459</v>
      </c>
    </row>
    <row r="134" spans="1:6" ht="27.75" customHeight="1" x14ac:dyDescent="0.25">
      <c r="A134" s="163" t="s">
        <v>606</v>
      </c>
      <c r="B134" s="41"/>
      <c r="C134" s="162">
        <v>0</v>
      </c>
      <c r="D134" s="179"/>
      <c r="E134" s="179"/>
      <c r="F134" s="178">
        <v>0.26254827661540459</v>
      </c>
    </row>
    <row r="135" spans="1:6" ht="27.75" customHeight="1" x14ac:dyDescent="0.25">
      <c r="A135" s="163" t="s">
        <v>607</v>
      </c>
      <c r="B135" s="41"/>
      <c r="C135" s="162">
        <v>0</v>
      </c>
      <c r="D135" s="179"/>
      <c r="E135" s="179"/>
      <c r="F135" s="178">
        <v>0.26254827661540459</v>
      </c>
    </row>
    <row r="136" spans="1:6" ht="27.75" customHeight="1" x14ac:dyDescent="0.25">
      <c r="A136" s="163" t="s">
        <v>608</v>
      </c>
      <c r="B136" s="41"/>
      <c r="C136" s="162">
        <v>0</v>
      </c>
      <c r="D136" s="179"/>
      <c r="E136" s="179"/>
      <c r="F136" s="178">
        <v>0.26254827661540459</v>
      </c>
    </row>
    <row r="137" spans="1:6" ht="27.75" customHeight="1" x14ac:dyDescent="0.25">
      <c r="A137" s="163" t="s">
        <v>609</v>
      </c>
      <c r="B137" s="41"/>
      <c r="C137" s="162">
        <v>0</v>
      </c>
      <c r="D137" s="179"/>
      <c r="E137" s="179"/>
      <c r="F137" s="178">
        <v>0.26254827661540459</v>
      </c>
    </row>
    <row r="138" spans="1:6" ht="27.75" customHeight="1" x14ac:dyDescent="0.25">
      <c r="A138" s="163" t="s">
        <v>610</v>
      </c>
      <c r="B138" s="41"/>
      <c r="C138" s="162">
        <v>0</v>
      </c>
      <c r="D138" s="179"/>
      <c r="E138" s="179"/>
      <c r="F138" s="178">
        <v>0.26254827661540459</v>
      </c>
    </row>
    <row r="139" spans="1:6" ht="27.75" customHeight="1" x14ac:dyDescent="0.25">
      <c r="A139" s="163" t="s">
        <v>611</v>
      </c>
      <c r="B139" s="41"/>
      <c r="C139" s="162">
        <v>0</v>
      </c>
      <c r="D139" s="179"/>
      <c r="E139" s="179"/>
      <c r="F139" s="178">
        <v>0.26254827661540459</v>
      </c>
    </row>
    <row r="140" spans="1:6" ht="27.75" customHeight="1" x14ac:dyDescent="0.25">
      <c r="A140" s="163" t="s">
        <v>612</v>
      </c>
      <c r="B140" s="41"/>
      <c r="C140" s="162">
        <v>0</v>
      </c>
      <c r="D140" s="179"/>
      <c r="E140" s="179"/>
      <c r="F140" s="178">
        <v>0.26254827661540459</v>
      </c>
    </row>
    <row r="141" spans="1:6" ht="27.75" customHeight="1" x14ac:dyDescent="0.25">
      <c r="A141" s="163" t="s">
        <v>613</v>
      </c>
      <c r="B141" s="41"/>
      <c r="C141" s="162">
        <v>0</v>
      </c>
      <c r="D141" s="179"/>
      <c r="E141" s="179"/>
      <c r="F141" s="178">
        <v>0.26254827661540459</v>
      </c>
    </row>
    <row r="142" spans="1:6" ht="27.75" customHeight="1" x14ac:dyDescent="0.25">
      <c r="A142" s="163" t="s">
        <v>745</v>
      </c>
      <c r="B142" s="41"/>
      <c r="C142" s="177" t="s">
        <v>73</v>
      </c>
      <c r="D142" s="178">
        <v>0.10674012476363931</v>
      </c>
      <c r="E142" s="178">
        <v>2.6663742189798429</v>
      </c>
      <c r="F142" s="178">
        <v>0.26254827661540459</v>
      </c>
    </row>
    <row r="143" spans="1:6" ht="27.75" customHeight="1" x14ac:dyDescent="0.25">
      <c r="A143" s="163" t="s">
        <v>622</v>
      </c>
      <c r="B143" s="41"/>
      <c r="C143" s="162" t="s">
        <v>79</v>
      </c>
      <c r="D143" s="179"/>
      <c r="E143" s="179"/>
      <c r="F143" s="178">
        <v>0.26254827661540459</v>
      </c>
    </row>
    <row r="144" spans="1:6" ht="27.75" customHeight="1" x14ac:dyDescent="0.25">
      <c r="A144" s="163" t="s">
        <v>623</v>
      </c>
      <c r="B144" s="41"/>
      <c r="C144" s="162" t="s">
        <v>79</v>
      </c>
      <c r="D144" s="179"/>
      <c r="E144" s="179"/>
      <c r="F144" s="178">
        <v>0.26254827661540459</v>
      </c>
    </row>
    <row r="145" spans="1:6" ht="27.75" customHeight="1" x14ac:dyDescent="0.25">
      <c r="A145" s="163" t="s">
        <v>624</v>
      </c>
      <c r="B145" s="41"/>
      <c r="C145" s="162" t="s">
        <v>79</v>
      </c>
      <c r="D145" s="179"/>
      <c r="E145" s="179"/>
      <c r="F145" s="178">
        <v>0.26254827661540459</v>
      </c>
    </row>
    <row r="146" spans="1:6" ht="27.75" customHeight="1" x14ac:dyDescent="0.25">
      <c r="A146" s="163" t="s">
        <v>625</v>
      </c>
      <c r="B146" s="41"/>
      <c r="C146" s="162" t="s">
        <v>79</v>
      </c>
      <c r="D146" s="179"/>
      <c r="E146" s="179"/>
      <c r="F146" s="178">
        <v>0.26254827661540459</v>
      </c>
    </row>
    <row r="147" spans="1:6" ht="27.75" customHeight="1" x14ac:dyDescent="0.25">
      <c r="A147" s="163" t="s">
        <v>626</v>
      </c>
      <c r="B147" s="41"/>
      <c r="C147" s="162" t="s">
        <v>79</v>
      </c>
      <c r="D147" s="179"/>
      <c r="E147" s="179"/>
      <c r="F147" s="178">
        <v>0.26254827661540459</v>
      </c>
    </row>
    <row r="148" spans="1:6" ht="27.75" customHeight="1" x14ac:dyDescent="0.25">
      <c r="A148" s="163" t="s">
        <v>628</v>
      </c>
      <c r="B148" s="41"/>
      <c r="C148" s="162">
        <v>0</v>
      </c>
      <c r="D148" s="179"/>
      <c r="E148" s="179"/>
      <c r="F148" s="178">
        <v>0.26254827661540459</v>
      </c>
    </row>
    <row r="149" spans="1:6" ht="27.75" customHeight="1" x14ac:dyDescent="0.25">
      <c r="A149" s="163" t="s">
        <v>629</v>
      </c>
      <c r="B149" s="41"/>
      <c r="C149" s="162">
        <v>0</v>
      </c>
      <c r="D149" s="179"/>
      <c r="E149" s="179"/>
      <c r="F149" s="178">
        <v>0.26254827661540459</v>
      </c>
    </row>
    <row r="150" spans="1:6" ht="27.75" customHeight="1" x14ac:dyDescent="0.25">
      <c r="A150" s="163" t="s">
        <v>630</v>
      </c>
      <c r="B150" s="41"/>
      <c r="C150" s="162">
        <v>0</v>
      </c>
      <c r="D150" s="179"/>
      <c r="E150" s="179"/>
      <c r="F150" s="178">
        <v>0.26254827661540459</v>
      </c>
    </row>
    <row r="151" spans="1:6" ht="27.75" customHeight="1" x14ac:dyDescent="0.25">
      <c r="A151" s="163" t="s">
        <v>631</v>
      </c>
      <c r="B151" s="41"/>
      <c r="C151" s="162">
        <v>0</v>
      </c>
      <c r="D151" s="179"/>
      <c r="E151" s="179"/>
      <c r="F151" s="178">
        <v>0.26254827661540459</v>
      </c>
    </row>
    <row r="152" spans="1:6" ht="27.75" customHeight="1" x14ac:dyDescent="0.25">
      <c r="A152" s="163" t="s">
        <v>632</v>
      </c>
      <c r="B152" s="41"/>
      <c r="C152" s="162">
        <v>0</v>
      </c>
      <c r="D152" s="179"/>
      <c r="E152" s="179"/>
      <c r="F152" s="178">
        <v>0.26254827661540459</v>
      </c>
    </row>
    <row r="153" spans="1:6" ht="27.75" customHeight="1" x14ac:dyDescent="0.25">
      <c r="A153" s="163" t="s">
        <v>633</v>
      </c>
      <c r="B153" s="41"/>
      <c r="C153" s="162">
        <v>0</v>
      </c>
      <c r="D153" s="179"/>
      <c r="E153" s="179"/>
      <c r="F153" s="178">
        <v>0.26254827661540459</v>
      </c>
    </row>
    <row r="154" spans="1:6" ht="27.75" customHeight="1" x14ac:dyDescent="0.25">
      <c r="A154" s="163" t="s">
        <v>634</v>
      </c>
      <c r="B154" s="41"/>
      <c r="C154" s="162">
        <v>0</v>
      </c>
      <c r="D154" s="179"/>
      <c r="E154" s="179"/>
      <c r="F154" s="178">
        <v>0.26254827661540459</v>
      </c>
    </row>
    <row r="155" spans="1:6" ht="27.75" customHeight="1" x14ac:dyDescent="0.25">
      <c r="A155" s="163" t="s">
        <v>635</v>
      </c>
      <c r="B155" s="41"/>
      <c r="C155" s="162">
        <v>0</v>
      </c>
      <c r="D155" s="179"/>
      <c r="E155" s="179"/>
      <c r="F155" s="178">
        <v>0.26254827661540459</v>
      </c>
    </row>
    <row r="156" spans="1:6" ht="27.75" customHeight="1" x14ac:dyDescent="0.25">
      <c r="A156" s="163" t="s">
        <v>636</v>
      </c>
      <c r="B156" s="41"/>
      <c r="C156" s="162">
        <v>0</v>
      </c>
      <c r="D156" s="179"/>
      <c r="E156" s="179"/>
      <c r="F156" s="178">
        <v>0.26254827661540459</v>
      </c>
    </row>
    <row r="157" spans="1:6" ht="27.75" customHeight="1" x14ac:dyDescent="0.25">
      <c r="A157" s="163" t="s">
        <v>637</v>
      </c>
      <c r="B157" s="41"/>
      <c r="C157" s="162">
        <v>0</v>
      </c>
      <c r="D157" s="179"/>
      <c r="E157" s="179"/>
      <c r="F157" s="178">
        <v>0.26254827661540459</v>
      </c>
    </row>
    <row r="158" spans="1:6" ht="27.75" customHeight="1" x14ac:dyDescent="0.25">
      <c r="A158" s="163" t="s">
        <v>638</v>
      </c>
      <c r="B158" s="41"/>
      <c r="C158" s="162">
        <v>0</v>
      </c>
      <c r="D158" s="179"/>
      <c r="E158" s="179"/>
      <c r="F158" s="178">
        <v>0.26254827661540459</v>
      </c>
    </row>
    <row r="159" spans="1:6" ht="27.75" customHeight="1" x14ac:dyDescent="0.25">
      <c r="A159" s="163" t="s">
        <v>639</v>
      </c>
      <c r="B159" s="41"/>
      <c r="C159" s="162">
        <v>0</v>
      </c>
      <c r="D159" s="179"/>
      <c r="E159" s="179"/>
      <c r="F159" s="178">
        <v>0.26254827661540459</v>
      </c>
    </row>
    <row r="160" spans="1:6" ht="27.75" customHeight="1" x14ac:dyDescent="0.25">
      <c r="A160" s="163" t="s">
        <v>640</v>
      </c>
      <c r="B160" s="41"/>
      <c r="C160" s="162">
        <v>0</v>
      </c>
      <c r="D160" s="179"/>
      <c r="E160" s="179"/>
      <c r="F160" s="178">
        <v>0.26254827661540459</v>
      </c>
    </row>
    <row r="161" spans="1:6" ht="27.75" customHeight="1" x14ac:dyDescent="0.25">
      <c r="A161" s="163" t="s">
        <v>641</v>
      </c>
      <c r="B161" s="41"/>
      <c r="C161" s="162">
        <v>0</v>
      </c>
      <c r="D161" s="179"/>
      <c r="E161" s="179"/>
      <c r="F161" s="178">
        <v>0.26254827661540459</v>
      </c>
    </row>
    <row r="162" spans="1:6" ht="27.75" customHeight="1" x14ac:dyDescent="0.25">
      <c r="A162" s="163" t="s">
        <v>642</v>
      </c>
      <c r="B162" s="41"/>
      <c r="C162" s="162">
        <v>0</v>
      </c>
      <c r="D162" s="179"/>
      <c r="E162" s="179"/>
      <c r="F162" s="178">
        <v>0.26254827661540459</v>
      </c>
    </row>
    <row r="163" spans="1:6" ht="27.75" customHeight="1" x14ac:dyDescent="0.25">
      <c r="A163" s="2" t="s">
        <v>746</v>
      </c>
      <c r="B163" s="2"/>
      <c r="C163" s="3"/>
    </row>
    <row r="164" spans="1:6" ht="27.75" customHeight="1" x14ac:dyDescent="0.25">
      <c r="A164" s="2" t="s">
        <v>747</v>
      </c>
      <c r="B164" s="2"/>
      <c r="C164" s="3"/>
    </row>
    <row r="165" spans="1:6" ht="27.75" customHeight="1" x14ac:dyDescent="0.25">
      <c r="A165" s="2" t="s">
        <v>748</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77"/>
  <sheetViews>
    <sheetView zoomScale="70" zoomScaleNormal="70" zoomScaleSheetLayoutView="100" workbookViewId="0">
      <selection activeCell="E2" sqref="E2"/>
    </sheetView>
  </sheetViews>
  <sheetFormatPr defaultColWidth="9.21875" defaultRowHeight="27.75" customHeight="1" x14ac:dyDescent="0.25"/>
  <cols>
    <col min="1" max="1" width="29.77734375" style="2" customWidth="1"/>
    <col min="2" max="2" width="48.5546875" style="2" customWidth="1"/>
    <col min="3" max="4" width="23.77734375" style="3" customWidth="1"/>
    <col min="5" max="5" width="15.5546875" style="2" customWidth="1"/>
    <col min="6" max="16384" width="9.21875" style="2"/>
  </cols>
  <sheetData>
    <row r="1" spans="1:7" ht="27.75" customHeight="1" x14ac:dyDescent="0.25">
      <c r="A1" s="49" t="s">
        <v>36</v>
      </c>
      <c r="B1" s="3"/>
      <c r="C1" s="2"/>
      <c r="E1" s="8"/>
      <c r="F1" s="4"/>
      <c r="G1" s="4"/>
    </row>
    <row r="2" spans="1:7" s="9" customFormat="1" ht="39" customHeight="1" x14ac:dyDescent="0.25">
      <c r="A2" s="244" t="str">
        <f>Overview!B4&amp; " - Effective from "&amp;Overview!D4&amp;" - "&amp;Overview!E4&amp;" Nodal/Zonal charges"</f>
        <v>Scottish Hydro Electric Power Distribution plc - Effective from 1 April 2023 - Final Nodal/Zonal charges</v>
      </c>
      <c r="B2" s="288"/>
      <c r="C2" s="288"/>
      <c r="D2" s="289"/>
    </row>
    <row r="3" spans="1:7" ht="60.75" customHeight="1" x14ac:dyDescent="0.25">
      <c r="A3" s="18" t="s">
        <v>749</v>
      </c>
      <c r="B3" s="18" t="s">
        <v>750</v>
      </c>
      <c r="C3" s="18" t="s">
        <v>751</v>
      </c>
      <c r="D3" s="18" t="s">
        <v>752</v>
      </c>
    </row>
    <row r="4" spans="1:7" ht="21.75" customHeight="1" x14ac:dyDescent="0.25">
      <c r="A4" s="199">
        <v>1</v>
      </c>
      <c r="B4" s="200" t="s">
        <v>753</v>
      </c>
      <c r="C4" s="201">
        <v>0.91746238811853298</v>
      </c>
      <c r="D4" s="201">
        <v>0</v>
      </c>
    </row>
    <row r="5" spans="1:7" ht="21.75" customHeight="1" x14ac:dyDescent="0.25">
      <c r="A5" s="199">
        <v>2</v>
      </c>
      <c r="B5" s="200" t="s">
        <v>754</v>
      </c>
      <c r="C5" s="201">
        <v>0</v>
      </c>
      <c r="D5" s="201">
        <v>0</v>
      </c>
    </row>
    <row r="6" spans="1:7" ht="21.75" customHeight="1" x14ac:dyDescent="0.25">
      <c r="A6" s="199">
        <v>3</v>
      </c>
      <c r="B6" s="200" t="s">
        <v>755</v>
      </c>
      <c r="C6" s="201">
        <v>0</v>
      </c>
      <c r="D6" s="201">
        <v>0</v>
      </c>
    </row>
    <row r="7" spans="1:7" ht="21.75" customHeight="1" x14ac:dyDescent="0.25">
      <c r="A7" s="199">
        <v>4</v>
      </c>
      <c r="B7" s="200" t="s">
        <v>756</v>
      </c>
      <c r="C7" s="201">
        <v>1.2014693525156599</v>
      </c>
      <c r="D7" s="201">
        <v>0</v>
      </c>
    </row>
    <row r="8" spans="1:7" ht="21.75" customHeight="1" x14ac:dyDescent="0.25">
      <c r="A8" s="199">
        <v>5</v>
      </c>
      <c r="B8" s="200" t="s">
        <v>757</v>
      </c>
      <c r="C8" s="201">
        <v>0</v>
      </c>
      <c r="D8" s="201">
        <v>0</v>
      </c>
    </row>
    <row r="9" spans="1:7" ht="21.75" customHeight="1" x14ac:dyDescent="0.25">
      <c r="A9" s="199">
        <v>6</v>
      </c>
      <c r="B9" s="200" t="s">
        <v>758</v>
      </c>
      <c r="C9" s="201">
        <v>0</v>
      </c>
      <c r="D9" s="201">
        <v>0</v>
      </c>
    </row>
    <row r="10" spans="1:7" ht="21.75" customHeight="1" x14ac:dyDescent="0.25">
      <c r="A10" s="199">
        <v>7</v>
      </c>
      <c r="B10" s="200" t="s">
        <v>759</v>
      </c>
      <c r="C10" s="201">
        <v>0</v>
      </c>
      <c r="D10" s="201">
        <v>0</v>
      </c>
    </row>
    <row r="11" spans="1:7" ht="21.75" customHeight="1" x14ac:dyDescent="0.25">
      <c r="A11" s="199">
        <v>8</v>
      </c>
      <c r="B11" s="200" t="s">
        <v>760</v>
      </c>
      <c r="C11" s="201">
        <v>0</v>
      </c>
      <c r="D11" s="201">
        <v>0</v>
      </c>
    </row>
    <row r="12" spans="1:7" ht="21.75" customHeight="1" x14ac:dyDescent="0.25">
      <c r="A12" s="199">
        <v>9</v>
      </c>
      <c r="B12" s="200" t="s">
        <v>761</v>
      </c>
      <c r="C12" s="201">
        <v>0</v>
      </c>
      <c r="D12" s="201">
        <v>0</v>
      </c>
    </row>
    <row r="13" spans="1:7" ht="21.75" customHeight="1" x14ac:dyDescent="0.25">
      <c r="A13" s="199">
        <v>10</v>
      </c>
      <c r="B13" s="200" t="s">
        <v>762</v>
      </c>
      <c r="C13" s="201">
        <v>0</v>
      </c>
      <c r="D13" s="201">
        <v>0</v>
      </c>
    </row>
    <row r="14" spans="1:7" ht="21.75" customHeight="1" x14ac:dyDescent="0.25">
      <c r="A14" s="199">
        <v>11</v>
      </c>
      <c r="B14" s="200" t="s">
        <v>763</v>
      </c>
      <c r="C14" s="201">
        <v>0</v>
      </c>
      <c r="D14" s="201">
        <v>0</v>
      </c>
    </row>
    <row r="15" spans="1:7" ht="21.75" customHeight="1" x14ac:dyDescent="0.25">
      <c r="A15" s="199">
        <v>12</v>
      </c>
      <c r="B15" s="200" t="s">
        <v>764</v>
      </c>
      <c r="C15" s="201">
        <v>0</v>
      </c>
      <c r="D15" s="201">
        <v>0</v>
      </c>
    </row>
    <row r="16" spans="1:7" ht="21.75" customHeight="1" x14ac:dyDescent="0.25">
      <c r="A16" s="199">
        <v>13</v>
      </c>
      <c r="B16" s="200" t="s">
        <v>765</v>
      </c>
      <c r="C16" s="201">
        <v>0</v>
      </c>
      <c r="D16" s="201">
        <v>0</v>
      </c>
    </row>
    <row r="17" spans="1:4" ht="21.75" customHeight="1" x14ac:dyDescent="0.25">
      <c r="A17" s="199">
        <v>14</v>
      </c>
      <c r="B17" s="200" t="s">
        <v>766</v>
      </c>
      <c r="C17" s="201">
        <v>0</v>
      </c>
      <c r="D17" s="201">
        <v>0</v>
      </c>
    </row>
    <row r="18" spans="1:4" ht="21.75" customHeight="1" x14ac:dyDescent="0.25">
      <c r="A18" s="199">
        <v>15</v>
      </c>
      <c r="B18" s="200" t="s">
        <v>767</v>
      </c>
      <c r="C18" s="201">
        <v>0</v>
      </c>
      <c r="D18" s="201">
        <v>0</v>
      </c>
    </row>
    <row r="19" spans="1:4" ht="21.75" customHeight="1" x14ac:dyDescent="0.25">
      <c r="A19" s="199">
        <v>16</v>
      </c>
      <c r="B19" s="200" t="s">
        <v>768</v>
      </c>
      <c r="C19" s="201">
        <v>0</v>
      </c>
      <c r="D19" s="201">
        <v>0</v>
      </c>
    </row>
    <row r="20" spans="1:4" ht="21.75" customHeight="1" x14ac:dyDescent="0.25">
      <c r="A20" s="199">
        <v>17</v>
      </c>
      <c r="B20" s="200" t="s">
        <v>769</v>
      </c>
      <c r="C20" s="201">
        <v>0</v>
      </c>
      <c r="D20" s="201">
        <v>0</v>
      </c>
    </row>
    <row r="21" spans="1:4" ht="21.75" customHeight="1" x14ac:dyDescent="0.25">
      <c r="A21" s="199">
        <v>18</v>
      </c>
      <c r="B21" s="200" t="s">
        <v>770</v>
      </c>
      <c r="C21" s="201">
        <v>0</v>
      </c>
      <c r="D21" s="201">
        <v>0</v>
      </c>
    </row>
    <row r="22" spans="1:4" ht="21.75" customHeight="1" x14ac:dyDescent="0.25">
      <c r="A22" s="199">
        <v>19</v>
      </c>
      <c r="B22" s="200" t="s">
        <v>771</v>
      </c>
      <c r="C22" s="201">
        <v>0</v>
      </c>
      <c r="D22" s="201">
        <v>0</v>
      </c>
    </row>
    <row r="23" spans="1:4" ht="21.75" customHeight="1" x14ac:dyDescent="0.25">
      <c r="A23" s="199">
        <v>20</v>
      </c>
      <c r="B23" s="200" t="s">
        <v>772</v>
      </c>
      <c r="C23" s="201">
        <v>0</v>
      </c>
      <c r="D23" s="201">
        <v>0</v>
      </c>
    </row>
    <row r="24" spans="1:4" ht="21.75" customHeight="1" x14ac:dyDescent="0.25">
      <c r="A24" s="199">
        <v>21</v>
      </c>
      <c r="B24" s="200" t="s">
        <v>773</v>
      </c>
      <c r="C24" s="201">
        <v>0</v>
      </c>
      <c r="D24" s="201">
        <v>0</v>
      </c>
    </row>
    <row r="25" spans="1:4" ht="21.75" customHeight="1" x14ac:dyDescent="0.25">
      <c r="A25" s="199">
        <v>22</v>
      </c>
      <c r="B25" s="200" t="s">
        <v>774</v>
      </c>
      <c r="C25" s="201">
        <v>0</v>
      </c>
      <c r="D25" s="201">
        <v>0</v>
      </c>
    </row>
    <row r="26" spans="1:4" ht="21.75" customHeight="1" x14ac:dyDescent="0.25">
      <c r="A26" s="199">
        <v>23</v>
      </c>
      <c r="B26" s="200" t="s">
        <v>775</v>
      </c>
      <c r="C26" s="201">
        <v>0</v>
      </c>
      <c r="D26" s="201">
        <v>0</v>
      </c>
    </row>
    <row r="27" spans="1:4" ht="27.75" customHeight="1" x14ac:dyDescent="0.25">
      <c r="A27" s="199">
        <v>24</v>
      </c>
      <c r="B27" s="200" t="s">
        <v>776</v>
      </c>
      <c r="C27" s="201">
        <v>0</v>
      </c>
      <c r="D27" s="201">
        <v>0</v>
      </c>
    </row>
    <row r="28" spans="1:4" ht="27.75" customHeight="1" x14ac:dyDescent="0.25">
      <c r="A28" s="199">
        <v>25</v>
      </c>
      <c r="B28" s="200" t="s">
        <v>777</v>
      </c>
      <c r="C28" s="201">
        <v>0</v>
      </c>
      <c r="D28" s="201">
        <v>0</v>
      </c>
    </row>
    <row r="29" spans="1:4" ht="27.75" customHeight="1" x14ac:dyDescent="0.25">
      <c r="A29" s="199">
        <v>26</v>
      </c>
      <c r="B29" s="200" t="s">
        <v>778</v>
      </c>
      <c r="C29" s="201">
        <v>0</v>
      </c>
      <c r="D29" s="201">
        <v>0</v>
      </c>
    </row>
    <row r="30" spans="1:4" ht="27.75" customHeight="1" x14ac:dyDescent="0.25">
      <c r="A30" s="199">
        <v>27</v>
      </c>
      <c r="B30" s="200" t="s">
        <v>779</v>
      </c>
      <c r="C30" s="201">
        <v>0</v>
      </c>
      <c r="D30" s="201">
        <v>0</v>
      </c>
    </row>
    <row r="31" spans="1:4" ht="27.75" customHeight="1" x14ac:dyDescent="0.25">
      <c r="A31" s="199">
        <v>28</v>
      </c>
      <c r="B31" s="200" t="s">
        <v>780</v>
      </c>
      <c r="C31" s="201">
        <v>0</v>
      </c>
      <c r="D31" s="201">
        <v>0</v>
      </c>
    </row>
    <row r="32" spans="1:4" ht="27.75" customHeight="1" x14ac:dyDescent="0.25">
      <c r="A32" s="199">
        <v>29</v>
      </c>
      <c r="B32" s="200" t="s">
        <v>781</v>
      </c>
      <c r="C32" s="201">
        <v>0</v>
      </c>
      <c r="D32" s="201">
        <v>0</v>
      </c>
    </row>
    <row r="33" spans="1:4" ht="27.75" customHeight="1" x14ac:dyDescent="0.25">
      <c r="A33" s="199">
        <v>30</v>
      </c>
      <c r="B33" s="200" t="s">
        <v>782</v>
      </c>
      <c r="C33" s="201">
        <v>18.064992512069399</v>
      </c>
      <c r="D33" s="201">
        <v>0</v>
      </c>
    </row>
    <row r="34" spans="1:4" ht="27.75" customHeight="1" x14ac:dyDescent="0.25">
      <c r="A34" s="199">
        <v>31</v>
      </c>
      <c r="B34" s="200" t="s">
        <v>783</v>
      </c>
      <c r="C34" s="201">
        <v>0</v>
      </c>
      <c r="D34" s="201">
        <v>0</v>
      </c>
    </row>
    <row r="35" spans="1:4" ht="27.75" customHeight="1" x14ac:dyDescent="0.25">
      <c r="A35" s="199">
        <v>32</v>
      </c>
      <c r="B35" s="200" t="s">
        <v>784</v>
      </c>
      <c r="C35" s="201">
        <v>0.33716319169777398</v>
      </c>
      <c r="D35" s="201">
        <v>0</v>
      </c>
    </row>
    <row r="36" spans="1:4" ht="27.75" customHeight="1" x14ac:dyDescent="0.25">
      <c r="A36" s="199">
        <v>33</v>
      </c>
      <c r="B36" s="200" t="s">
        <v>785</v>
      </c>
      <c r="C36" s="201">
        <v>0</v>
      </c>
      <c r="D36" s="201">
        <v>0</v>
      </c>
    </row>
    <row r="37" spans="1:4" ht="27.75" customHeight="1" x14ac:dyDescent="0.25">
      <c r="A37" s="199">
        <v>34</v>
      </c>
      <c r="B37" s="200" t="s">
        <v>786</v>
      </c>
      <c r="C37" s="201">
        <v>0</v>
      </c>
      <c r="D37" s="201">
        <v>0</v>
      </c>
    </row>
    <row r="38" spans="1:4" ht="27.75" customHeight="1" x14ac:dyDescent="0.25">
      <c r="A38" s="199">
        <v>35</v>
      </c>
      <c r="B38" s="200" t="s">
        <v>787</v>
      </c>
      <c r="C38" s="201">
        <v>0</v>
      </c>
      <c r="D38" s="201">
        <v>0</v>
      </c>
    </row>
    <row r="39" spans="1:4" ht="27.75" customHeight="1" x14ac:dyDescent="0.25">
      <c r="A39" s="199">
        <v>36</v>
      </c>
      <c r="B39" s="200" t="s">
        <v>788</v>
      </c>
      <c r="C39" s="201">
        <v>0</v>
      </c>
      <c r="D39" s="201">
        <v>0</v>
      </c>
    </row>
    <row r="40" spans="1:4" ht="27.75" customHeight="1" x14ac:dyDescent="0.25">
      <c r="A40" s="199">
        <v>37</v>
      </c>
      <c r="B40" s="200" t="s">
        <v>789</v>
      </c>
      <c r="C40" s="201">
        <v>0</v>
      </c>
      <c r="D40" s="201">
        <v>0</v>
      </c>
    </row>
    <row r="41" spans="1:4" ht="27.75" customHeight="1" x14ac:dyDescent="0.25">
      <c r="A41" s="199">
        <v>38</v>
      </c>
      <c r="B41" s="200" t="s">
        <v>790</v>
      </c>
      <c r="C41" s="201">
        <v>0</v>
      </c>
      <c r="D41" s="201">
        <v>0</v>
      </c>
    </row>
    <row r="42" spans="1:4" ht="27.75" customHeight="1" x14ac:dyDescent="0.25">
      <c r="A42" s="199">
        <v>39</v>
      </c>
      <c r="B42" s="200" t="s">
        <v>791</v>
      </c>
      <c r="C42" s="201">
        <v>0</v>
      </c>
      <c r="D42" s="201">
        <v>0</v>
      </c>
    </row>
    <row r="43" spans="1:4" ht="27.75" customHeight="1" x14ac:dyDescent="0.25">
      <c r="A43" s="199">
        <v>40</v>
      </c>
      <c r="B43" s="200" t="s">
        <v>792</v>
      </c>
      <c r="C43" s="201">
        <v>0</v>
      </c>
      <c r="D43" s="201">
        <v>0</v>
      </c>
    </row>
    <row r="44" spans="1:4" ht="27.75" customHeight="1" x14ac:dyDescent="0.25">
      <c r="A44" s="199">
        <v>41</v>
      </c>
      <c r="B44" s="200" t="s">
        <v>793</v>
      </c>
      <c r="C44" s="201">
        <v>0</v>
      </c>
      <c r="D44" s="201">
        <v>0</v>
      </c>
    </row>
    <row r="45" spans="1:4" ht="27.75" customHeight="1" x14ac:dyDescent="0.25">
      <c r="A45" s="199">
        <v>42</v>
      </c>
      <c r="B45" s="200" t="s">
        <v>794</v>
      </c>
      <c r="C45" s="201">
        <v>0</v>
      </c>
      <c r="D45" s="201">
        <v>0</v>
      </c>
    </row>
    <row r="46" spans="1:4" ht="27.75" customHeight="1" x14ac:dyDescent="0.25">
      <c r="A46" s="199">
        <v>43</v>
      </c>
      <c r="B46" s="200" t="s">
        <v>795</v>
      </c>
      <c r="C46" s="201">
        <v>0</v>
      </c>
      <c r="D46" s="201">
        <v>0</v>
      </c>
    </row>
    <row r="47" spans="1:4" ht="27.75" customHeight="1" x14ac:dyDescent="0.25">
      <c r="A47" s="199">
        <v>44</v>
      </c>
      <c r="B47" s="200" t="s">
        <v>796</v>
      </c>
      <c r="C47" s="201">
        <v>0</v>
      </c>
      <c r="D47" s="201">
        <v>0</v>
      </c>
    </row>
    <row r="48" spans="1:4" ht="27.75" customHeight="1" x14ac:dyDescent="0.25">
      <c r="A48" s="199">
        <v>45</v>
      </c>
      <c r="B48" s="200" t="s">
        <v>797</v>
      </c>
      <c r="C48" s="201">
        <v>0</v>
      </c>
      <c r="D48" s="201">
        <v>0</v>
      </c>
    </row>
    <row r="49" spans="1:4" ht="27.75" customHeight="1" x14ac:dyDescent="0.25">
      <c r="A49" s="199">
        <v>46</v>
      </c>
      <c r="B49" s="200" t="s">
        <v>798</v>
      </c>
      <c r="C49" s="201">
        <v>0</v>
      </c>
      <c r="D49" s="201">
        <v>0</v>
      </c>
    </row>
    <row r="50" spans="1:4" ht="27.75" customHeight="1" x14ac:dyDescent="0.25">
      <c r="A50" s="199">
        <v>47</v>
      </c>
      <c r="B50" s="200" t="s">
        <v>799</v>
      </c>
      <c r="C50" s="201">
        <v>5.0431115490768299</v>
      </c>
      <c r="D50" s="201">
        <v>0</v>
      </c>
    </row>
    <row r="51" spans="1:4" ht="27.75" customHeight="1" x14ac:dyDescent="0.25">
      <c r="A51" s="199">
        <v>48</v>
      </c>
      <c r="B51" s="200" t="s">
        <v>800</v>
      </c>
      <c r="C51" s="201">
        <v>0</v>
      </c>
      <c r="D51" s="201">
        <v>0</v>
      </c>
    </row>
    <row r="52" spans="1:4" ht="27.75" customHeight="1" x14ac:dyDescent="0.25">
      <c r="A52" s="199">
        <v>49</v>
      </c>
      <c r="B52" s="200" t="s">
        <v>801</v>
      </c>
      <c r="C52" s="201">
        <v>0</v>
      </c>
      <c r="D52" s="201">
        <v>0</v>
      </c>
    </row>
    <row r="53" spans="1:4" ht="27.75" customHeight="1" x14ac:dyDescent="0.25">
      <c r="A53" s="199">
        <v>50</v>
      </c>
      <c r="B53" s="200" t="s">
        <v>802</v>
      </c>
      <c r="C53" s="201">
        <v>0</v>
      </c>
      <c r="D53" s="201">
        <v>0</v>
      </c>
    </row>
    <row r="54" spans="1:4" ht="27.75" customHeight="1" x14ac:dyDescent="0.25">
      <c r="A54" s="199">
        <v>51</v>
      </c>
      <c r="B54" s="200" t="s">
        <v>803</v>
      </c>
      <c r="C54" s="201">
        <v>0</v>
      </c>
      <c r="D54" s="201">
        <v>0</v>
      </c>
    </row>
    <row r="55" spans="1:4" ht="27.75" customHeight="1" x14ac:dyDescent="0.25">
      <c r="A55" s="199">
        <v>52</v>
      </c>
      <c r="B55" s="200" t="s">
        <v>804</v>
      </c>
      <c r="C55" s="201">
        <v>0</v>
      </c>
      <c r="D55" s="201">
        <v>0</v>
      </c>
    </row>
    <row r="56" spans="1:4" ht="27.75" customHeight="1" x14ac:dyDescent="0.25">
      <c r="A56" s="199">
        <v>53</v>
      </c>
      <c r="B56" s="200" t="s">
        <v>805</v>
      </c>
      <c r="C56" s="201">
        <v>0</v>
      </c>
      <c r="D56" s="201">
        <v>0</v>
      </c>
    </row>
    <row r="57" spans="1:4" ht="27.75" customHeight="1" x14ac:dyDescent="0.25">
      <c r="A57" s="199">
        <v>54</v>
      </c>
      <c r="B57" s="200" t="s">
        <v>806</v>
      </c>
      <c r="C57" s="201">
        <v>0</v>
      </c>
      <c r="D57" s="201">
        <v>0</v>
      </c>
    </row>
    <row r="58" spans="1:4" ht="27.75" customHeight="1" x14ac:dyDescent="0.25">
      <c r="A58" s="199">
        <v>55</v>
      </c>
      <c r="B58" s="200" t="s">
        <v>807</v>
      </c>
      <c r="C58" s="201">
        <v>0</v>
      </c>
      <c r="D58" s="201">
        <v>0</v>
      </c>
    </row>
    <row r="59" spans="1:4" ht="27.75" customHeight="1" x14ac:dyDescent="0.25">
      <c r="A59" s="199">
        <v>56</v>
      </c>
      <c r="B59" s="200" t="s">
        <v>808</v>
      </c>
      <c r="C59" s="201">
        <v>0</v>
      </c>
      <c r="D59" s="201">
        <v>0</v>
      </c>
    </row>
    <row r="60" spans="1:4" ht="27.75" customHeight="1" x14ac:dyDescent="0.25">
      <c r="A60" s="199">
        <v>57</v>
      </c>
      <c r="B60" s="200" t="s">
        <v>809</v>
      </c>
      <c r="C60" s="201">
        <v>0</v>
      </c>
      <c r="D60" s="201">
        <v>0</v>
      </c>
    </row>
    <row r="61" spans="1:4" ht="27.75" customHeight="1" x14ac:dyDescent="0.25">
      <c r="A61" s="199">
        <v>58</v>
      </c>
      <c r="B61" s="200" t="s">
        <v>810</v>
      </c>
      <c r="C61" s="201">
        <v>0</v>
      </c>
      <c r="D61" s="201">
        <v>0</v>
      </c>
    </row>
    <row r="62" spans="1:4" ht="27.75" customHeight="1" x14ac:dyDescent="0.25">
      <c r="A62" s="199">
        <v>59</v>
      </c>
      <c r="B62" s="200" t="s">
        <v>811</v>
      </c>
      <c r="C62" s="201">
        <v>0</v>
      </c>
      <c r="D62" s="201">
        <v>0</v>
      </c>
    </row>
    <row r="63" spans="1:4" ht="27.75" customHeight="1" x14ac:dyDescent="0.25">
      <c r="A63" s="199">
        <v>60</v>
      </c>
      <c r="B63" s="200" t="s">
        <v>812</v>
      </c>
      <c r="C63" s="201">
        <v>0</v>
      </c>
      <c r="D63" s="201">
        <v>0</v>
      </c>
    </row>
    <row r="64" spans="1:4" ht="27.75" customHeight="1" x14ac:dyDescent="0.25">
      <c r="A64" s="199">
        <v>61</v>
      </c>
      <c r="B64" s="200" t="s">
        <v>813</v>
      </c>
      <c r="C64" s="201">
        <v>0</v>
      </c>
      <c r="D64" s="201">
        <v>0</v>
      </c>
    </row>
    <row r="65" spans="1:4" ht="27.75" customHeight="1" x14ac:dyDescent="0.25">
      <c r="A65" s="199">
        <v>62</v>
      </c>
      <c r="B65" s="200" t="s">
        <v>814</v>
      </c>
      <c r="C65" s="201">
        <v>0</v>
      </c>
      <c r="D65" s="201">
        <v>0</v>
      </c>
    </row>
    <row r="66" spans="1:4" ht="27.75" customHeight="1" x14ac:dyDescent="0.25">
      <c r="A66" s="199">
        <v>63</v>
      </c>
      <c r="B66" s="200" t="s">
        <v>815</v>
      </c>
      <c r="C66" s="201">
        <v>0</v>
      </c>
      <c r="D66" s="201">
        <v>0</v>
      </c>
    </row>
    <row r="67" spans="1:4" ht="27.75" customHeight="1" x14ac:dyDescent="0.25">
      <c r="A67" s="199">
        <v>64</v>
      </c>
      <c r="B67" s="200" t="s">
        <v>816</v>
      </c>
      <c r="C67" s="201">
        <v>8.6987505764581705</v>
      </c>
      <c r="D67" s="201">
        <v>0.91746238811853298</v>
      </c>
    </row>
    <row r="68" spans="1:4" ht="27.75" customHeight="1" x14ac:dyDescent="0.25">
      <c r="A68" s="199">
        <v>65</v>
      </c>
      <c r="B68" s="200" t="s">
        <v>817</v>
      </c>
      <c r="C68" s="201">
        <v>0</v>
      </c>
      <c r="D68" s="201">
        <v>0.91746238811853298</v>
      </c>
    </row>
    <row r="69" spans="1:4" ht="27.75" customHeight="1" x14ac:dyDescent="0.25">
      <c r="A69" s="199">
        <v>66</v>
      </c>
      <c r="B69" s="200" t="s">
        <v>818</v>
      </c>
      <c r="C69" s="201">
        <v>0</v>
      </c>
      <c r="D69" s="201">
        <v>0.91746238811853298</v>
      </c>
    </row>
    <row r="70" spans="1:4" ht="27.75" customHeight="1" x14ac:dyDescent="0.25">
      <c r="A70" s="199">
        <v>67</v>
      </c>
      <c r="B70" s="200" t="s">
        <v>819</v>
      </c>
      <c r="C70" s="201">
        <v>0</v>
      </c>
      <c r="D70" s="201">
        <v>0.91746238811853298</v>
      </c>
    </row>
    <row r="71" spans="1:4" ht="27.75" customHeight="1" x14ac:dyDescent="0.25">
      <c r="A71" s="199">
        <v>68</v>
      </c>
      <c r="B71" s="200" t="s">
        <v>820</v>
      </c>
      <c r="C71" s="201">
        <v>0</v>
      </c>
      <c r="D71" s="201">
        <v>0.91746238811853298</v>
      </c>
    </row>
    <row r="72" spans="1:4" ht="27.75" customHeight="1" x14ac:dyDescent="0.25">
      <c r="A72" s="199">
        <v>69</v>
      </c>
      <c r="B72" s="200" t="s">
        <v>821</v>
      </c>
      <c r="C72" s="201">
        <v>0</v>
      </c>
      <c r="D72" s="201">
        <v>0.91746238811853298</v>
      </c>
    </row>
    <row r="73" spans="1:4" ht="27.75" customHeight="1" x14ac:dyDescent="0.25">
      <c r="A73" s="199">
        <v>70</v>
      </c>
      <c r="B73" s="200" t="s">
        <v>822</v>
      </c>
      <c r="C73" s="201">
        <v>0</v>
      </c>
      <c r="D73" s="201">
        <v>0.91746238811853298</v>
      </c>
    </row>
    <row r="74" spans="1:4" ht="27.75" customHeight="1" x14ac:dyDescent="0.25">
      <c r="A74" s="199">
        <v>71</v>
      </c>
      <c r="B74" s="200" t="s">
        <v>823</v>
      </c>
      <c r="C74" s="201">
        <v>0</v>
      </c>
      <c r="D74" s="201">
        <v>0.91746238811853298</v>
      </c>
    </row>
    <row r="75" spans="1:4" ht="27.75" customHeight="1" x14ac:dyDescent="0.25">
      <c r="A75" s="199">
        <v>72</v>
      </c>
      <c r="B75" s="200" t="s">
        <v>824</v>
      </c>
      <c r="C75" s="201">
        <v>0</v>
      </c>
      <c r="D75" s="201">
        <v>0.91746238811853298</v>
      </c>
    </row>
    <row r="76" spans="1:4" ht="27.75" customHeight="1" x14ac:dyDescent="0.25">
      <c r="A76" s="199">
        <v>73</v>
      </c>
      <c r="B76" s="200" t="s">
        <v>825</v>
      </c>
      <c r="C76" s="201">
        <v>0</v>
      </c>
      <c r="D76" s="201">
        <v>0.91746238811853298</v>
      </c>
    </row>
    <row r="77" spans="1:4" ht="27.75" customHeight="1" x14ac:dyDescent="0.25">
      <c r="A77" s="199">
        <v>74</v>
      </c>
      <c r="B77" s="200" t="s">
        <v>826</v>
      </c>
      <c r="C77" s="201">
        <v>0</v>
      </c>
      <c r="D77" s="201">
        <v>0</v>
      </c>
    </row>
    <row r="78" spans="1:4" ht="27.75" customHeight="1" x14ac:dyDescent="0.25">
      <c r="A78" s="199">
        <v>75</v>
      </c>
      <c r="B78" s="200" t="s">
        <v>827</v>
      </c>
      <c r="C78" s="201">
        <v>0</v>
      </c>
      <c r="D78" s="201">
        <v>0</v>
      </c>
    </row>
    <row r="79" spans="1:4" ht="27.75" customHeight="1" x14ac:dyDescent="0.25">
      <c r="A79" s="199">
        <v>76</v>
      </c>
      <c r="B79" s="200" t="s">
        <v>828</v>
      </c>
      <c r="C79" s="201">
        <v>0</v>
      </c>
      <c r="D79" s="201">
        <v>0</v>
      </c>
    </row>
    <row r="80" spans="1:4" ht="27.75" customHeight="1" x14ac:dyDescent="0.25">
      <c r="A80" s="199">
        <v>77</v>
      </c>
      <c r="B80" s="200" t="s">
        <v>829</v>
      </c>
      <c r="C80" s="201">
        <v>0</v>
      </c>
      <c r="D80" s="201">
        <v>0</v>
      </c>
    </row>
    <row r="81" spans="1:4" ht="27.75" customHeight="1" x14ac:dyDescent="0.25">
      <c r="A81" s="199">
        <v>78</v>
      </c>
      <c r="B81" s="200" t="s">
        <v>830</v>
      </c>
      <c r="C81" s="201">
        <v>0</v>
      </c>
      <c r="D81" s="201">
        <v>0</v>
      </c>
    </row>
    <row r="82" spans="1:4" ht="27.75" customHeight="1" x14ac:dyDescent="0.25">
      <c r="A82" s="199">
        <v>79</v>
      </c>
      <c r="B82" s="200" t="s">
        <v>831</v>
      </c>
      <c r="C82" s="201">
        <v>0</v>
      </c>
      <c r="D82" s="201">
        <v>0</v>
      </c>
    </row>
    <row r="83" spans="1:4" ht="27.75" customHeight="1" x14ac:dyDescent="0.25">
      <c r="A83" s="199">
        <v>80</v>
      </c>
      <c r="B83" s="200" t="s">
        <v>832</v>
      </c>
      <c r="C83" s="201">
        <v>0</v>
      </c>
      <c r="D83" s="201">
        <v>0</v>
      </c>
    </row>
    <row r="84" spans="1:4" ht="27.75" customHeight="1" x14ac:dyDescent="0.25">
      <c r="A84" s="199">
        <v>81</v>
      </c>
      <c r="B84" s="200" t="s">
        <v>833</v>
      </c>
      <c r="C84" s="201">
        <v>0</v>
      </c>
      <c r="D84" s="201">
        <v>0</v>
      </c>
    </row>
    <row r="85" spans="1:4" ht="27.75" customHeight="1" x14ac:dyDescent="0.25">
      <c r="A85" s="199">
        <v>82</v>
      </c>
      <c r="B85" s="200" t="s">
        <v>834</v>
      </c>
      <c r="C85" s="201">
        <v>0</v>
      </c>
      <c r="D85" s="201">
        <v>0</v>
      </c>
    </row>
    <row r="86" spans="1:4" ht="27.75" customHeight="1" x14ac:dyDescent="0.25">
      <c r="A86" s="199">
        <v>83</v>
      </c>
      <c r="B86" s="200" t="s">
        <v>835</v>
      </c>
      <c r="C86" s="201">
        <v>0</v>
      </c>
      <c r="D86" s="201">
        <v>0</v>
      </c>
    </row>
    <row r="87" spans="1:4" ht="27.75" customHeight="1" x14ac:dyDescent="0.25">
      <c r="A87" s="199">
        <v>84</v>
      </c>
      <c r="B87" s="200" t="s">
        <v>836</v>
      </c>
      <c r="C87" s="201">
        <v>0</v>
      </c>
      <c r="D87" s="201">
        <v>0</v>
      </c>
    </row>
    <row r="88" spans="1:4" ht="27.75" customHeight="1" x14ac:dyDescent="0.25">
      <c r="A88" s="199">
        <v>85</v>
      </c>
      <c r="B88" s="200" t="s">
        <v>837</v>
      </c>
      <c r="C88" s="201">
        <v>0</v>
      </c>
      <c r="D88" s="201">
        <v>0</v>
      </c>
    </row>
    <row r="89" spans="1:4" ht="27.75" customHeight="1" x14ac:dyDescent="0.25">
      <c r="A89" s="199">
        <v>86</v>
      </c>
      <c r="B89" s="200" t="s">
        <v>838</v>
      </c>
      <c r="C89" s="201">
        <v>0</v>
      </c>
      <c r="D89" s="201">
        <v>0</v>
      </c>
    </row>
    <row r="90" spans="1:4" ht="27.75" customHeight="1" x14ac:dyDescent="0.25">
      <c r="A90" s="199">
        <v>87</v>
      </c>
      <c r="B90" s="200" t="s">
        <v>839</v>
      </c>
      <c r="C90" s="201">
        <v>0</v>
      </c>
      <c r="D90" s="201">
        <v>0</v>
      </c>
    </row>
    <row r="91" spans="1:4" ht="27.75" customHeight="1" x14ac:dyDescent="0.25">
      <c r="A91" s="199">
        <v>88</v>
      </c>
      <c r="B91" s="200" t="s">
        <v>840</v>
      </c>
      <c r="C91" s="201">
        <v>0</v>
      </c>
      <c r="D91" s="201">
        <v>0</v>
      </c>
    </row>
    <row r="92" spans="1:4" ht="27.75" customHeight="1" x14ac:dyDescent="0.25">
      <c r="A92" s="199">
        <v>89</v>
      </c>
      <c r="B92" s="200" t="s">
        <v>841</v>
      </c>
      <c r="C92" s="201">
        <v>0</v>
      </c>
      <c r="D92" s="201">
        <v>0</v>
      </c>
    </row>
    <row r="93" spans="1:4" ht="27.75" customHeight="1" x14ac:dyDescent="0.25">
      <c r="A93" s="199">
        <v>90</v>
      </c>
      <c r="B93" s="200" t="s">
        <v>842</v>
      </c>
      <c r="C93" s="201">
        <v>0</v>
      </c>
      <c r="D93" s="201">
        <v>0</v>
      </c>
    </row>
    <row r="94" spans="1:4" ht="27.75" customHeight="1" x14ac:dyDescent="0.25">
      <c r="A94" s="199">
        <v>91</v>
      </c>
      <c r="B94" s="200" t="s">
        <v>843</v>
      </c>
      <c r="C94" s="201">
        <v>0</v>
      </c>
      <c r="D94" s="201">
        <v>1.2014693525156599</v>
      </c>
    </row>
    <row r="95" spans="1:4" ht="27.75" customHeight="1" x14ac:dyDescent="0.25">
      <c r="A95" s="199">
        <v>92</v>
      </c>
      <c r="B95" s="200" t="s">
        <v>844</v>
      </c>
      <c r="C95" s="201">
        <v>0</v>
      </c>
      <c r="D95" s="201">
        <v>1.2014693525156599</v>
      </c>
    </row>
    <row r="96" spans="1:4" ht="27.75" customHeight="1" x14ac:dyDescent="0.25">
      <c r="A96" s="199">
        <v>93</v>
      </c>
      <c r="B96" s="200" t="s">
        <v>845</v>
      </c>
      <c r="C96" s="201">
        <v>0</v>
      </c>
      <c r="D96" s="201">
        <v>1.2014693525156599</v>
      </c>
    </row>
    <row r="97" spans="1:4" ht="27.75" customHeight="1" x14ac:dyDescent="0.25">
      <c r="A97" s="199">
        <v>94</v>
      </c>
      <c r="B97" s="200" t="s">
        <v>846</v>
      </c>
      <c r="C97" s="201">
        <v>0</v>
      </c>
      <c r="D97" s="201">
        <v>1.2014693525156599</v>
      </c>
    </row>
    <row r="98" spans="1:4" ht="27.75" customHeight="1" x14ac:dyDescent="0.25">
      <c r="A98" s="199">
        <v>95</v>
      </c>
      <c r="B98" s="200" t="s">
        <v>847</v>
      </c>
      <c r="C98" s="201">
        <v>17.337081773611999</v>
      </c>
      <c r="D98" s="201">
        <v>1.2014693525156599</v>
      </c>
    </row>
    <row r="99" spans="1:4" ht="27.75" customHeight="1" x14ac:dyDescent="0.25">
      <c r="A99" s="199">
        <v>96</v>
      </c>
      <c r="B99" s="200" t="s">
        <v>848</v>
      </c>
      <c r="C99" s="201">
        <v>0</v>
      </c>
      <c r="D99" s="201">
        <v>1.2014693525156599</v>
      </c>
    </row>
    <row r="100" spans="1:4" ht="27.75" customHeight="1" x14ac:dyDescent="0.25">
      <c r="A100" s="199">
        <v>97</v>
      </c>
      <c r="B100" s="200" t="s">
        <v>849</v>
      </c>
      <c r="C100" s="201">
        <v>0</v>
      </c>
      <c r="D100" s="201">
        <v>1.2014693525156599</v>
      </c>
    </row>
    <row r="101" spans="1:4" ht="27.75" customHeight="1" x14ac:dyDescent="0.25">
      <c r="A101" s="199">
        <v>98</v>
      </c>
      <c r="B101" s="200" t="s">
        <v>850</v>
      </c>
      <c r="C101" s="201">
        <v>0</v>
      </c>
      <c r="D101" s="201">
        <v>1.2014693525156599</v>
      </c>
    </row>
    <row r="102" spans="1:4" ht="27.75" customHeight="1" x14ac:dyDescent="0.25">
      <c r="A102" s="199">
        <v>99</v>
      </c>
      <c r="B102" s="200" t="s">
        <v>851</v>
      </c>
      <c r="C102" s="201">
        <v>0</v>
      </c>
      <c r="D102" s="201">
        <v>1.2014693525156599</v>
      </c>
    </row>
    <row r="103" spans="1:4" ht="27.75" customHeight="1" x14ac:dyDescent="0.25">
      <c r="A103" s="199">
        <v>100</v>
      </c>
      <c r="B103" s="200" t="s">
        <v>852</v>
      </c>
      <c r="C103" s="201">
        <v>0</v>
      </c>
      <c r="D103" s="201">
        <v>1.2014693525156599</v>
      </c>
    </row>
    <row r="104" spans="1:4" ht="27.75" customHeight="1" x14ac:dyDescent="0.25">
      <c r="A104" s="199">
        <v>101</v>
      </c>
      <c r="B104" s="200" t="s">
        <v>853</v>
      </c>
      <c r="C104" s="201">
        <v>0</v>
      </c>
      <c r="D104" s="201">
        <v>1.2014693525156599</v>
      </c>
    </row>
    <row r="105" spans="1:4" ht="27.75" customHeight="1" x14ac:dyDescent="0.25">
      <c r="A105" s="199">
        <v>102</v>
      </c>
      <c r="B105" s="200" t="s">
        <v>854</v>
      </c>
      <c r="C105" s="201">
        <v>0</v>
      </c>
      <c r="D105" s="201">
        <v>0</v>
      </c>
    </row>
    <row r="106" spans="1:4" ht="27.75" customHeight="1" x14ac:dyDescent="0.25">
      <c r="A106" s="199">
        <v>103</v>
      </c>
      <c r="B106" s="200" t="s">
        <v>855</v>
      </c>
      <c r="C106" s="201">
        <v>0</v>
      </c>
      <c r="D106" s="201">
        <v>0</v>
      </c>
    </row>
    <row r="107" spans="1:4" ht="27.75" customHeight="1" x14ac:dyDescent="0.25">
      <c r="A107" s="199">
        <v>104</v>
      </c>
      <c r="B107" s="200" t="s">
        <v>856</v>
      </c>
      <c r="C107" s="201">
        <v>0</v>
      </c>
      <c r="D107" s="201">
        <v>0</v>
      </c>
    </row>
    <row r="108" spans="1:4" ht="27.75" customHeight="1" x14ac:dyDescent="0.25">
      <c r="A108" s="199">
        <v>105</v>
      </c>
      <c r="B108" s="200" t="s">
        <v>857</v>
      </c>
      <c r="C108" s="201">
        <v>0</v>
      </c>
      <c r="D108" s="201">
        <v>0</v>
      </c>
    </row>
    <row r="109" spans="1:4" ht="27.75" customHeight="1" x14ac:dyDescent="0.25">
      <c r="A109" s="199">
        <v>106</v>
      </c>
      <c r="B109" s="200" t="s">
        <v>858</v>
      </c>
      <c r="C109" s="201">
        <v>0</v>
      </c>
      <c r="D109" s="201">
        <v>0</v>
      </c>
    </row>
    <row r="110" spans="1:4" ht="27.75" customHeight="1" x14ac:dyDescent="0.25">
      <c r="A110" s="199">
        <v>107</v>
      </c>
      <c r="B110" s="200" t="s">
        <v>859</v>
      </c>
      <c r="C110" s="201">
        <v>0</v>
      </c>
      <c r="D110" s="201">
        <v>0</v>
      </c>
    </row>
    <row r="111" spans="1:4" ht="27.75" customHeight="1" x14ac:dyDescent="0.25">
      <c r="A111" s="199">
        <v>108</v>
      </c>
      <c r="B111" s="200" t="s">
        <v>860</v>
      </c>
      <c r="C111" s="201">
        <v>0</v>
      </c>
      <c r="D111" s="201">
        <v>0</v>
      </c>
    </row>
    <row r="112" spans="1:4" ht="27.75" customHeight="1" x14ac:dyDescent="0.25">
      <c r="A112" s="199">
        <v>109</v>
      </c>
      <c r="B112" s="200" t="s">
        <v>861</v>
      </c>
      <c r="C112" s="201">
        <v>0</v>
      </c>
      <c r="D112" s="201">
        <v>0</v>
      </c>
    </row>
    <row r="113" spans="1:4" ht="27.75" customHeight="1" x14ac:dyDescent="0.25">
      <c r="A113" s="199">
        <v>110</v>
      </c>
      <c r="B113" s="200" t="s">
        <v>862</v>
      </c>
      <c r="C113" s="201">
        <v>0</v>
      </c>
      <c r="D113" s="201">
        <v>0</v>
      </c>
    </row>
    <row r="114" spans="1:4" ht="27.75" customHeight="1" x14ac:dyDescent="0.25">
      <c r="A114" s="199">
        <v>111</v>
      </c>
      <c r="B114" s="200" t="s">
        <v>863</v>
      </c>
      <c r="C114" s="201">
        <v>0</v>
      </c>
      <c r="D114" s="201">
        <v>0</v>
      </c>
    </row>
    <row r="115" spans="1:4" ht="27.75" customHeight="1" x14ac:dyDescent="0.25">
      <c r="A115" s="199">
        <v>112</v>
      </c>
      <c r="B115" s="200" t="s">
        <v>864</v>
      </c>
      <c r="C115" s="201">
        <v>0</v>
      </c>
      <c r="D115" s="201">
        <v>0</v>
      </c>
    </row>
    <row r="116" spans="1:4" ht="27.75" customHeight="1" x14ac:dyDescent="0.25">
      <c r="A116" s="199">
        <v>113</v>
      </c>
      <c r="B116" s="200" t="s">
        <v>865</v>
      </c>
      <c r="C116" s="201">
        <v>0</v>
      </c>
      <c r="D116" s="201">
        <v>0</v>
      </c>
    </row>
    <row r="117" spans="1:4" ht="27.75" customHeight="1" x14ac:dyDescent="0.25">
      <c r="A117" s="199">
        <v>114</v>
      </c>
      <c r="B117" s="200" t="s">
        <v>866</v>
      </c>
      <c r="C117" s="201">
        <v>0</v>
      </c>
      <c r="D117" s="201">
        <v>0</v>
      </c>
    </row>
    <row r="118" spans="1:4" ht="27.75" customHeight="1" x14ac:dyDescent="0.25">
      <c r="A118" s="199">
        <v>115</v>
      </c>
      <c r="B118" s="200" t="s">
        <v>867</v>
      </c>
      <c r="C118" s="201">
        <v>0</v>
      </c>
      <c r="D118" s="201">
        <v>0</v>
      </c>
    </row>
    <row r="119" spans="1:4" ht="27.75" customHeight="1" x14ac:dyDescent="0.25">
      <c r="A119" s="199">
        <v>116</v>
      </c>
      <c r="B119" s="200" t="s">
        <v>868</v>
      </c>
      <c r="C119" s="201">
        <v>0</v>
      </c>
      <c r="D119" s="201">
        <v>0</v>
      </c>
    </row>
    <row r="120" spans="1:4" ht="27.75" customHeight="1" x14ac:dyDescent="0.25">
      <c r="A120" s="199">
        <v>117</v>
      </c>
      <c r="B120" s="200" t="s">
        <v>869</v>
      </c>
      <c r="C120" s="201">
        <v>0</v>
      </c>
      <c r="D120" s="201">
        <v>0</v>
      </c>
    </row>
    <row r="121" spans="1:4" ht="27.75" customHeight="1" x14ac:dyDescent="0.25">
      <c r="A121" s="199">
        <v>118</v>
      </c>
      <c r="B121" s="200" t="s">
        <v>870</v>
      </c>
      <c r="C121" s="201">
        <v>0</v>
      </c>
      <c r="D121" s="201">
        <v>0</v>
      </c>
    </row>
    <row r="122" spans="1:4" ht="27.75" customHeight="1" x14ac:dyDescent="0.25">
      <c r="A122" s="199">
        <v>119</v>
      </c>
      <c r="B122" s="200" t="s">
        <v>871</v>
      </c>
      <c r="C122" s="201">
        <v>0</v>
      </c>
      <c r="D122" s="201">
        <v>0</v>
      </c>
    </row>
    <row r="123" spans="1:4" ht="27.75" customHeight="1" x14ac:dyDescent="0.25">
      <c r="A123" s="199">
        <v>120</v>
      </c>
      <c r="B123" s="200" t="s">
        <v>872</v>
      </c>
      <c r="C123" s="201">
        <v>0</v>
      </c>
      <c r="D123" s="201">
        <v>0</v>
      </c>
    </row>
    <row r="124" spans="1:4" ht="27.75" customHeight="1" x14ac:dyDescent="0.25">
      <c r="A124" s="199">
        <v>121</v>
      </c>
      <c r="B124" s="200" t="s">
        <v>873</v>
      </c>
      <c r="C124" s="201">
        <v>0</v>
      </c>
      <c r="D124" s="201">
        <v>0</v>
      </c>
    </row>
    <row r="125" spans="1:4" ht="27.75" customHeight="1" x14ac:dyDescent="0.25">
      <c r="A125" s="199">
        <v>122</v>
      </c>
      <c r="B125" s="200" t="s">
        <v>874</v>
      </c>
      <c r="C125" s="201">
        <v>0</v>
      </c>
      <c r="D125" s="201">
        <v>0</v>
      </c>
    </row>
    <row r="126" spans="1:4" ht="27.75" customHeight="1" x14ac:dyDescent="0.25">
      <c r="A126" s="199">
        <v>123</v>
      </c>
      <c r="B126" s="200" t="s">
        <v>875</v>
      </c>
      <c r="C126" s="201">
        <v>0</v>
      </c>
      <c r="D126" s="201">
        <v>0</v>
      </c>
    </row>
    <row r="127" spans="1:4" ht="27.75" customHeight="1" x14ac:dyDescent="0.25">
      <c r="A127" s="199">
        <v>124</v>
      </c>
      <c r="B127" s="200" t="s">
        <v>876</v>
      </c>
      <c r="C127" s="201">
        <v>0</v>
      </c>
      <c r="D127" s="201">
        <v>0</v>
      </c>
    </row>
    <row r="128" spans="1:4" ht="27.75" customHeight="1" x14ac:dyDescent="0.25">
      <c r="A128" s="199">
        <v>125</v>
      </c>
      <c r="B128" s="200" t="s">
        <v>877</v>
      </c>
      <c r="C128" s="201">
        <v>0</v>
      </c>
      <c r="D128" s="201">
        <v>0</v>
      </c>
    </row>
    <row r="129" spans="1:4" ht="27.75" customHeight="1" x14ac:dyDescent="0.25">
      <c r="A129" s="199">
        <v>126</v>
      </c>
      <c r="B129" s="200" t="s">
        <v>878</v>
      </c>
      <c r="C129" s="201">
        <v>0</v>
      </c>
      <c r="D129" s="201">
        <v>0</v>
      </c>
    </row>
    <row r="130" spans="1:4" ht="27.75" customHeight="1" x14ac:dyDescent="0.25">
      <c r="A130" s="199">
        <v>127</v>
      </c>
      <c r="B130" s="200" t="s">
        <v>879</v>
      </c>
      <c r="C130" s="201">
        <v>0</v>
      </c>
      <c r="D130" s="201">
        <v>0</v>
      </c>
    </row>
    <row r="131" spans="1:4" ht="27.75" customHeight="1" x14ac:dyDescent="0.25">
      <c r="A131" s="199">
        <v>128</v>
      </c>
      <c r="B131" s="200" t="s">
        <v>880</v>
      </c>
      <c r="C131" s="201">
        <v>0</v>
      </c>
      <c r="D131" s="201">
        <v>0</v>
      </c>
    </row>
    <row r="132" spans="1:4" ht="27.75" customHeight="1" x14ac:dyDescent="0.25">
      <c r="A132" s="199">
        <v>129</v>
      </c>
      <c r="B132" s="200" t="s">
        <v>881</v>
      </c>
      <c r="C132" s="201">
        <v>0</v>
      </c>
      <c r="D132" s="201">
        <v>0</v>
      </c>
    </row>
    <row r="133" spans="1:4" ht="27.75" customHeight="1" x14ac:dyDescent="0.25">
      <c r="A133" s="199">
        <v>130</v>
      </c>
      <c r="B133" s="200" t="s">
        <v>882</v>
      </c>
      <c r="C133" s="201">
        <v>2.1030984514397901</v>
      </c>
      <c r="D133" s="201">
        <v>0</v>
      </c>
    </row>
    <row r="134" spans="1:4" ht="27.75" customHeight="1" x14ac:dyDescent="0.25">
      <c r="A134" s="199">
        <v>131</v>
      </c>
      <c r="B134" s="200" t="s">
        <v>883</v>
      </c>
      <c r="C134" s="201">
        <v>0</v>
      </c>
      <c r="D134" s="201">
        <v>0</v>
      </c>
    </row>
    <row r="135" spans="1:4" ht="27.75" customHeight="1" x14ac:dyDescent="0.25">
      <c r="A135" s="199">
        <v>132</v>
      </c>
      <c r="B135" s="200" t="s">
        <v>884</v>
      </c>
      <c r="C135" s="201">
        <v>0</v>
      </c>
      <c r="D135" s="201">
        <v>0</v>
      </c>
    </row>
    <row r="136" spans="1:4" ht="27.75" customHeight="1" x14ac:dyDescent="0.25">
      <c r="A136" s="199">
        <v>133</v>
      </c>
      <c r="B136" s="200" t="s">
        <v>885</v>
      </c>
      <c r="C136" s="201">
        <v>0</v>
      </c>
      <c r="D136" s="201">
        <v>0</v>
      </c>
    </row>
    <row r="137" spans="1:4" ht="27.75" customHeight="1" x14ac:dyDescent="0.25">
      <c r="A137" s="199">
        <v>134</v>
      </c>
      <c r="B137" s="200" t="s">
        <v>886</v>
      </c>
      <c r="C137" s="201">
        <v>0</v>
      </c>
      <c r="D137" s="201">
        <v>0</v>
      </c>
    </row>
    <row r="138" spans="1:4" ht="27.75" customHeight="1" x14ac:dyDescent="0.25">
      <c r="A138" s="199">
        <v>135</v>
      </c>
      <c r="B138" s="200" t="s">
        <v>887</v>
      </c>
      <c r="C138" s="201">
        <v>0</v>
      </c>
      <c r="D138" s="201">
        <v>0</v>
      </c>
    </row>
    <row r="139" spans="1:4" ht="27.75" customHeight="1" x14ac:dyDescent="0.25">
      <c r="A139" s="199">
        <v>136</v>
      </c>
      <c r="B139" s="200" t="s">
        <v>888</v>
      </c>
      <c r="C139" s="201">
        <v>0</v>
      </c>
      <c r="D139" s="201">
        <v>0</v>
      </c>
    </row>
    <row r="140" spans="1:4" ht="27.75" customHeight="1" x14ac:dyDescent="0.25">
      <c r="A140" s="199">
        <v>137</v>
      </c>
      <c r="B140" s="200" t="s">
        <v>889</v>
      </c>
      <c r="C140" s="201">
        <v>0</v>
      </c>
      <c r="D140" s="201">
        <v>0</v>
      </c>
    </row>
    <row r="141" spans="1:4" ht="27.75" customHeight="1" x14ac:dyDescent="0.25">
      <c r="A141" s="199">
        <v>138</v>
      </c>
      <c r="B141" s="200" t="s">
        <v>890</v>
      </c>
      <c r="C141" s="201">
        <v>0</v>
      </c>
      <c r="D141" s="201">
        <v>0</v>
      </c>
    </row>
    <row r="142" spans="1:4" ht="27.75" customHeight="1" x14ac:dyDescent="0.25">
      <c r="A142" s="199">
        <v>139</v>
      </c>
      <c r="B142" s="200" t="s">
        <v>891</v>
      </c>
      <c r="C142" s="201">
        <v>0</v>
      </c>
      <c r="D142" s="201">
        <v>0</v>
      </c>
    </row>
    <row r="143" spans="1:4" ht="27.75" customHeight="1" x14ac:dyDescent="0.25">
      <c r="A143" s="199">
        <v>140</v>
      </c>
      <c r="B143" s="200" t="s">
        <v>892</v>
      </c>
      <c r="C143" s="201">
        <v>0</v>
      </c>
      <c r="D143" s="201">
        <v>0</v>
      </c>
    </row>
    <row r="144" spans="1:4" ht="27.75" customHeight="1" x14ac:dyDescent="0.25">
      <c r="A144" s="199">
        <v>141</v>
      </c>
      <c r="B144" s="200" t="s">
        <v>893</v>
      </c>
      <c r="C144" s="201">
        <v>0</v>
      </c>
      <c r="D144" s="201">
        <v>0</v>
      </c>
    </row>
    <row r="145" spans="1:4" ht="27.75" customHeight="1" x14ac:dyDescent="0.25">
      <c r="A145" s="199">
        <v>142</v>
      </c>
      <c r="B145" s="200" t="s">
        <v>894</v>
      </c>
      <c r="C145" s="201">
        <v>0</v>
      </c>
      <c r="D145" s="201">
        <v>0</v>
      </c>
    </row>
    <row r="146" spans="1:4" ht="27.75" customHeight="1" x14ac:dyDescent="0.25">
      <c r="A146" s="199">
        <v>143</v>
      </c>
      <c r="B146" s="200" t="s">
        <v>895</v>
      </c>
      <c r="C146" s="201">
        <v>0</v>
      </c>
      <c r="D146" s="201">
        <v>0</v>
      </c>
    </row>
    <row r="147" spans="1:4" ht="27.75" customHeight="1" x14ac:dyDescent="0.25">
      <c r="A147" s="199">
        <v>144</v>
      </c>
      <c r="B147" s="200" t="s">
        <v>896</v>
      </c>
      <c r="C147" s="201">
        <v>0</v>
      </c>
      <c r="D147" s="201">
        <v>0</v>
      </c>
    </row>
    <row r="148" spans="1:4" ht="27.75" customHeight="1" x14ac:dyDescent="0.25">
      <c r="A148" s="199">
        <v>145</v>
      </c>
      <c r="B148" s="200" t="s">
        <v>897</v>
      </c>
      <c r="C148" s="201">
        <v>0</v>
      </c>
      <c r="D148" s="201">
        <v>0</v>
      </c>
    </row>
    <row r="149" spans="1:4" ht="27.75" customHeight="1" x14ac:dyDescent="0.25">
      <c r="A149" s="199">
        <v>146</v>
      </c>
      <c r="B149" s="200" t="s">
        <v>898</v>
      </c>
      <c r="C149" s="201">
        <v>0</v>
      </c>
      <c r="D149" s="201">
        <v>0</v>
      </c>
    </row>
    <row r="150" spans="1:4" ht="27.75" customHeight="1" x14ac:dyDescent="0.25">
      <c r="A150" s="199">
        <v>147</v>
      </c>
      <c r="B150" s="200" t="s">
        <v>899</v>
      </c>
      <c r="C150" s="201">
        <v>0</v>
      </c>
      <c r="D150" s="201">
        <v>0</v>
      </c>
    </row>
    <row r="151" spans="1:4" ht="27.75" customHeight="1" x14ac:dyDescent="0.25">
      <c r="A151" s="199">
        <v>148</v>
      </c>
      <c r="B151" s="200" t="s">
        <v>900</v>
      </c>
      <c r="C151" s="201">
        <v>0</v>
      </c>
      <c r="D151" s="201">
        <v>0</v>
      </c>
    </row>
    <row r="152" spans="1:4" ht="27.75" customHeight="1" x14ac:dyDescent="0.25">
      <c r="A152" s="199">
        <v>149</v>
      </c>
      <c r="B152" s="200" t="s">
        <v>901</v>
      </c>
      <c r="C152" s="201">
        <v>0</v>
      </c>
      <c r="D152" s="201">
        <v>0</v>
      </c>
    </row>
    <row r="153" spans="1:4" ht="27.75" customHeight="1" x14ac:dyDescent="0.25">
      <c r="A153" s="199">
        <v>150</v>
      </c>
      <c r="B153" s="200" t="s">
        <v>902</v>
      </c>
      <c r="C153" s="201">
        <v>0</v>
      </c>
      <c r="D153" s="201">
        <v>0</v>
      </c>
    </row>
    <row r="154" spans="1:4" ht="27.75" customHeight="1" x14ac:dyDescent="0.25">
      <c r="A154" s="199">
        <v>151</v>
      </c>
      <c r="B154" s="200" t="s">
        <v>903</v>
      </c>
      <c r="C154" s="201">
        <v>0</v>
      </c>
      <c r="D154" s="201">
        <v>0</v>
      </c>
    </row>
    <row r="155" spans="1:4" ht="27.75" customHeight="1" x14ac:dyDescent="0.25">
      <c r="A155" s="199">
        <v>152</v>
      </c>
      <c r="B155" s="200" t="s">
        <v>904</v>
      </c>
      <c r="C155" s="201">
        <v>0</v>
      </c>
      <c r="D155" s="201">
        <v>0</v>
      </c>
    </row>
    <row r="156" spans="1:4" ht="27.75" customHeight="1" x14ac:dyDescent="0.25">
      <c r="A156" s="199">
        <v>153</v>
      </c>
      <c r="B156" s="200" t="s">
        <v>905</v>
      </c>
      <c r="C156" s="201">
        <v>0</v>
      </c>
      <c r="D156" s="201">
        <v>0</v>
      </c>
    </row>
    <row r="157" spans="1:4" ht="27.75" customHeight="1" x14ac:dyDescent="0.25">
      <c r="A157" s="199">
        <v>154</v>
      </c>
      <c r="B157" s="200" t="s">
        <v>906</v>
      </c>
      <c r="C157" s="201">
        <v>0</v>
      </c>
      <c r="D157" s="201">
        <v>0</v>
      </c>
    </row>
    <row r="158" spans="1:4" ht="27.75" customHeight="1" x14ac:dyDescent="0.25">
      <c r="A158" s="199">
        <v>155</v>
      </c>
      <c r="B158" s="200" t="s">
        <v>907</v>
      </c>
      <c r="C158" s="201">
        <v>0</v>
      </c>
      <c r="D158" s="201">
        <v>0</v>
      </c>
    </row>
    <row r="159" spans="1:4" ht="27.75" customHeight="1" x14ac:dyDescent="0.25">
      <c r="A159" s="199">
        <v>156</v>
      </c>
      <c r="B159" s="200" t="s">
        <v>888</v>
      </c>
      <c r="C159" s="201">
        <v>0</v>
      </c>
      <c r="D159" s="201">
        <v>0</v>
      </c>
    </row>
    <row r="160" spans="1:4" ht="27.75" customHeight="1" x14ac:dyDescent="0.25">
      <c r="A160" s="199">
        <v>157</v>
      </c>
      <c r="B160" s="200" t="s">
        <v>908</v>
      </c>
      <c r="C160" s="201">
        <v>0</v>
      </c>
      <c r="D160" s="201">
        <v>0</v>
      </c>
    </row>
    <row r="161" spans="1:4" ht="27.75" customHeight="1" x14ac:dyDescent="0.25">
      <c r="A161" s="199">
        <v>158</v>
      </c>
      <c r="B161" s="200" t="s">
        <v>909</v>
      </c>
      <c r="C161" s="201">
        <v>0</v>
      </c>
      <c r="D161" s="201">
        <v>0</v>
      </c>
    </row>
    <row r="162" spans="1:4" ht="27.75" customHeight="1" x14ac:dyDescent="0.25">
      <c r="A162" s="199">
        <v>159</v>
      </c>
      <c r="B162" s="200" t="s">
        <v>910</v>
      </c>
      <c r="C162" s="201">
        <v>0</v>
      </c>
      <c r="D162" s="201">
        <v>0</v>
      </c>
    </row>
    <row r="163" spans="1:4" ht="27.75" customHeight="1" x14ac:dyDescent="0.25">
      <c r="A163" s="199">
        <v>160</v>
      </c>
      <c r="B163" s="200" t="s">
        <v>911</v>
      </c>
      <c r="C163" s="201">
        <v>0</v>
      </c>
      <c r="D163" s="201">
        <v>0</v>
      </c>
    </row>
    <row r="164" spans="1:4" ht="27.75" customHeight="1" x14ac:dyDescent="0.25">
      <c r="A164" s="199">
        <v>161</v>
      </c>
      <c r="B164" s="200" t="s">
        <v>912</v>
      </c>
      <c r="C164" s="201">
        <v>0</v>
      </c>
      <c r="D164" s="201">
        <v>0</v>
      </c>
    </row>
    <row r="165" spans="1:4" ht="27.75" customHeight="1" x14ac:dyDescent="0.25">
      <c r="A165" s="199">
        <v>162</v>
      </c>
      <c r="B165" s="200" t="s">
        <v>913</v>
      </c>
      <c r="C165" s="201">
        <v>0</v>
      </c>
      <c r="D165" s="201">
        <v>0</v>
      </c>
    </row>
    <row r="166" spans="1:4" ht="27.75" customHeight="1" x14ac:dyDescent="0.25">
      <c r="A166" s="199">
        <v>163</v>
      </c>
      <c r="B166" s="200" t="s">
        <v>914</v>
      </c>
      <c r="C166" s="201">
        <v>0</v>
      </c>
      <c r="D166" s="201">
        <v>0</v>
      </c>
    </row>
    <row r="167" spans="1:4" ht="27.75" customHeight="1" x14ac:dyDescent="0.25">
      <c r="A167" s="199">
        <v>164</v>
      </c>
      <c r="B167" s="200" t="s">
        <v>915</v>
      </c>
      <c r="C167" s="201">
        <v>0</v>
      </c>
      <c r="D167" s="201">
        <v>0</v>
      </c>
    </row>
    <row r="168" spans="1:4" ht="27.75" customHeight="1" x14ac:dyDescent="0.25">
      <c r="A168" s="199">
        <v>165</v>
      </c>
      <c r="B168" s="200" t="s">
        <v>916</v>
      </c>
      <c r="C168" s="201">
        <v>0</v>
      </c>
      <c r="D168" s="201">
        <v>0</v>
      </c>
    </row>
    <row r="169" spans="1:4" ht="27.75" customHeight="1" x14ac:dyDescent="0.25">
      <c r="A169" s="199">
        <v>166</v>
      </c>
      <c r="B169" s="200" t="s">
        <v>917</v>
      </c>
      <c r="C169" s="201">
        <v>0</v>
      </c>
      <c r="D169" s="201">
        <v>0</v>
      </c>
    </row>
    <row r="170" spans="1:4" ht="27.75" customHeight="1" x14ac:dyDescent="0.25">
      <c r="A170" s="199">
        <v>167</v>
      </c>
      <c r="B170" s="200" t="s">
        <v>918</v>
      </c>
      <c r="C170" s="201">
        <v>0</v>
      </c>
      <c r="D170" s="201">
        <v>0</v>
      </c>
    </row>
    <row r="171" spans="1:4" ht="27.75" customHeight="1" x14ac:dyDescent="0.25">
      <c r="A171" s="199">
        <v>168</v>
      </c>
      <c r="B171" s="200" t="s">
        <v>919</v>
      </c>
      <c r="C171" s="201">
        <v>0</v>
      </c>
      <c r="D171" s="201">
        <v>0</v>
      </c>
    </row>
    <row r="172" spans="1:4" ht="27.75" customHeight="1" x14ac:dyDescent="0.25">
      <c r="A172" s="199">
        <v>169</v>
      </c>
      <c r="B172" s="200" t="s">
        <v>920</v>
      </c>
      <c r="C172" s="201">
        <v>0</v>
      </c>
      <c r="D172" s="201">
        <v>0</v>
      </c>
    </row>
    <row r="173" spans="1:4" ht="27.75" customHeight="1" x14ac:dyDescent="0.25">
      <c r="A173" s="199">
        <v>170</v>
      </c>
      <c r="B173" s="200" t="s">
        <v>921</v>
      </c>
      <c r="C173" s="201">
        <v>0</v>
      </c>
      <c r="D173" s="201">
        <v>0</v>
      </c>
    </row>
    <row r="174" spans="1:4" ht="27.75" customHeight="1" x14ac:dyDescent="0.25">
      <c r="A174" s="199">
        <v>171</v>
      </c>
      <c r="B174" s="200" t="s">
        <v>922</v>
      </c>
      <c r="C174" s="201">
        <v>0</v>
      </c>
      <c r="D174" s="201">
        <v>0</v>
      </c>
    </row>
    <row r="175" spans="1:4" ht="27.75" customHeight="1" x14ac:dyDescent="0.25">
      <c r="A175" s="199">
        <v>172</v>
      </c>
      <c r="B175" s="200" t="s">
        <v>923</v>
      </c>
      <c r="C175" s="201">
        <v>0</v>
      </c>
      <c r="D175" s="201">
        <v>0</v>
      </c>
    </row>
    <row r="176" spans="1:4" ht="27.75" customHeight="1" x14ac:dyDescent="0.25">
      <c r="A176" s="199">
        <v>173</v>
      </c>
      <c r="B176" s="200" t="s">
        <v>888</v>
      </c>
      <c r="C176" s="201">
        <v>0</v>
      </c>
      <c r="D176" s="201">
        <v>0</v>
      </c>
    </row>
    <row r="177" spans="1:4" ht="27.75" customHeight="1" x14ac:dyDescent="0.25">
      <c r="A177" s="199">
        <v>174</v>
      </c>
      <c r="B177" s="200" t="s">
        <v>924</v>
      </c>
      <c r="C177" s="201">
        <v>0</v>
      </c>
      <c r="D177" s="201">
        <v>0</v>
      </c>
    </row>
    <row r="178" spans="1:4" ht="27.75" customHeight="1" x14ac:dyDescent="0.25">
      <c r="A178" s="199">
        <v>175</v>
      </c>
      <c r="B178" s="200" t="s">
        <v>925</v>
      </c>
      <c r="C178" s="201">
        <v>0</v>
      </c>
      <c r="D178" s="201">
        <v>0</v>
      </c>
    </row>
    <row r="179" spans="1:4" ht="27.75" customHeight="1" x14ac:dyDescent="0.25">
      <c r="A179" s="199">
        <v>176</v>
      </c>
      <c r="B179" s="200" t="s">
        <v>926</v>
      </c>
      <c r="C179" s="201">
        <v>0</v>
      </c>
      <c r="D179" s="201">
        <v>0</v>
      </c>
    </row>
    <row r="180" spans="1:4" ht="27.75" customHeight="1" x14ac:dyDescent="0.25">
      <c r="A180" s="199">
        <v>177</v>
      </c>
      <c r="B180" s="200" t="s">
        <v>927</v>
      </c>
      <c r="C180" s="201">
        <v>0</v>
      </c>
      <c r="D180" s="201">
        <v>0</v>
      </c>
    </row>
    <row r="181" spans="1:4" ht="27.75" customHeight="1" x14ac:dyDescent="0.25">
      <c r="A181" s="199">
        <v>178</v>
      </c>
      <c r="B181" s="200" t="s">
        <v>928</v>
      </c>
      <c r="C181" s="201">
        <v>0</v>
      </c>
      <c r="D181" s="201">
        <v>0</v>
      </c>
    </row>
    <row r="182" spans="1:4" ht="27.75" customHeight="1" x14ac:dyDescent="0.25">
      <c r="A182" s="199">
        <v>179</v>
      </c>
      <c r="B182" s="200" t="s">
        <v>929</v>
      </c>
      <c r="C182" s="201">
        <v>0</v>
      </c>
      <c r="D182" s="201">
        <v>0</v>
      </c>
    </row>
    <row r="183" spans="1:4" ht="27.75" customHeight="1" x14ac:dyDescent="0.25">
      <c r="A183" s="199">
        <v>180</v>
      </c>
      <c r="B183" s="200" t="s">
        <v>930</v>
      </c>
      <c r="C183" s="201">
        <v>0</v>
      </c>
      <c r="D183" s="201">
        <v>0</v>
      </c>
    </row>
    <row r="184" spans="1:4" ht="27.75" customHeight="1" x14ac:dyDescent="0.25">
      <c r="A184" s="199">
        <v>181</v>
      </c>
      <c r="B184" s="200" t="s">
        <v>931</v>
      </c>
      <c r="C184" s="201">
        <v>0</v>
      </c>
      <c r="D184" s="201">
        <v>0</v>
      </c>
    </row>
    <row r="185" spans="1:4" ht="27.75" customHeight="1" x14ac:dyDescent="0.25">
      <c r="A185" s="199">
        <v>182</v>
      </c>
      <c r="B185" s="200" t="s">
        <v>932</v>
      </c>
      <c r="C185" s="201">
        <v>0</v>
      </c>
      <c r="D185" s="201">
        <v>0</v>
      </c>
    </row>
    <row r="186" spans="1:4" ht="27.75" customHeight="1" x14ac:dyDescent="0.25">
      <c r="A186" s="199">
        <v>183</v>
      </c>
      <c r="B186" s="200" t="s">
        <v>933</v>
      </c>
      <c r="C186" s="201">
        <v>0</v>
      </c>
      <c r="D186" s="201">
        <v>0</v>
      </c>
    </row>
    <row r="187" spans="1:4" ht="27.75" customHeight="1" x14ac:dyDescent="0.25">
      <c r="A187" s="199">
        <v>184</v>
      </c>
      <c r="B187" s="200" t="s">
        <v>934</v>
      </c>
      <c r="C187" s="201">
        <v>0</v>
      </c>
      <c r="D187" s="201">
        <v>0</v>
      </c>
    </row>
    <row r="188" spans="1:4" ht="27.75" customHeight="1" x14ac:dyDescent="0.25">
      <c r="A188" s="199">
        <v>185</v>
      </c>
      <c r="B188" s="200" t="s">
        <v>935</v>
      </c>
      <c r="C188" s="201">
        <v>0</v>
      </c>
      <c r="D188" s="201">
        <v>0</v>
      </c>
    </row>
    <row r="189" spans="1:4" ht="27.75" customHeight="1" x14ac:dyDescent="0.25">
      <c r="A189" s="199">
        <v>186</v>
      </c>
      <c r="B189" s="200" t="s">
        <v>936</v>
      </c>
      <c r="C189" s="201">
        <v>0</v>
      </c>
      <c r="D189" s="201">
        <v>0</v>
      </c>
    </row>
    <row r="190" spans="1:4" ht="27.75" customHeight="1" x14ac:dyDescent="0.25">
      <c r="A190" s="199">
        <v>187</v>
      </c>
      <c r="B190" s="200" t="s">
        <v>937</v>
      </c>
      <c r="C190" s="201">
        <v>0</v>
      </c>
      <c r="D190" s="201">
        <v>0</v>
      </c>
    </row>
    <row r="191" spans="1:4" ht="27.75" customHeight="1" x14ac:dyDescent="0.25">
      <c r="A191" s="199">
        <v>188</v>
      </c>
      <c r="B191" s="200" t="s">
        <v>938</v>
      </c>
      <c r="C191" s="201">
        <v>0</v>
      </c>
      <c r="D191" s="201">
        <v>0</v>
      </c>
    </row>
    <row r="192" spans="1:4" ht="27.75" customHeight="1" x14ac:dyDescent="0.25">
      <c r="A192" s="199">
        <v>189</v>
      </c>
      <c r="B192" s="200" t="s">
        <v>939</v>
      </c>
      <c r="C192" s="201">
        <v>0</v>
      </c>
      <c r="D192" s="201">
        <v>0</v>
      </c>
    </row>
    <row r="193" spans="1:4" ht="27.75" customHeight="1" x14ac:dyDescent="0.25">
      <c r="A193" s="199">
        <v>190</v>
      </c>
      <c r="B193" s="200" t="s">
        <v>940</v>
      </c>
      <c r="C193" s="201">
        <v>0</v>
      </c>
      <c r="D193" s="201">
        <v>0</v>
      </c>
    </row>
    <row r="194" spans="1:4" ht="27.75" customHeight="1" x14ac:dyDescent="0.25">
      <c r="A194" s="199">
        <v>191</v>
      </c>
      <c r="B194" s="200" t="s">
        <v>941</v>
      </c>
      <c r="C194" s="201">
        <v>0</v>
      </c>
      <c r="D194" s="201">
        <v>0</v>
      </c>
    </row>
    <row r="195" spans="1:4" ht="27.75" customHeight="1" x14ac:dyDescent="0.25">
      <c r="A195" s="199">
        <v>192</v>
      </c>
      <c r="B195" s="200" t="s">
        <v>942</v>
      </c>
      <c r="C195" s="201">
        <v>0</v>
      </c>
      <c r="D195" s="201">
        <v>0</v>
      </c>
    </row>
    <row r="196" spans="1:4" ht="27.75" customHeight="1" x14ac:dyDescent="0.25">
      <c r="A196" s="199">
        <v>193</v>
      </c>
      <c r="B196" s="200" t="s">
        <v>943</v>
      </c>
      <c r="C196" s="201">
        <v>0</v>
      </c>
      <c r="D196" s="201">
        <v>0</v>
      </c>
    </row>
    <row r="197" spans="1:4" ht="27.75" customHeight="1" x14ac:dyDescent="0.25">
      <c r="A197" s="199">
        <v>194</v>
      </c>
      <c r="B197" s="200" t="s">
        <v>944</v>
      </c>
      <c r="C197" s="201">
        <v>0</v>
      </c>
      <c r="D197" s="201">
        <v>0</v>
      </c>
    </row>
    <row r="198" spans="1:4" ht="27.75" customHeight="1" x14ac:dyDescent="0.25">
      <c r="A198" s="199">
        <v>195</v>
      </c>
      <c r="B198" s="200" t="s">
        <v>945</v>
      </c>
      <c r="C198" s="201">
        <v>0</v>
      </c>
      <c r="D198" s="201">
        <v>0</v>
      </c>
    </row>
    <row r="199" spans="1:4" ht="27.75" customHeight="1" x14ac:dyDescent="0.25">
      <c r="A199" s="199">
        <v>196</v>
      </c>
      <c r="B199" s="200" t="s">
        <v>946</v>
      </c>
      <c r="C199" s="201">
        <v>0</v>
      </c>
      <c r="D199" s="201">
        <v>0</v>
      </c>
    </row>
    <row r="200" spans="1:4" ht="27.75" customHeight="1" x14ac:dyDescent="0.25">
      <c r="A200" s="199">
        <v>197</v>
      </c>
      <c r="B200" s="200" t="s">
        <v>947</v>
      </c>
      <c r="C200" s="201">
        <v>0</v>
      </c>
      <c r="D200" s="201">
        <v>0</v>
      </c>
    </row>
    <row r="201" spans="1:4" ht="27.75" customHeight="1" x14ac:dyDescent="0.25">
      <c r="A201" s="199">
        <v>198</v>
      </c>
      <c r="B201" s="200" t="s">
        <v>948</v>
      </c>
      <c r="C201" s="201">
        <v>0</v>
      </c>
      <c r="D201" s="201">
        <v>0</v>
      </c>
    </row>
    <row r="202" spans="1:4" ht="27.75" customHeight="1" x14ac:dyDescent="0.25">
      <c r="A202" s="199">
        <v>199</v>
      </c>
      <c r="B202" s="200" t="s">
        <v>949</v>
      </c>
      <c r="C202" s="201">
        <v>0</v>
      </c>
      <c r="D202" s="201">
        <v>0</v>
      </c>
    </row>
    <row r="203" spans="1:4" ht="27.75" customHeight="1" x14ac:dyDescent="0.25">
      <c r="A203" s="199">
        <v>200</v>
      </c>
      <c r="B203" s="200" t="s">
        <v>950</v>
      </c>
      <c r="C203" s="201">
        <v>0</v>
      </c>
      <c r="D203" s="201">
        <v>0</v>
      </c>
    </row>
    <row r="204" spans="1:4" ht="27.75" customHeight="1" x14ac:dyDescent="0.25">
      <c r="A204" s="199">
        <v>201</v>
      </c>
      <c r="B204" s="200" t="s">
        <v>951</v>
      </c>
      <c r="C204" s="201">
        <v>0</v>
      </c>
      <c r="D204" s="201">
        <v>0</v>
      </c>
    </row>
    <row r="205" spans="1:4" ht="27.75" customHeight="1" x14ac:dyDescent="0.25">
      <c r="A205" s="199">
        <v>202</v>
      </c>
      <c r="B205" s="200" t="s">
        <v>888</v>
      </c>
      <c r="C205" s="201">
        <v>0</v>
      </c>
      <c r="D205" s="201">
        <v>0</v>
      </c>
    </row>
    <row r="206" spans="1:4" ht="27.75" customHeight="1" x14ac:dyDescent="0.25">
      <c r="A206" s="199">
        <v>203</v>
      </c>
      <c r="B206" s="200" t="s">
        <v>952</v>
      </c>
      <c r="C206" s="201">
        <v>0</v>
      </c>
      <c r="D206" s="201">
        <v>0</v>
      </c>
    </row>
    <row r="207" spans="1:4" ht="27.75" customHeight="1" x14ac:dyDescent="0.25">
      <c r="A207" s="199">
        <v>204</v>
      </c>
      <c r="B207" s="200" t="s">
        <v>953</v>
      </c>
      <c r="C207" s="201">
        <v>0</v>
      </c>
      <c r="D207" s="201">
        <v>0</v>
      </c>
    </row>
    <row r="208" spans="1:4" ht="27.75" customHeight="1" x14ac:dyDescent="0.25">
      <c r="A208" s="199">
        <v>205</v>
      </c>
      <c r="B208" s="200" t="s">
        <v>954</v>
      </c>
      <c r="C208" s="201">
        <v>0</v>
      </c>
      <c r="D208" s="201">
        <v>0</v>
      </c>
    </row>
    <row r="209" spans="1:4" ht="27.75" customHeight="1" x14ac:dyDescent="0.25">
      <c r="A209" s="199">
        <v>206</v>
      </c>
      <c r="B209" s="200" t="s">
        <v>955</v>
      </c>
      <c r="C209" s="201">
        <v>0</v>
      </c>
      <c r="D209" s="201">
        <v>0</v>
      </c>
    </row>
    <row r="210" spans="1:4" ht="27.75" customHeight="1" x14ac:dyDescent="0.25">
      <c r="A210" s="199">
        <v>207</v>
      </c>
      <c r="B210" s="200" t="s">
        <v>956</v>
      </c>
      <c r="C210" s="201">
        <v>0</v>
      </c>
      <c r="D210" s="201">
        <v>0</v>
      </c>
    </row>
    <row r="211" spans="1:4" ht="27.75" customHeight="1" x14ac:dyDescent="0.25">
      <c r="A211" s="199">
        <v>208</v>
      </c>
      <c r="B211" s="200" t="s">
        <v>957</v>
      </c>
      <c r="C211" s="201">
        <v>0</v>
      </c>
      <c r="D211" s="201">
        <v>0</v>
      </c>
    </row>
    <row r="212" spans="1:4" ht="27.75" customHeight="1" x14ac:dyDescent="0.25">
      <c r="A212" s="199">
        <v>209</v>
      </c>
      <c r="B212" s="200" t="s">
        <v>958</v>
      </c>
      <c r="C212" s="201">
        <v>0</v>
      </c>
      <c r="D212" s="201">
        <v>0</v>
      </c>
    </row>
    <row r="213" spans="1:4" ht="27.75" customHeight="1" x14ac:dyDescent="0.25">
      <c r="A213" s="199">
        <v>210</v>
      </c>
      <c r="B213" s="200" t="s">
        <v>959</v>
      </c>
      <c r="C213" s="201">
        <v>0</v>
      </c>
      <c r="D213" s="201">
        <v>0</v>
      </c>
    </row>
    <row r="214" spans="1:4" ht="27.75" customHeight="1" x14ac:dyDescent="0.25">
      <c r="A214" s="199">
        <v>211</v>
      </c>
      <c r="B214" s="200" t="s">
        <v>960</v>
      </c>
      <c r="C214" s="201">
        <v>0</v>
      </c>
      <c r="D214" s="201">
        <v>0</v>
      </c>
    </row>
    <row r="215" spans="1:4" ht="27.75" customHeight="1" x14ac:dyDescent="0.25">
      <c r="A215" s="199">
        <v>212</v>
      </c>
      <c r="B215" s="200" t="s">
        <v>961</v>
      </c>
      <c r="C215" s="201">
        <v>0</v>
      </c>
      <c r="D215" s="201">
        <v>0</v>
      </c>
    </row>
    <row r="216" spans="1:4" ht="27.75" customHeight="1" x14ac:dyDescent="0.25">
      <c r="A216" s="199">
        <v>213</v>
      </c>
      <c r="B216" s="200" t="s">
        <v>962</v>
      </c>
      <c r="C216" s="201">
        <v>12.3645676547132</v>
      </c>
      <c r="D216" s="201">
        <v>0</v>
      </c>
    </row>
    <row r="217" spans="1:4" ht="27.75" customHeight="1" x14ac:dyDescent="0.25">
      <c r="A217" s="199">
        <v>214</v>
      </c>
      <c r="B217" s="200" t="s">
        <v>963</v>
      </c>
      <c r="C217" s="201">
        <v>0</v>
      </c>
      <c r="D217" s="201">
        <v>0</v>
      </c>
    </row>
    <row r="218" spans="1:4" ht="27.75" customHeight="1" x14ac:dyDescent="0.25">
      <c r="A218" s="199">
        <v>215</v>
      </c>
      <c r="B218" s="200" t="s">
        <v>964</v>
      </c>
      <c r="C218" s="201">
        <v>0</v>
      </c>
      <c r="D218" s="201">
        <v>0</v>
      </c>
    </row>
    <row r="219" spans="1:4" ht="27.75" customHeight="1" x14ac:dyDescent="0.25">
      <c r="A219" s="199">
        <v>216</v>
      </c>
      <c r="B219" s="200" t="s">
        <v>965</v>
      </c>
      <c r="C219" s="201">
        <v>0</v>
      </c>
      <c r="D219" s="201">
        <v>0</v>
      </c>
    </row>
    <row r="220" spans="1:4" ht="27.75" customHeight="1" x14ac:dyDescent="0.25">
      <c r="A220" s="199">
        <v>217</v>
      </c>
      <c r="B220" s="200" t="s">
        <v>966</v>
      </c>
      <c r="C220" s="201">
        <v>0</v>
      </c>
      <c r="D220" s="201">
        <v>0</v>
      </c>
    </row>
    <row r="221" spans="1:4" ht="27.75" customHeight="1" x14ac:dyDescent="0.25">
      <c r="A221" s="199">
        <v>218</v>
      </c>
      <c r="B221" s="200" t="s">
        <v>967</v>
      </c>
      <c r="C221" s="201">
        <v>0</v>
      </c>
      <c r="D221" s="201">
        <v>0</v>
      </c>
    </row>
    <row r="222" spans="1:4" ht="27.75" customHeight="1" x14ac:dyDescent="0.25">
      <c r="A222" s="199">
        <v>219</v>
      </c>
      <c r="B222" s="200" t="s">
        <v>968</v>
      </c>
      <c r="C222" s="201">
        <v>0</v>
      </c>
      <c r="D222" s="201">
        <v>0</v>
      </c>
    </row>
    <row r="223" spans="1:4" ht="27.75" customHeight="1" x14ac:dyDescent="0.25">
      <c r="A223" s="199">
        <v>220</v>
      </c>
      <c r="B223" s="200" t="s">
        <v>969</v>
      </c>
      <c r="C223" s="201">
        <v>0</v>
      </c>
      <c r="D223" s="201">
        <v>0</v>
      </c>
    </row>
    <row r="224" spans="1:4" ht="27.75" customHeight="1" x14ac:dyDescent="0.25">
      <c r="A224" s="199">
        <v>221</v>
      </c>
      <c r="B224" s="200" t="s">
        <v>970</v>
      </c>
      <c r="C224" s="201">
        <v>0</v>
      </c>
      <c r="D224" s="201">
        <v>0</v>
      </c>
    </row>
    <row r="225" spans="1:4" ht="27.75" customHeight="1" x14ac:dyDescent="0.25">
      <c r="A225" s="199">
        <v>222</v>
      </c>
      <c r="B225" s="200" t="s">
        <v>971</v>
      </c>
      <c r="C225" s="201">
        <v>0</v>
      </c>
      <c r="D225" s="201">
        <v>0</v>
      </c>
    </row>
    <row r="226" spans="1:4" ht="27.75" customHeight="1" x14ac:dyDescent="0.25">
      <c r="A226" s="199">
        <v>223</v>
      </c>
      <c r="B226" s="200" t="s">
        <v>972</v>
      </c>
      <c r="C226" s="201">
        <v>0</v>
      </c>
      <c r="D226" s="201">
        <v>0</v>
      </c>
    </row>
    <row r="227" spans="1:4" ht="27.75" customHeight="1" x14ac:dyDescent="0.25">
      <c r="A227" s="199">
        <v>224</v>
      </c>
      <c r="B227" s="200" t="s">
        <v>973</v>
      </c>
      <c r="C227" s="201">
        <v>0</v>
      </c>
      <c r="D227" s="201">
        <v>0</v>
      </c>
    </row>
    <row r="228" spans="1:4" ht="27.75" customHeight="1" x14ac:dyDescent="0.25">
      <c r="A228" s="199">
        <v>225</v>
      </c>
      <c r="B228" s="200" t="s">
        <v>888</v>
      </c>
      <c r="C228" s="201">
        <v>0</v>
      </c>
      <c r="D228" s="201">
        <v>0</v>
      </c>
    </row>
    <row r="229" spans="1:4" ht="27.75" customHeight="1" x14ac:dyDescent="0.25">
      <c r="A229" s="199">
        <v>226</v>
      </c>
      <c r="B229" s="200" t="s">
        <v>974</v>
      </c>
      <c r="C229" s="201">
        <v>0</v>
      </c>
      <c r="D229" s="201">
        <v>0</v>
      </c>
    </row>
    <row r="230" spans="1:4" ht="27.75" customHeight="1" x14ac:dyDescent="0.25">
      <c r="A230" s="199">
        <v>227</v>
      </c>
      <c r="B230" s="200" t="s">
        <v>975</v>
      </c>
      <c r="C230" s="201">
        <v>0</v>
      </c>
      <c r="D230" s="201">
        <v>0</v>
      </c>
    </row>
    <row r="231" spans="1:4" ht="27.75" customHeight="1" x14ac:dyDescent="0.25">
      <c r="A231" s="199">
        <v>228</v>
      </c>
      <c r="B231" s="200" t="s">
        <v>976</v>
      </c>
      <c r="C231" s="201">
        <v>0</v>
      </c>
      <c r="D231" s="201">
        <v>0</v>
      </c>
    </row>
    <row r="232" spans="1:4" ht="27.75" customHeight="1" x14ac:dyDescent="0.25">
      <c r="A232" s="199">
        <v>229</v>
      </c>
      <c r="B232" s="200" t="s">
        <v>977</v>
      </c>
      <c r="C232" s="201">
        <v>0</v>
      </c>
      <c r="D232" s="201">
        <v>0</v>
      </c>
    </row>
    <row r="233" spans="1:4" ht="27.75" customHeight="1" x14ac:dyDescent="0.25">
      <c r="A233" s="199">
        <v>230</v>
      </c>
      <c r="B233" s="200" t="s">
        <v>978</v>
      </c>
      <c r="C233" s="201">
        <v>0</v>
      </c>
      <c r="D233" s="201">
        <v>0</v>
      </c>
    </row>
    <row r="234" spans="1:4" ht="27.75" customHeight="1" x14ac:dyDescent="0.25">
      <c r="A234" s="199">
        <v>231</v>
      </c>
      <c r="B234" s="200" t="s">
        <v>979</v>
      </c>
      <c r="C234" s="201">
        <v>0</v>
      </c>
      <c r="D234" s="201">
        <v>0</v>
      </c>
    </row>
    <row r="235" spans="1:4" ht="27.75" customHeight="1" x14ac:dyDescent="0.25">
      <c r="A235" s="199">
        <v>232</v>
      </c>
      <c r="B235" s="200" t="s">
        <v>980</v>
      </c>
      <c r="C235" s="201">
        <v>0</v>
      </c>
      <c r="D235" s="201">
        <v>0</v>
      </c>
    </row>
    <row r="236" spans="1:4" ht="27.75" customHeight="1" x14ac:dyDescent="0.25">
      <c r="A236" s="199">
        <v>233</v>
      </c>
      <c r="B236" s="200" t="s">
        <v>981</v>
      </c>
      <c r="C236" s="201">
        <v>0</v>
      </c>
      <c r="D236" s="201">
        <v>0</v>
      </c>
    </row>
    <row r="237" spans="1:4" ht="27.75" customHeight="1" x14ac:dyDescent="0.25">
      <c r="A237" s="199">
        <v>234</v>
      </c>
      <c r="B237" s="200" t="s">
        <v>982</v>
      </c>
      <c r="C237" s="201">
        <v>0</v>
      </c>
      <c r="D237" s="201">
        <v>0</v>
      </c>
    </row>
    <row r="238" spans="1:4" ht="27.75" customHeight="1" x14ac:dyDescent="0.25">
      <c r="A238" s="199">
        <v>235</v>
      </c>
      <c r="B238" s="200" t="s">
        <v>983</v>
      </c>
      <c r="C238" s="201">
        <v>0</v>
      </c>
      <c r="D238" s="201">
        <v>0</v>
      </c>
    </row>
    <row r="239" spans="1:4" ht="27.75" customHeight="1" x14ac:dyDescent="0.25">
      <c r="A239" s="199">
        <v>236</v>
      </c>
      <c r="B239" s="200" t="s">
        <v>984</v>
      </c>
      <c r="C239" s="201">
        <v>0</v>
      </c>
      <c r="D239" s="201">
        <v>0</v>
      </c>
    </row>
    <row r="240" spans="1:4" ht="27.75" customHeight="1" x14ac:dyDescent="0.25">
      <c r="A240" s="199">
        <v>237</v>
      </c>
      <c r="B240" s="200" t="s">
        <v>985</v>
      </c>
      <c r="C240" s="201">
        <v>0</v>
      </c>
      <c r="D240" s="201">
        <v>0</v>
      </c>
    </row>
    <row r="241" spans="1:4" ht="27.75" customHeight="1" x14ac:dyDescent="0.25">
      <c r="A241" s="199">
        <v>238</v>
      </c>
      <c r="B241" s="200" t="s">
        <v>986</v>
      </c>
      <c r="C241" s="201">
        <v>0</v>
      </c>
      <c r="D241" s="201">
        <v>0</v>
      </c>
    </row>
    <row r="242" spans="1:4" ht="27.75" customHeight="1" x14ac:dyDescent="0.25">
      <c r="A242" s="199">
        <v>239</v>
      </c>
      <c r="B242" s="200" t="s">
        <v>987</v>
      </c>
      <c r="C242" s="201">
        <v>0</v>
      </c>
      <c r="D242" s="201">
        <v>0</v>
      </c>
    </row>
    <row r="243" spans="1:4" ht="27.75" customHeight="1" x14ac:dyDescent="0.25">
      <c r="A243" s="199">
        <v>240</v>
      </c>
      <c r="B243" s="200" t="s">
        <v>988</v>
      </c>
      <c r="C243" s="201">
        <v>0</v>
      </c>
      <c r="D243" s="201">
        <v>0</v>
      </c>
    </row>
    <row r="244" spans="1:4" ht="27.75" customHeight="1" x14ac:dyDescent="0.25">
      <c r="A244" s="199">
        <v>241</v>
      </c>
      <c r="B244" s="200" t="s">
        <v>989</v>
      </c>
      <c r="C244" s="201">
        <v>0</v>
      </c>
      <c r="D244" s="201">
        <v>0</v>
      </c>
    </row>
    <row r="245" spans="1:4" ht="27.75" customHeight="1" x14ac:dyDescent="0.25">
      <c r="A245" s="199">
        <v>242</v>
      </c>
      <c r="B245" s="200" t="s">
        <v>990</v>
      </c>
      <c r="C245" s="201">
        <v>8.1855333440382605</v>
      </c>
      <c r="D245" s="201">
        <v>0</v>
      </c>
    </row>
    <row r="246" spans="1:4" ht="27.75" customHeight="1" x14ac:dyDescent="0.25">
      <c r="A246" s="199">
        <v>243</v>
      </c>
      <c r="B246" s="200" t="s">
        <v>991</v>
      </c>
      <c r="C246" s="201">
        <v>0</v>
      </c>
      <c r="D246" s="201">
        <v>0</v>
      </c>
    </row>
    <row r="247" spans="1:4" ht="27.75" customHeight="1" x14ac:dyDescent="0.25">
      <c r="A247" s="199">
        <v>244</v>
      </c>
      <c r="B247" s="200" t="s">
        <v>992</v>
      </c>
      <c r="C247" s="201">
        <v>0</v>
      </c>
      <c r="D247" s="201">
        <v>0</v>
      </c>
    </row>
    <row r="248" spans="1:4" ht="27.75" customHeight="1" x14ac:dyDescent="0.25">
      <c r="A248" s="199">
        <v>245</v>
      </c>
      <c r="B248" s="200" t="s">
        <v>993</v>
      </c>
      <c r="C248" s="201">
        <v>0</v>
      </c>
      <c r="D248" s="201">
        <v>18.064992512069399</v>
      </c>
    </row>
    <row r="249" spans="1:4" ht="27.75" customHeight="1" x14ac:dyDescent="0.25">
      <c r="A249" s="199">
        <v>246</v>
      </c>
      <c r="B249" s="200" t="s">
        <v>994</v>
      </c>
      <c r="C249" s="201">
        <v>0</v>
      </c>
      <c r="D249" s="201">
        <v>18.064992512069399</v>
      </c>
    </row>
    <row r="250" spans="1:4" ht="27.75" customHeight="1" x14ac:dyDescent="0.25">
      <c r="A250" s="199">
        <v>247</v>
      </c>
      <c r="B250" s="200" t="s">
        <v>995</v>
      </c>
      <c r="C250" s="201">
        <v>0</v>
      </c>
      <c r="D250" s="201">
        <v>18.064992512069399</v>
      </c>
    </row>
    <row r="251" spans="1:4" ht="27.75" customHeight="1" x14ac:dyDescent="0.25">
      <c r="A251" s="199">
        <v>248</v>
      </c>
      <c r="B251" s="200" t="s">
        <v>996</v>
      </c>
      <c r="C251" s="201">
        <v>0</v>
      </c>
      <c r="D251" s="201">
        <v>18.064992512069399</v>
      </c>
    </row>
    <row r="252" spans="1:4" ht="27.75" customHeight="1" x14ac:dyDescent="0.25">
      <c r="A252" s="199">
        <v>249</v>
      </c>
      <c r="B252" s="200" t="s">
        <v>997</v>
      </c>
      <c r="C252" s="201">
        <v>0</v>
      </c>
      <c r="D252" s="201">
        <v>0</v>
      </c>
    </row>
    <row r="253" spans="1:4" ht="27.75" customHeight="1" x14ac:dyDescent="0.25">
      <c r="A253" s="199">
        <v>250</v>
      </c>
      <c r="B253" s="200" t="s">
        <v>998</v>
      </c>
      <c r="C253" s="201">
        <v>0</v>
      </c>
      <c r="D253" s="201">
        <v>0</v>
      </c>
    </row>
    <row r="254" spans="1:4" ht="27.75" customHeight="1" x14ac:dyDescent="0.25">
      <c r="A254" s="199">
        <v>251</v>
      </c>
      <c r="B254" s="200" t="s">
        <v>999</v>
      </c>
      <c r="C254" s="201">
        <v>0</v>
      </c>
      <c r="D254" s="201">
        <v>0</v>
      </c>
    </row>
    <row r="255" spans="1:4" ht="27.75" customHeight="1" x14ac:dyDescent="0.25">
      <c r="A255" s="199">
        <v>252</v>
      </c>
      <c r="B255" s="200" t="s">
        <v>1000</v>
      </c>
      <c r="C255" s="201">
        <v>0</v>
      </c>
      <c r="D255" s="201">
        <v>0</v>
      </c>
    </row>
    <row r="256" spans="1:4" ht="27.75" customHeight="1" x14ac:dyDescent="0.25">
      <c r="A256" s="199">
        <v>253</v>
      </c>
      <c r="B256" s="200" t="s">
        <v>1001</v>
      </c>
      <c r="C256" s="201">
        <v>0</v>
      </c>
      <c r="D256" s="201">
        <v>0</v>
      </c>
    </row>
    <row r="257" spans="1:4" ht="27.75" customHeight="1" x14ac:dyDescent="0.25">
      <c r="A257" s="199">
        <v>254</v>
      </c>
      <c r="B257" s="200" t="s">
        <v>1002</v>
      </c>
      <c r="C257" s="201">
        <v>0</v>
      </c>
      <c r="D257" s="201">
        <v>0</v>
      </c>
    </row>
    <row r="258" spans="1:4" ht="27.75" customHeight="1" x14ac:dyDescent="0.25">
      <c r="A258" s="199">
        <v>255</v>
      </c>
      <c r="B258" s="200" t="s">
        <v>1003</v>
      </c>
      <c r="C258" s="201">
        <v>0</v>
      </c>
      <c r="D258" s="201">
        <v>0</v>
      </c>
    </row>
    <row r="259" spans="1:4" ht="27.75" customHeight="1" x14ac:dyDescent="0.25">
      <c r="A259" s="199">
        <v>256</v>
      </c>
      <c r="B259" s="200" t="s">
        <v>1004</v>
      </c>
      <c r="C259" s="201">
        <v>0</v>
      </c>
      <c r="D259" s="201">
        <v>0</v>
      </c>
    </row>
    <row r="260" spans="1:4" ht="27.75" customHeight="1" x14ac:dyDescent="0.25">
      <c r="A260" s="199">
        <v>257</v>
      </c>
      <c r="B260" s="200" t="s">
        <v>1005</v>
      </c>
      <c r="C260" s="201">
        <v>0</v>
      </c>
      <c r="D260" s="201">
        <v>0</v>
      </c>
    </row>
    <row r="261" spans="1:4" ht="27.75" customHeight="1" x14ac:dyDescent="0.25">
      <c r="A261" s="199">
        <v>258</v>
      </c>
      <c r="B261" s="200" t="s">
        <v>1006</v>
      </c>
      <c r="C261" s="201">
        <v>0</v>
      </c>
      <c r="D261" s="201">
        <v>0</v>
      </c>
    </row>
    <row r="262" spans="1:4" ht="27.75" customHeight="1" x14ac:dyDescent="0.25">
      <c r="A262" s="199">
        <v>259</v>
      </c>
      <c r="B262" s="200" t="s">
        <v>1007</v>
      </c>
      <c r="C262" s="201">
        <v>0</v>
      </c>
      <c r="D262" s="201">
        <v>0</v>
      </c>
    </row>
    <row r="263" spans="1:4" ht="27.75" customHeight="1" x14ac:dyDescent="0.25">
      <c r="A263" s="199">
        <v>260</v>
      </c>
      <c r="B263" s="200" t="s">
        <v>1008</v>
      </c>
      <c r="C263" s="201">
        <v>0</v>
      </c>
      <c r="D263" s="201">
        <v>0</v>
      </c>
    </row>
    <row r="264" spans="1:4" ht="27.75" customHeight="1" x14ac:dyDescent="0.25">
      <c r="A264" s="199">
        <v>261</v>
      </c>
      <c r="B264" s="200" t="s">
        <v>1009</v>
      </c>
      <c r="C264" s="201">
        <v>0</v>
      </c>
      <c r="D264" s="201">
        <v>0</v>
      </c>
    </row>
    <row r="265" spans="1:4" ht="27.75" customHeight="1" x14ac:dyDescent="0.25">
      <c r="A265" s="199">
        <v>262</v>
      </c>
      <c r="B265" s="200" t="s">
        <v>1010</v>
      </c>
      <c r="C265" s="201">
        <v>0</v>
      </c>
      <c r="D265" s="201">
        <v>0.33716319169777398</v>
      </c>
    </row>
    <row r="266" spans="1:4" ht="27.75" customHeight="1" x14ac:dyDescent="0.25">
      <c r="A266" s="199">
        <v>263</v>
      </c>
      <c r="B266" s="200" t="s">
        <v>1011</v>
      </c>
      <c r="C266" s="201">
        <v>0</v>
      </c>
      <c r="D266" s="201">
        <v>0.33716319169777398</v>
      </c>
    </row>
    <row r="267" spans="1:4" ht="27.75" customHeight="1" x14ac:dyDescent="0.25">
      <c r="A267" s="199">
        <v>264</v>
      </c>
      <c r="B267" s="200" t="s">
        <v>1012</v>
      </c>
      <c r="C267" s="201">
        <v>0</v>
      </c>
      <c r="D267" s="201">
        <v>0.33716319169777398</v>
      </c>
    </row>
    <row r="268" spans="1:4" ht="27.75" customHeight="1" x14ac:dyDescent="0.25">
      <c r="A268" s="199">
        <v>265</v>
      </c>
      <c r="B268" s="200" t="s">
        <v>1013</v>
      </c>
      <c r="C268" s="201">
        <v>0</v>
      </c>
      <c r="D268" s="201">
        <v>0.33716319169777398</v>
      </c>
    </row>
    <row r="269" spans="1:4" ht="27.75" customHeight="1" x14ac:dyDescent="0.25">
      <c r="A269" s="199">
        <v>266</v>
      </c>
      <c r="B269" s="200" t="s">
        <v>1014</v>
      </c>
      <c r="C269" s="201">
        <v>0</v>
      </c>
      <c r="D269" s="201">
        <v>0.33716319169777398</v>
      </c>
    </row>
    <row r="270" spans="1:4" ht="27.75" customHeight="1" x14ac:dyDescent="0.25">
      <c r="A270" s="199">
        <v>267</v>
      </c>
      <c r="B270" s="200" t="s">
        <v>1015</v>
      </c>
      <c r="C270" s="201">
        <v>0</v>
      </c>
      <c r="D270" s="201">
        <v>0.33716319169777398</v>
      </c>
    </row>
    <row r="271" spans="1:4" ht="27.75" customHeight="1" x14ac:dyDescent="0.25">
      <c r="A271" s="199">
        <v>268</v>
      </c>
      <c r="B271" s="200" t="s">
        <v>1016</v>
      </c>
      <c r="C271" s="201">
        <v>0</v>
      </c>
      <c r="D271" s="201">
        <v>0.33716319169777398</v>
      </c>
    </row>
    <row r="272" spans="1:4" ht="27.75" customHeight="1" x14ac:dyDescent="0.25">
      <c r="A272" s="199">
        <v>269</v>
      </c>
      <c r="B272" s="200" t="s">
        <v>1017</v>
      </c>
      <c r="C272" s="201">
        <v>0</v>
      </c>
      <c r="D272" s="201">
        <v>0.33716319169777398</v>
      </c>
    </row>
    <row r="273" spans="1:4" ht="27.75" customHeight="1" x14ac:dyDescent="0.25">
      <c r="A273" s="199">
        <v>270</v>
      </c>
      <c r="B273" s="200" t="s">
        <v>1018</v>
      </c>
      <c r="C273" s="201">
        <v>0</v>
      </c>
      <c r="D273" s="201">
        <v>0.33716319169777398</v>
      </c>
    </row>
    <row r="274" spans="1:4" ht="27.75" customHeight="1" x14ac:dyDescent="0.25">
      <c r="A274" s="199">
        <v>271</v>
      </c>
      <c r="B274" s="200" t="s">
        <v>1019</v>
      </c>
      <c r="C274" s="201">
        <v>0</v>
      </c>
      <c r="D274" s="201">
        <v>0.33716319169777398</v>
      </c>
    </row>
    <row r="275" spans="1:4" ht="27.75" customHeight="1" x14ac:dyDescent="0.25">
      <c r="A275" s="199">
        <v>272</v>
      </c>
      <c r="B275" s="200" t="s">
        <v>1020</v>
      </c>
      <c r="C275" s="201">
        <v>0</v>
      </c>
      <c r="D275" s="201">
        <v>0</v>
      </c>
    </row>
    <row r="276" spans="1:4" ht="27.75" customHeight="1" x14ac:dyDescent="0.25">
      <c r="A276" s="199">
        <v>273</v>
      </c>
      <c r="B276" s="200" t="s">
        <v>1021</v>
      </c>
      <c r="C276" s="201">
        <v>0</v>
      </c>
      <c r="D276" s="201">
        <v>0</v>
      </c>
    </row>
    <row r="277" spans="1:4" ht="27.75" customHeight="1" x14ac:dyDescent="0.25">
      <c r="A277" s="199">
        <v>274</v>
      </c>
      <c r="B277" s="200" t="s">
        <v>1022</v>
      </c>
      <c r="C277" s="201">
        <v>0</v>
      </c>
      <c r="D277" s="201">
        <v>0</v>
      </c>
    </row>
    <row r="278" spans="1:4" ht="27.75" customHeight="1" x14ac:dyDescent="0.25">
      <c r="A278" s="199">
        <v>275</v>
      </c>
      <c r="B278" s="200" t="s">
        <v>1023</v>
      </c>
      <c r="C278" s="201">
        <v>0</v>
      </c>
      <c r="D278" s="201">
        <v>0</v>
      </c>
    </row>
    <row r="279" spans="1:4" ht="27.75" customHeight="1" x14ac:dyDescent="0.25">
      <c r="A279" s="199">
        <v>276</v>
      </c>
      <c r="B279" s="200" t="s">
        <v>1024</v>
      </c>
      <c r="C279" s="201">
        <v>0</v>
      </c>
      <c r="D279" s="201">
        <v>0</v>
      </c>
    </row>
    <row r="280" spans="1:4" ht="27.75" customHeight="1" x14ac:dyDescent="0.25">
      <c r="A280" s="199">
        <v>277</v>
      </c>
      <c r="B280" s="200" t="s">
        <v>1025</v>
      </c>
      <c r="C280" s="201">
        <v>0</v>
      </c>
      <c r="D280" s="201">
        <v>0</v>
      </c>
    </row>
    <row r="281" spans="1:4" ht="27.75" customHeight="1" x14ac:dyDescent="0.25">
      <c r="A281" s="199">
        <v>278</v>
      </c>
      <c r="B281" s="200" t="s">
        <v>1026</v>
      </c>
      <c r="C281" s="201">
        <v>0</v>
      </c>
      <c r="D281" s="201">
        <v>0</v>
      </c>
    </row>
    <row r="282" spans="1:4" ht="27.75" customHeight="1" x14ac:dyDescent="0.25">
      <c r="A282" s="199">
        <v>279</v>
      </c>
      <c r="B282" s="200" t="s">
        <v>1027</v>
      </c>
      <c r="C282" s="201">
        <v>0</v>
      </c>
      <c r="D282" s="201">
        <v>0</v>
      </c>
    </row>
    <row r="283" spans="1:4" ht="27.75" customHeight="1" x14ac:dyDescent="0.25">
      <c r="A283" s="199">
        <v>280</v>
      </c>
      <c r="B283" s="200" t="s">
        <v>1028</v>
      </c>
      <c r="C283" s="201">
        <v>0</v>
      </c>
      <c r="D283" s="201">
        <v>0</v>
      </c>
    </row>
    <row r="284" spans="1:4" ht="27.75" customHeight="1" x14ac:dyDescent="0.25">
      <c r="A284" s="199">
        <v>281</v>
      </c>
      <c r="B284" s="200" t="s">
        <v>1029</v>
      </c>
      <c r="C284" s="201">
        <v>0</v>
      </c>
      <c r="D284" s="201">
        <v>0</v>
      </c>
    </row>
    <row r="285" spans="1:4" ht="27.75" customHeight="1" x14ac:dyDescent="0.25">
      <c r="A285" s="199">
        <v>282</v>
      </c>
      <c r="B285" s="200" t="s">
        <v>1030</v>
      </c>
      <c r="C285" s="201">
        <v>0</v>
      </c>
      <c r="D285" s="201">
        <v>0</v>
      </c>
    </row>
    <row r="286" spans="1:4" ht="27.75" customHeight="1" x14ac:dyDescent="0.25">
      <c r="A286" s="199">
        <v>283</v>
      </c>
      <c r="B286" s="200" t="s">
        <v>1031</v>
      </c>
      <c r="C286" s="201">
        <v>0</v>
      </c>
      <c r="D286" s="201">
        <v>0</v>
      </c>
    </row>
    <row r="287" spans="1:4" ht="27.75" customHeight="1" x14ac:dyDescent="0.25">
      <c r="A287" s="199">
        <v>284</v>
      </c>
      <c r="B287" s="200" t="s">
        <v>1032</v>
      </c>
      <c r="C287" s="201">
        <v>0</v>
      </c>
      <c r="D287" s="201">
        <v>0</v>
      </c>
    </row>
    <row r="288" spans="1:4" ht="27.75" customHeight="1" x14ac:dyDescent="0.25">
      <c r="A288" s="199">
        <v>285</v>
      </c>
      <c r="B288" s="200" t="s">
        <v>1033</v>
      </c>
      <c r="C288" s="201">
        <v>0</v>
      </c>
      <c r="D288" s="201">
        <v>0</v>
      </c>
    </row>
    <row r="289" spans="1:4" ht="27.75" customHeight="1" x14ac:dyDescent="0.25">
      <c r="A289" s="199">
        <v>286</v>
      </c>
      <c r="B289" s="200" t="s">
        <v>1034</v>
      </c>
      <c r="C289" s="201">
        <v>0</v>
      </c>
      <c r="D289" s="201">
        <v>0</v>
      </c>
    </row>
    <row r="290" spans="1:4" ht="27.75" customHeight="1" x14ac:dyDescent="0.25">
      <c r="A290" s="199">
        <v>287</v>
      </c>
      <c r="B290" s="200" t="s">
        <v>1035</v>
      </c>
      <c r="C290" s="201">
        <v>4.49707568243078</v>
      </c>
      <c r="D290" s="201">
        <v>0</v>
      </c>
    </row>
    <row r="291" spans="1:4" ht="27.75" customHeight="1" x14ac:dyDescent="0.25">
      <c r="A291" s="199">
        <v>288</v>
      </c>
      <c r="B291" s="200" t="s">
        <v>1036</v>
      </c>
      <c r="C291" s="201">
        <v>0</v>
      </c>
      <c r="D291" s="201">
        <v>0</v>
      </c>
    </row>
    <row r="292" spans="1:4" ht="27.75" customHeight="1" x14ac:dyDescent="0.25">
      <c r="A292" s="199">
        <v>289</v>
      </c>
      <c r="B292" s="200" t="s">
        <v>1037</v>
      </c>
      <c r="C292" s="201">
        <v>0</v>
      </c>
      <c r="D292" s="201">
        <v>0</v>
      </c>
    </row>
    <row r="293" spans="1:4" ht="27.75" customHeight="1" x14ac:dyDescent="0.25">
      <c r="A293" s="199">
        <v>290</v>
      </c>
      <c r="B293" s="200" t="s">
        <v>1038</v>
      </c>
      <c r="C293" s="201">
        <v>0</v>
      </c>
      <c r="D293" s="201">
        <v>0</v>
      </c>
    </row>
    <row r="294" spans="1:4" ht="27.75" customHeight="1" x14ac:dyDescent="0.25">
      <c r="A294" s="199">
        <v>291</v>
      </c>
      <c r="B294" s="200" t="s">
        <v>1039</v>
      </c>
      <c r="C294" s="201">
        <v>0</v>
      </c>
      <c r="D294" s="201">
        <v>0</v>
      </c>
    </row>
    <row r="295" spans="1:4" ht="27.75" customHeight="1" x14ac:dyDescent="0.25">
      <c r="A295" s="199">
        <v>292</v>
      </c>
      <c r="B295" s="200" t="s">
        <v>1040</v>
      </c>
      <c r="C295" s="201">
        <v>0</v>
      </c>
      <c r="D295" s="201">
        <v>0</v>
      </c>
    </row>
    <row r="296" spans="1:4" ht="27.75" customHeight="1" x14ac:dyDescent="0.25">
      <c r="A296" s="199">
        <v>293</v>
      </c>
      <c r="B296" s="200" t="s">
        <v>1041</v>
      </c>
      <c r="C296" s="201">
        <v>0</v>
      </c>
      <c r="D296" s="201">
        <v>0</v>
      </c>
    </row>
    <row r="297" spans="1:4" ht="27.75" customHeight="1" x14ac:dyDescent="0.25">
      <c r="A297" s="199">
        <v>294</v>
      </c>
      <c r="B297" s="200" t="s">
        <v>1042</v>
      </c>
      <c r="C297" s="201">
        <v>0</v>
      </c>
      <c r="D297" s="201">
        <v>0</v>
      </c>
    </row>
    <row r="298" spans="1:4" ht="27.75" customHeight="1" x14ac:dyDescent="0.25">
      <c r="A298" s="199">
        <v>295</v>
      </c>
      <c r="B298" s="200" t="s">
        <v>1043</v>
      </c>
      <c r="C298" s="201">
        <v>0</v>
      </c>
      <c r="D298" s="201">
        <v>0</v>
      </c>
    </row>
    <row r="299" spans="1:4" ht="27.75" customHeight="1" x14ac:dyDescent="0.25">
      <c r="A299" s="199">
        <v>296</v>
      </c>
      <c r="B299" s="200" t="s">
        <v>1044</v>
      </c>
      <c r="C299" s="201">
        <v>0</v>
      </c>
      <c r="D299" s="201">
        <v>0</v>
      </c>
    </row>
    <row r="300" spans="1:4" ht="27.75" customHeight="1" x14ac:dyDescent="0.25">
      <c r="A300" s="199">
        <v>297</v>
      </c>
      <c r="B300" s="200" t="s">
        <v>1045</v>
      </c>
      <c r="C300" s="201">
        <v>0</v>
      </c>
      <c r="D300" s="201">
        <v>0</v>
      </c>
    </row>
    <row r="301" spans="1:4" ht="27.75" customHeight="1" x14ac:dyDescent="0.25">
      <c r="A301" s="199">
        <v>298</v>
      </c>
      <c r="B301" s="200" t="s">
        <v>1046</v>
      </c>
      <c r="C301" s="201">
        <v>0</v>
      </c>
      <c r="D301" s="201">
        <v>0</v>
      </c>
    </row>
    <row r="302" spans="1:4" ht="27.75" customHeight="1" x14ac:dyDescent="0.25">
      <c r="A302" s="199">
        <v>299</v>
      </c>
      <c r="B302" s="200" t="s">
        <v>1047</v>
      </c>
      <c r="C302" s="201">
        <v>0</v>
      </c>
      <c r="D302" s="201">
        <v>0</v>
      </c>
    </row>
    <row r="303" spans="1:4" ht="27.75" customHeight="1" x14ac:dyDescent="0.25">
      <c r="A303" s="199">
        <v>300</v>
      </c>
      <c r="B303" s="200" t="s">
        <v>1048</v>
      </c>
      <c r="C303" s="201">
        <v>0</v>
      </c>
      <c r="D303" s="201">
        <v>0</v>
      </c>
    </row>
    <row r="304" spans="1:4" ht="27.75" customHeight="1" x14ac:dyDescent="0.25">
      <c r="A304" s="199">
        <v>301</v>
      </c>
      <c r="B304" s="200" t="s">
        <v>1049</v>
      </c>
      <c r="C304" s="201">
        <v>0</v>
      </c>
      <c r="D304" s="201">
        <v>0</v>
      </c>
    </row>
    <row r="305" spans="1:4" ht="27.75" customHeight="1" x14ac:dyDescent="0.25">
      <c r="A305" s="199">
        <v>302</v>
      </c>
      <c r="B305" s="200" t="s">
        <v>1050</v>
      </c>
      <c r="C305" s="201">
        <v>0</v>
      </c>
      <c r="D305" s="201">
        <v>0</v>
      </c>
    </row>
    <row r="306" spans="1:4" ht="27.75" customHeight="1" x14ac:dyDescent="0.25">
      <c r="A306" s="199">
        <v>303</v>
      </c>
      <c r="B306" s="200" t="s">
        <v>1051</v>
      </c>
      <c r="C306" s="201">
        <v>0</v>
      </c>
      <c r="D306" s="201">
        <v>0</v>
      </c>
    </row>
    <row r="307" spans="1:4" ht="27.75" customHeight="1" x14ac:dyDescent="0.25">
      <c r="A307" s="199">
        <v>304</v>
      </c>
      <c r="B307" s="200" t="s">
        <v>1052</v>
      </c>
      <c r="C307" s="201">
        <v>0</v>
      </c>
      <c r="D307" s="201">
        <v>0</v>
      </c>
    </row>
    <row r="308" spans="1:4" ht="27.75" customHeight="1" x14ac:dyDescent="0.25">
      <c r="A308" s="199">
        <v>305</v>
      </c>
      <c r="B308" s="200" t="s">
        <v>1053</v>
      </c>
      <c r="C308" s="201">
        <v>0</v>
      </c>
      <c r="D308" s="201">
        <v>0</v>
      </c>
    </row>
    <row r="309" spans="1:4" ht="27.75" customHeight="1" x14ac:dyDescent="0.25">
      <c r="A309" s="199">
        <v>306</v>
      </c>
      <c r="B309" s="200" t="s">
        <v>1054</v>
      </c>
      <c r="C309" s="201">
        <v>0</v>
      </c>
      <c r="D309" s="201">
        <v>0</v>
      </c>
    </row>
    <row r="310" spans="1:4" ht="27.75" customHeight="1" x14ac:dyDescent="0.25">
      <c r="A310" s="199">
        <v>307</v>
      </c>
      <c r="B310" s="200" t="s">
        <v>1055</v>
      </c>
      <c r="C310" s="201">
        <v>0</v>
      </c>
      <c r="D310" s="201">
        <v>0</v>
      </c>
    </row>
    <row r="311" spans="1:4" ht="27.75" customHeight="1" x14ac:dyDescent="0.25">
      <c r="A311" s="199">
        <v>308</v>
      </c>
      <c r="B311" s="200" t="s">
        <v>1056</v>
      </c>
      <c r="C311" s="201">
        <v>0</v>
      </c>
      <c r="D311" s="201">
        <v>0</v>
      </c>
    </row>
    <row r="312" spans="1:4" ht="27.75" customHeight="1" x14ac:dyDescent="0.25">
      <c r="A312" s="199">
        <v>309</v>
      </c>
      <c r="B312" s="200" t="s">
        <v>1057</v>
      </c>
      <c r="C312" s="201">
        <v>0</v>
      </c>
      <c r="D312" s="201">
        <v>0</v>
      </c>
    </row>
    <row r="313" spans="1:4" ht="27.75" customHeight="1" x14ac:dyDescent="0.25">
      <c r="A313" s="199">
        <v>310</v>
      </c>
      <c r="B313" s="200" t="s">
        <v>1058</v>
      </c>
      <c r="C313" s="201">
        <v>0</v>
      </c>
      <c r="D313" s="201">
        <v>0</v>
      </c>
    </row>
    <row r="314" spans="1:4" ht="27.75" customHeight="1" x14ac:dyDescent="0.25">
      <c r="A314" s="199">
        <v>311</v>
      </c>
      <c r="B314" s="200" t="s">
        <v>1059</v>
      </c>
      <c r="C314" s="201">
        <v>0</v>
      </c>
      <c r="D314" s="201">
        <v>0</v>
      </c>
    </row>
    <row r="315" spans="1:4" ht="27.75" customHeight="1" x14ac:dyDescent="0.25">
      <c r="A315" s="199">
        <v>312</v>
      </c>
      <c r="B315" s="200" t="s">
        <v>1060</v>
      </c>
      <c r="C315" s="201">
        <v>0</v>
      </c>
      <c r="D315" s="201">
        <v>0</v>
      </c>
    </row>
    <row r="316" spans="1:4" ht="27.75" customHeight="1" x14ac:dyDescent="0.25">
      <c r="A316" s="199">
        <v>313</v>
      </c>
      <c r="B316" s="200" t="s">
        <v>1061</v>
      </c>
      <c r="C316" s="201">
        <v>0</v>
      </c>
      <c r="D316" s="201">
        <v>0</v>
      </c>
    </row>
    <row r="317" spans="1:4" ht="27.75" customHeight="1" x14ac:dyDescent="0.25">
      <c r="A317" s="199">
        <v>314</v>
      </c>
      <c r="B317" s="200" t="s">
        <v>1062</v>
      </c>
      <c r="C317" s="201">
        <v>0</v>
      </c>
      <c r="D317" s="201">
        <v>0</v>
      </c>
    </row>
    <row r="318" spans="1:4" ht="27.75" customHeight="1" x14ac:dyDescent="0.25">
      <c r="A318" s="199">
        <v>315</v>
      </c>
      <c r="B318" s="200" t="s">
        <v>1063</v>
      </c>
      <c r="C318" s="201">
        <v>0</v>
      </c>
      <c r="D318" s="201">
        <v>0</v>
      </c>
    </row>
    <row r="319" spans="1:4" ht="27.75" customHeight="1" x14ac:dyDescent="0.25">
      <c r="A319" s="199">
        <v>316</v>
      </c>
      <c r="B319" s="200" t="s">
        <v>1064</v>
      </c>
      <c r="C319" s="201">
        <v>0</v>
      </c>
      <c r="D319" s="201">
        <v>0</v>
      </c>
    </row>
    <row r="320" spans="1:4" ht="27.75" customHeight="1" x14ac:dyDescent="0.25">
      <c r="A320" s="199">
        <v>317</v>
      </c>
      <c r="B320" s="200" t="s">
        <v>1065</v>
      </c>
      <c r="C320" s="201">
        <v>0</v>
      </c>
      <c r="D320" s="201">
        <v>0</v>
      </c>
    </row>
    <row r="321" spans="1:4" ht="27.75" customHeight="1" x14ac:dyDescent="0.25">
      <c r="A321" s="199">
        <v>318</v>
      </c>
      <c r="B321" s="200" t="s">
        <v>1066</v>
      </c>
      <c r="C321" s="201">
        <v>0</v>
      </c>
      <c r="D321" s="201">
        <v>0</v>
      </c>
    </row>
    <row r="322" spans="1:4" ht="27.75" customHeight="1" x14ac:dyDescent="0.25">
      <c r="A322" s="199">
        <v>319</v>
      </c>
      <c r="B322" s="200" t="s">
        <v>1067</v>
      </c>
      <c r="C322" s="201">
        <v>0</v>
      </c>
      <c r="D322" s="201">
        <v>0</v>
      </c>
    </row>
    <row r="323" spans="1:4" ht="27.75" customHeight="1" x14ac:dyDescent="0.25">
      <c r="A323" s="199">
        <v>320</v>
      </c>
      <c r="B323" s="200" t="s">
        <v>1068</v>
      </c>
      <c r="C323" s="201">
        <v>0</v>
      </c>
      <c r="D323" s="201">
        <v>0</v>
      </c>
    </row>
    <row r="324" spans="1:4" ht="27.75" customHeight="1" x14ac:dyDescent="0.25">
      <c r="A324" s="199">
        <v>321</v>
      </c>
      <c r="B324" s="200" t="s">
        <v>1069</v>
      </c>
      <c r="C324" s="201">
        <v>0</v>
      </c>
      <c r="D324" s="201">
        <v>0</v>
      </c>
    </row>
    <row r="325" spans="1:4" ht="27.75" customHeight="1" x14ac:dyDescent="0.25">
      <c r="A325" s="199">
        <v>322</v>
      </c>
      <c r="B325" s="200" t="s">
        <v>1070</v>
      </c>
      <c r="C325" s="201">
        <v>0</v>
      </c>
      <c r="D325" s="201">
        <v>0</v>
      </c>
    </row>
    <row r="326" spans="1:4" ht="27.75" customHeight="1" x14ac:dyDescent="0.25">
      <c r="A326" s="199">
        <v>323</v>
      </c>
      <c r="B326" s="200" t="s">
        <v>1071</v>
      </c>
      <c r="C326" s="201">
        <v>0</v>
      </c>
      <c r="D326" s="201">
        <v>0</v>
      </c>
    </row>
    <row r="327" spans="1:4" ht="27.75" customHeight="1" x14ac:dyDescent="0.25">
      <c r="A327" s="199">
        <v>324</v>
      </c>
      <c r="B327" s="200" t="s">
        <v>1072</v>
      </c>
      <c r="C327" s="201">
        <v>0</v>
      </c>
      <c r="D327" s="201">
        <v>0</v>
      </c>
    </row>
    <row r="328" spans="1:4" ht="27.75" customHeight="1" x14ac:dyDescent="0.25">
      <c r="A328" s="199">
        <v>325</v>
      </c>
      <c r="B328" s="200" t="s">
        <v>1073</v>
      </c>
      <c r="C328" s="201">
        <v>0</v>
      </c>
      <c r="D328" s="201">
        <v>0</v>
      </c>
    </row>
    <row r="329" spans="1:4" ht="27.75" customHeight="1" x14ac:dyDescent="0.25">
      <c r="A329" s="199">
        <v>326</v>
      </c>
      <c r="B329" s="200" t="s">
        <v>1074</v>
      </c>
      <c r="C329" s="201">
        <v>0</v>
      </c>
      <c r="D329" s="201">
        <v>0</v>
      </c>
    </row>
    <row r="330" spans="1:4" ht="27.75" customHeight="1" x14ac:dyDescent="0.25">
      <c r="A330" s="199">
        <v>327</v>
      </c>
      <c r="B330" s="200" t="s">
        <v>1075</v>
      </c>
      <c r="C330" s="201">
        <v>0</v>
      </c>
      <c r="D330" s="201">
        <v>0</v>
      </c>
    </row>
    <row r="331" spans="1:4" ht="27.75" customHeight="1" x14ac:dyDescent="0.25">
      <c r="A331" s="199">
        <v>328</v>
      </c>
      <c r="B331" s="200" t="s">
        <v>1076</v>
      </c>
      <c r="C331" s="201">
        <v>0</v>
      </c>
      <c r="D331" s="201">
        <v>0</v>
      </c>
    </row>
    <row r="332" spans="1:4" ht="27.75" customHeight="1" x14ac:dyDescent="0.25">
      <c r="A332" s="199">
        <v>329</v>
      </c>
      <c r="B332" s="200" t="s">
        <v>1077</v>
      </c>
      <c r="C332" s="201">
        <v>0</v>
      </c>
      <c r="D332" s="201">
        <v>0</v>
      </c>
    </row>
    <row r="333" spans="1:4" ht="27.75" customHeight="1" x14ac:dyDescent="0.25">
      <c r="A333" s="199">
        <v>330</v>
      </c>
      <c r="B333" s="200" t="s">
        <v>1078</v>
      </c>
      <c r="C333" s="201">
        <v>0</v>
      </c>
      <c r="D333" s="201">
        <v>0</v>
      </c>
    </row>
    <row r="334" spans="1:4" ht="27.75" customHeight="1" x14ac:dyDescent="0.25">
      <c r="A334" s="199">
        <v>331</v>
      </c>
      <c r="B334" s="200" t="s">
        <v>1079</v>
      </c>
      <c r="C334" s="201">
        <v>0</v>
      </c>
      <c r="D334" s="201">
        <v>0</v>
      </c>
    </row>
    <row r="335" spans="1:4" ht="27.75" customHeight="1" x14ac:dyDescent="0.25">
      <c r="A335" s="199">
        <v>332</v>
      </c>
      <c r="B335" s="200" t="s">
        <v>1080</v>
      </c>
      <c r="C335" s="201">
        <v>0</v>
      </c>
      <c r="D335" s="201">
        <v>0</v>
      </c>
    </row>
    <row r="336" spans="1:4" ht="27.75" customHeight="1" x14ac:dyDescent="0.25">
      <c r="A336" s="199">
        <v>333</v>
      </c>
      <c r="B336" s="200" t="s">
        <v>1081</v>
      </c>
      <c r="C336" s="201">
        <v>0</v>
      </c>
      <c r="D336" s="201">
        <v>0</v>
      </c>
    </row>
    <row r="337" spans="1:4" ht="27.75" customHeight="1" x14ac:dyDescent="0.25">
      <c r="A337" s="199">
        <v>334</v>
      </c>
      <c r="B337" s="200" t="s">
        <v>1082</v>
      </c>
      <c r="C337" s="201">
        <v>0</v>
      </c>
      <c r="D337" s="201">
        <v>0</v>
      </c>
    </row>
    <row r="338" spans="1:4" ht="27.75" customHeight="1" x14ac:dyDescent="0.25">
      <c r="A338" s="199">
        <v>335</v>
      </c>
      <c r="B338" s="200" t="s">
        <v>1083</v>
      </c>
      <c r="C338" s="201">
        <v>0</v>
      </c>
      <c r="D338" s="201">
        <v>0</v>
      </c>
    </row>
    <row r="339" spans="1:4" ht="27.75" customHeight="1" x14ac:dyDescent="0.25">
      <c r="A339" s="199">
        <v>336</v>
      </c>
      <c r="B339" s="200" t="s">
        <v>1084</v>
      </c>
      <c r="C339" s="201">
        <v>0</v>
      </c>
      <c r="D339" s="201">
        <v>0</v>
      </c>
    </row>
    <row r="340" spans="1:4" ht="27.75" customHeight="1" x14ac:dyDescent="0.25">
      <c r="A340" s="199">
        <v>337</v>
      </c>
      <c r="B340" s="200" t="s">
        <v>1085</v>
      </c>
      <c r="C340" s="201">
        <v>0</v>
      </c>
      <c r="D340" s="201">
        <v>0</v>
      </c>
    </row>
    <row r="341" spans="1:4" ht="27.75" customHeight="1" x14ac:dyDescent="0.25">
      <c r="A341" s="199">
        <v>338</v>
      </c>
      <c r="B341" s="200" t="s">
        <v>1086</v>
      </c>
      <c r="C341" s="201">
        <v>0</v>
      </c>
      <c r="D341" s="201">
        <v>0</v>
      </c>
    </row>
    <row r="342" spans="1:4" ht="27.75" customHeight="1" x14ac:dyDescent="0.25">
      <c r="A342" s="199">
        <v>339</v>
      </c>
      <c r="B342" s="200" t="s">
        <v>1087</v>
      </c>
      <c r="C342" s="201">
        <v>0</v>
      </c>
      <c r="D342" s="201">
        <v>0</v>
      </c>
    </row>
    <row r="343" spans="1:4" ht="27.75" customHeight="1" x14ac:dyDescent="0.25">
      <c r="A343" s="199">
        <v>340</v>
      </c>
      <c r="B343" s="200" t="s">
        <v>1088</v>
      </c>
      <c r="C343" s="201">
        <v>0</v>
      </c>
      <c r="D343" s="201">
        <v>0</v>
      </c>
    </row>
    <row r="344" spans="1:4" ht="27.75" customHeight="1" x14ac:dyDescent="0.25">
      <c r="A344" s="199">
        <v>341</v>
      </c>
      <c r="B344" s="200" t="s">
        <v>1089</v>
      </c>
      <c r="C344" s="201">
        <v>0</v>
      </c>
      <c r="D344" s="201">
        <v>0</v>
      </c>
    </row>
    <row r="345" spans="1:4" ht="27.75" customHeight="1" x14ac:dyDescent="0.25">
      <c r="A345" s="199">
        <v>342</v>
      </c>
      <c r="B345" s="200" t="s">
        <v>1090</v>
      </c>
      <c r="C345" s="201">
        <v>0</v>
      </c>
      <c r="D345" s="201">
        <v>0</v>
      </c>
    </row>
    <row r="346" spans="1:4" ht="27.75" customHeight="1" x14ac:dyDescent="0.25">
      <c r="A346" s="199">
        <v>343</v>
      </c>
      <c r="B346" s="200" t="s">
        <v>1091</v>
      </c>
      <c r="C346" s="201">
        <v>0</v>
      </c>
      <c r="D346" s="201">
        <v>0</v>
      </c>
    </row>
    <row r="347" spans="1:4" ht="27.75" customHeight="1" x14ac:dyDescent="0.25">
      <c r="A347" s="199">
        <v>344</v>
      </c>
      <c r="B347" s="200" t="s">
        <v>1092</v>
      </c>
      <c r="C347" s="201">
        <v>0</v>
      </c>
      <c r="D347" s="201">
        <v>0</v>
      </c>
    </row>
    <row r="348" spans="1:4" ht="27.75" customHeight="1" x14ac:dyDescent="0.25">
      <c r="A348" s="199">
        <v>345</v>
      </c>
      <c r="B348" s="200" t="s">
        <v>1093</v>
      </c>
      <c r="C348" s="201">
        <v>0</v>
      </c>
      <c r="D348" s="201">
        <v>0</v>
      </c>
    </row>
    <row r="349" spans="1:4" ht="27.75" customHeight="1" x14ac:dyDescent="0.25">
      <c r="A349" s="199">
        <v>346</v>
      </c>
      <c r="B349" s="200" t="s">
        <v>1094</v>
      </c>
      <c r="C349" s="201">
        <v>0</v>
      </c>
      <c r="D349" s="201">
        <v>0</v>
      </c>
    </row>
    <row r="350" spans="1:4" ht="27.75" customHeight="1" x14ac:dyDescent="0.25">
      <c r="A350" s="199">
        <v>347</v>
      </c>
      <c r="B350" s="200" t="s">
        <v>1095</v>
      </c>
      <c r="C350" s="201">
        <v>0</v>
      </c>
      <c r="D350" s="201">
        <v>0</v>
      </c>
    </row>
    <row r="351" spans="1:4" ht="27.75" customHeight="1" x14ac:dyDescent="0.25">
      <c r="A351" s="199">
        <v>348</v>
      </c>
      <c r="B351" s="200" t="s">
        <v>1096</v>
      </c>
      <c r="C351" s="201">
        <v>12.655274516736901</v>
      </c>
      <c r="D351" s="201">
        <v>0</v>
      </c>
    </row>
    <row r="352" spans="1:4" ht="27.75" customHeight="1" x14ac:dyDescent="0.25">
      <c r="A352" s="199">
        <v>349</v>
      </c>
      <c r="B352" s="200" t="s">
        <v>1097</v>
      </c>
      <c r="C352" s="201">
        <v>0</v>
      </c>
      <c r="D352" s="201">
        <v>0</v>
      </c>
    </row>
    <row r="353" spans="1:4" ht="27.75" customHeight="1" x14ac:dyDescent="0.25">
      <c r="A353" s="199">
        <v>350</v>
      </c>
      <c r="B353" s="200" t="s">
        <v>1098</v>
      </c>
      <c r="C353" s="201">
        <v>0</v>
      </c>
      <c r="D353" s="201">
        <v>0</v>
      </c>
    </row>
    <row r="354" spans="1:4" ht="27.75" customHeight="1" x14ac:dyDescent="0.25">
      <c r="A354" s="199">
        <v>351</v>
      </c>
      <c r="B354" s="200" t="s">
        <v>1099</v>
      </c>
      <c r="C354" s="201">
        <v>0</v>
      </c>
      <c r="D354" s="201">
        <v>0</v>
      </c>
    </row>
    <row r="355" spans="1:4" ht="27.75" customHeight="1" x14ac:dyDescent="0.25">
      <c r="A355" s="199">
        <v>352</v>
      </c>
      <c r="B355" s="200" t="s">
        <v>1100</v>
      </c>
      <c r="C355" s="201">
        <v>0</v>
      </c>
      <c r="D355" s="201">
        <v>0</v>
      </c>
    </row>
    <row r="356" spans="1:4" ht="27.75" customHeight="1" x14ac:dyDescent="0.25">
      <c r="A356" s="199">
        <v>353</v>
      </c>
      <c r="B356" s="200" t="s">
        <v>1101</v>
      </c>
      <c r="C356" s="201">
        <v>0</v>
      </c>
      <c r="D356" s="201">
        <v>0</v>
      </c>
    </row>
    <row r="357" spans="1:4" ht="27.75" customHeight="1" x14ac:dyDescent="0.25">
      <c r="A357" s="199">
        <v>354</v>
      </c>
      <c r="B357" s="200" t="s">
        <v>1102</v>
      </c>
      <c r="C357" s="201">
        <v>0</v>
      </c>
      <c r="D357" s="201">
        <v>0</v>
      </c>
    </row>
    <row r="358" spans="1:4" ht="27.75" customHeight="1" x14ac:dyDescent="0.25">
      <c r="A358" s="199">
        <v>355</v>
      </c>
      <c r="B358" s="200" t="s">
        <v>1103</v>
      </c>
      <c r="C358" s="201">
        <v>0</v>
      </c>
      <c r="D358" s="201">
        <v>0</v>
      </c>
    </row>
    <row r="359" spans="1:4" ht="27.75" customHeight="1" x14ac:dyDescent="0.25">
      <c r="A359" s="199">
        <v>356</v>
      </c>
      <c r="B359" s="200" t="s">
        <v>1104</v>
      </c>
      <c r="C359" s="201">
        <v>0</v>
      </c>
      <c r="D359" s="201">
        <v>0</v>
      </c>
    </row>
    <row r="360" spans="1:4" ht="27.75" customHeight="1" x14ac:dyDescent="0.25">
      <c r="A360" s="199">
        <v>357</v>
      </c>
      <c r="B360" s="200" t="s">
        <v>1105</v>
      </c>
      <c r="C360" s="201">
        <v>0</v>
      </c>
      <c r="D360" s="201">
        <v>0</v>
      </c>
    </row>
    <row r="361" spans="1:4" ht="27.75" customHeight="1" x14ac:dyDescent="0.25">
      <c r="A361" s="199">
        <v>358</v>
      </c>
      <c r="B361" s="200" t="s">
        <v>1106</v>
      </c>
      <c r="C361" s="201">
        <v>0</v>
      </c>
      <c r="D361" s="201">
        <v>0</v>
      </c>
    </row>
    <row r="362" spans="1:4" ht="27.75" customHeight="1" x14ac:dyDescent="0.25">
      <c r="A362" s="199">
        <v>359</v>
      </c>
      <c r="B362" s="200" t="s">
        <v>1107</v>
      </c>
      <c r="C362" s="201">
        <v>0</v>
      </c>
      <c r="D362" s="201">
        <v>0</v>
      </c>
    </row>
    <row r="363" spans="1:4" ht="27.75" customHeight="1" x14ac:dyDescent="0.25">
      <c r="A363" s="199">
        <v>360</v>
      </c>
      <c r="B363" s="200" t="s">
        <v>1108</v>
      </c>
      <c r="C363" s="201">
        <v>0</v>
      </c>
      <c r="D363" s="201">
        <v>5.0431115490768299</v>
      </c>
    </row>
    <row r="364" spans="1:4" ht="27.75" customHeight="1" x14ac:dyDescent="0.25">
      <c r="A364" s="199">
        <v>361</v>
      </c>
      <c r="B364" s="200" t="s">
        <v>1109</v>
      </c>
      <c r="C364" s="201">
        <v>0</v>
      </c>
      <c r="D364" s="201">
        <v>5.0431115490768299</v>
      </c>
    </row>
    <row r="365" spans="1:4" ht="27.75" customHeight="1" x14ac:dyDescent="0.25">
      <c r="A365" s="199">
        <v>362</v>
      </c>
      <c r="B365" s="200" t="s">
        <v>1110</v>
      </c>
      <c r="C365" s="201">
        <v>0</v>
      </c>
      <c r="D365" s="201">
        <v>0</v>
      </c>
    </row>
    <row r="366" spans="1:4" ht="27.75" customHeight="1" x14ac:dyDescent="0.25">
      <c r="A366" s="199">
        <v>363</v>
      </c>
      <c r="B366" s="200" t="s">
        <v>1111</v>
      </c>
      <c r="C366" s="201">
        <v>0</v>
      </c>
      <c r="D366" s="201">
        <v>5.0431115490768299</v>
      </c>
    </row>
    <row r="367" spans="1:4" ht="27.75" customHeight="1" x14ac:dyDescent="0.25">
      <c r="A367" s="199">
        <v>364</v>
      </c>
      <c r="B367" s="200" t="s">
        <v>1112</v>
      </c>
      <c r="C367" s="201">
        <v>0</v>
      </c>
      <c r="D367" s="201">
        <v>5.0431115490768299</v>
      </c>
    </row>
    <row r="368" spans="1:4" ht="27.75" customHeight="1" x14ac:dyDescent="0.25">
      <c r="A368" s="199">
        <v>365</v>
      </c>
      <c r="B368" s="200" t="s">
        <v>1113</v>
      </c>
      <c r="C368" s="201">
        <v>0</v>
      </c>
      <c r="D368" s="201">
        <v>5.0431115490768299</v>
      </c>
    </row>
    <row r="369" spans="1:4" ht="27.75" customHeight="1" x14ac:dyDescent="0.25">
      <c r="A369" s="199">
        <v>366</v>
      </c>
      <c r="B369" s="200" t="s">
        <v>1114</v>
      </c>
      <c r="C369" s="201">
        <v>0</v>
      </c>
      <c r="D369" s="201">
        <v>5.0431115490768299</v>
      </c>
    </row>
    <row r="370" spans="1:4" ht="27.75" customHeight="1" x14ac:dyDescent="0.25">
      <c r="A370" s="199">
        <v>367</v>
      </c>
      <c r="B370" s="200" t="s">
        <v>1115</v>
      </c>
      <c r="C370" s="201">
        <v>0</v>
      </c>
      <c r="D370" s="201">
        <v>5.0431115490768299</v>
      </c>
    </row>
    <row r="371" spans="1:4" ht="27.75" customHeight="1" x14ac:dyDescent="0.25">
      <c r="A371" s="199">
        <v>368</v>
      </c>
      <c r="B371" s="200" t="s">
        <v>1116</v>
      </c>
      <c r="C371" s="201">
        <v>0</v>
      </c>
      <c r="D371" s="201">
        <v>5.0431115490768299</v>
      </c>
    </row>
    <row r="372" spans="1:4" ht="27.75" customHeight="1" x14ac:dyDescent="0.25">
      <c r="A372" s="199">
        <v>369</v>
      </c>
      <c r="B372" s="200" t="s">
        <v>1117</v>
      </c>
      <c r="C372" s="201">
        <v>0</v>
      </c>
      <c r="D372" s="201">
        <v>5.0431115490768299</v>
      </c>
    </row>
    <row r="373" spans="1:4" ht="27.75" customHeight="1" x14ac:dyDescent="0.25">
      <c r="A373" s="199">
        <v>370</v>
      </c>
      <c r="B373" s="200" t="s">
        <v>1118</v>
      </c>
      <c r="C373" s="201">
        <v>0</v>
      </c>
      <c r="D373" s="201">
        <v>5.0431115490768299</v>
      </c>
    </row>
    <row r="374" spans="1:4" ht="27.75" customHeight="1" x14ac:dyDescent="0.25">
      <c r="A374" s="199">
        <v>371</v>
      </c>
      <c r="B374" s="200" t="s">
        <v>1119</v>
      </c>
      <c r="C374" s="201">
        <v>0</v>
      </c>
      <c r="D374" s="201">
        <v>5.0431115490768299</v>
      </c>
    </row>
    <row r="375" spans="1:4" ht="27.75" customHeight="1" x14ac:dyDescent="0.25">
      <c r="A375" s="199">
        <v>372</v>
      </c>
      <c r="B375" s="200" t="s">
        <v>1120</v>
      </c>
      <c r="C375" s="201">
        <v>0</v>
      </c>
      <c r="D375" s="201">
        <v>5.0431115490768299</v>
      </c>
    </row>
    <row r="376" spans="1:4" ht="27.75" customHeight="1" x14ac:dyDescent="0.25">
      <c r="A376" s="199">
        <v>373</v>
      </c>
      <c r="B376" s="200" t="s">
        <v>1121</v>
      </c>
      <c r="C376" s="201">
        <v>0</v>
      </c>
      <c r="D376" s="201">
        <v>5.0431115490768299</v>
      </c>
    </row>
    <row r="377" spans="1:4" ht="27.75" customHeight="1" x14ac:dyDescent="0.25">
      <c r="A377" s="199">
        <v>374</v>
      </c>
      <c r="B377" s="200" t="s">
        <v>1122</v>
      </c>
      <c r="C377" s="201">
        <v>0</v>
      </c>
      <c r="D377" s="201">
        <v>5.0431115490768299</v>
      </c>
    </row>
    <row r="378" spans="1:4" ht="27.75" customHeight="1" x14ac:dyDescent="0.25">
      <c r="A378" s="199">
        <v>375</v>
      </c>
      <c r="B378" s="200" t="s">
        <v>1123</v>
      </c>
      <c r="C378" s="201">
        <v>0</v>
      </c>
      <c r="D378" s="201">
        <v>5.0431115490768299</v>
      </c>
    </row>
    <row r="379" spans="1:4" ht="27.75" customHeight="1" x14ac:dyDescent="0.25">
      <c r="A379" s="199">
        <v>376</v>
      </c>
      <c r="B379" s="200" t="s">
        <v>1124</v>
      </c>
      <c r="C379" s="201">
        <v>0</v>
      </c>
      <c r="D379" s="201">
        <v>5.0431115490768299</v>
      </c>
    </row>
    <row r="380" spans="1:4" ht="27.75" customHeight="1" x14ac:dyDescent="0.25">
      <c r="A380" s="199">
        <v>377</v>
      </c>
      <c r="B380" s="200" t="s">
        <v>1125</v>
      </c>
      <c r="C380" s="201">
        <v>0</v>
      </c>
      <c r="D380" s="201">
        <v>5.0431115490768299</v>
      </c>
    </row>
    <row r="381" spans="1:4" ht="27.75" customHeight="1" x14ac:dyDescent="0.25">
      <c r="A381" s="199">
        <v>378</v>
      </c>
      <c r="B381" s="200" t="s">
        <v>1126</v>
      </c>
      <c r="C381" s="201">
        <v>0</v>
      </c>
      <c r="D381" s="201">
        <v>5.0431115490768299</v>
      </c>
    </row>
    <row r="382" spans="1:4" ht="27.75" customHeight="1" x14ac:dyDescent="0.25">
      <c r="A382" s="199">
        <v>379</v>
      </c>
      <c r="B382" s="200" t="s">
        <v>1127</v>
      </c>
      <c r="C382" s="201">
        <v>0</v>
      </c>
      <c r="D382" s="201">
        <v>0</v>
      </c>
    </row>
    <row r="383" spans="1:4" ht="27.75" customHeight="1" x14ac:dyDescent="0.25">
      <c r="A383" s="199">
        <v>380</v>
      </c>
      <c r="B383" s="200" t="s">
        <v>1128</v>
      </c>
      <c r="C383" s="201">
        <v>0</v>
      </c>
      <c r="D383" s="201">
        <v>0</v>
      </c>
    </row>
    <row r="384" spans="1:4" ht="27.75" customHeight="1" x14ac:dyDescent="0.25">
      <c r="A384" s="199">
        <v>381</v>
      </c>
      <c r="B384" s="200" t="s">
        <v>1129</v>
      </c>
      <c r="C384" s="201">
        <v>0</v>
      </c>
      <c r="D384" s="201">
        <v>0</v>
      </c>
    </row>
    <row r="385" spans="1:4" ht="27.75" customHeight="1" x14ac:dyDescent="0.25">
      <c r="A385" s="199">
        <v>382</v>
      </c>
      <c r="B385" s="200" t="s">
        <v>1130</v>
      </c>
      <c r="C385" s="201">
        <v>0</v>
      </c>
      <c r="D385" s="201">
        <v>0</v>
      </c>
    </row>
    <row r="386" spans="1:4" ht="27.75" customHeight="1" x14ac:dyDescent="0.25">
      <c r="A386" s="199">
        <v>383</v>
      </c>
      <c r="B386" s="200" t="s">
        <v>1131</v>
      </c>
      <c r="C386" s="201">
        <v>0</v>
      </c>
      <c r="D386" s="201">
        <v>0</v>
      </c>
    </row>
    <row r="387" spans="1:4" ht="27.75" customHeight="1" x14ac:dyDescent="0.25">
      <c r="A387" s="199">
        <v>384</v>
      </c>
      <c r="B387" s="200" t="s">
        <v>1132</v>
      </c>
      <c r="C387" s="201">
        <v>0</v>
      </c>
      <c r="D387" s="201">
        <v>0</v>
      </c>
    </row>
    <row r="388" spans="1:4" ht="27.75" customHeight="1" x14ac:dyDescent="0.25">
      <c r="A388" s="199">
        <v>385</v>
      </c>
      <c r="B388" s="200" t="s">
        <v>1133</v>
      </c>
      <c r="C388" s="201">
        <v>0</v>
      </c>
      <c r="D388" s="201">
        <v>0</v>
      </c>
    </row>
    <row r="389" spans="1:4" ht="27.75" customHeight="1" x14ac:dyDescent="0.25">
      <c r="A389" s="199">
        <v>386</v>
      </c>
      <c r="B389" s="200" t="s">
        <v>1134</v>
      </c>
      <c r="C389" s="201">
        <v>0</v>
      </c>
      <c r="D389" s="201">
        <v>0</v>
      </c>
    </row>
    <row r="390" spans="1:4" ht="27.75" customHeight="1" x14ac:dyDescent="0.25">
      <c r="A390" s="199">
        <v>387</v>
      </c>
      <c r="B390" s="200" t="s">
        <v>1135</v>
      </c>
      <c r="C390" s="201">
        <v>0</v>
      </c>
      <c r="D390" s="201">
        <v>0</v>
      </c>
    </row>
    <row r="391" spans="1:4" ht="27.75" customHeight="1" x14ac:dyDescent="0.25">
      <c r="A391" s="199">
        <v>388</v>
      </c>
      <c r="B391" s="200" t="s">
        <v>1136</v>
      </c>
      <c r="C391" s="201">
        <v>0</v>
      </c>
      <c r="D391" s="201">
        <v>0</v>
      </c>
    </row>
    <row r="392" spans="1:4" ht="27.75" customHeight="1" x14ac:dyDescent="0.25">
      <c r="A392" s="199">
        <v>389</v>
      </c>
      <c r="B392" s="200" t="s">
        <v>998</v>
      </c>
      <c r="C392" s="201">
        <v>0</v>
      </c>
      <c r="D392" s="201">
        <v>0</v>
      </c>
    </row>
    <row r="393" spans="1:4" ht="27.75" customHeight="1" x14ac:dyDescent="0.25">
      <c r="A393" s="199">
        <v>390</v>
      </c>
      <c r="B393" s="200" t="s">
        <v>1137</v>
      </c>
      <c r="C393" s="201">
        <v>0</v>
      </c>
      <c r="D393" s="201">
        <v>0</v>
      </c>
    </row>
    <row r="394" spans="1:4" ht="27.75" customHeight="1" x14ac:dyDescent="0.25">
      <c r="A394" s="199">
        <v>391</v>
      </c>
      <c r="B394" s="200" t="s">
        <v>1138</v>
      </c>
      <c r="C394" s="201">
        <v>0</v>
      </c>
      <c r="D394" s="201">
        <v>0</v>
      </c>
    </row>
    <row r="395" spans="1:4" ht="27.75" customHeight="1" x14ac:dyDescent="0.25">
      <c r="A395" s="199">
        <v>392</v>
      </c>
      <c r="B395" s="200" t="s">
        <v>1139</v>
      </c>
      <c r="C395" s="201">
        <v>0</v>
      </c>
      <c r="D395" s="201">
        <v>0</v>
      </c>
    </row>
    <row r="396" spans="1:4" ht="27.75" customHeight="1" x14ac:dyDescent="0.25">
      <c r="A396" s="199">
        <v>393</v>
      </c>
      <c r="B396" s="200" t="s">
        <v>1140</v>
      </c>
      <c r="C396" s="201">
        <v>0</v>
      </c>
      <c r="D396" s="201">
        <v>0</v>
      </c>
    </row>
    <row r="397" spans="1:4" ht="27.75" customHeight="1" x14ac:dyDescent="0.25">
      <c r="A397" s="199">
        <v>394</v>
      </c>
      <c r="B397" s="200" t="s">
        <v>1141</v>
      </c>
      <c r="C397" s="201">
        <v>0</v>
      </c>
      <c r="D397" s="201">
        <v>0</v>
      </c>
    </row>
    <row r="398" spans="1:4" ht="27.75" customHeight="1" x14ac:dyDescent="0.25">
      <c r="A398" s="199">
        <v>395</v>
      </c>
      <c r="B398" s="200" t="s">
        <v>1142</v>
      </c>
      <c r="C398" s="201">
        <v>0</v>
      </c>
      <c r="D398" s="201">
        <v>0</v>
      </c>
    </row>
    <row r="399" spans="1:4" ht="27.75" customHeight="1" x14ac:dyDescent="0.25">
      <c r="A399" s="199">
        <v>396</v>
      </c>
      <c r="B399" s="200" t="s">
        <v>1143</v>
      </c>
      <c r="C399" s="201">
        <v>0</v>
      </c>
      <c r="D399" s="201">
        <v>0</v>
      </c>
    </row>
    <row r="400" spans="1:4" ht="27.75" customHeight="1" x14ac:dyDescent="0.25">
      <c r="A400" s="199">
        <v>397</v>
      </c>
      <c r="B400" s="200" t="s">
        <v>1144</v>
      </c>
      <c r="C400" s="201">
        <v>0</v>
      </c>
      <c r="D400" s="201">
        <v>0</v>
      </c>
    </row>
    <row r="401" spans="1:4" ht="27.75" customHeight="1" x14ac:dyDescent="0.25">
      <c r="A401" s="199">
        <v>398</v>
      </c>
      <c r="B401" s="200" t="s">
        <v>1145</v>
      </c>
      <c r="C401" s="201">
        <v>0</v>
      </c>
      <c r="D401" s="201">
        <v>0</v>
      </c>
    </row>
    <row r="402" spans="1:4" ht="27.75" customHeight="1" x14ac:dyDescent="0.25">
      <c r="A402" s="199">
        <v>399</v>
      </c>
      <c r="B402" s="200" t="s">
        <v>1146</v>
      </c>
      <c r="C402" s="201">
        <v>0</v>
      </c>
      <c r="D402" s="201">
        <v>0</v>
      </c>
    </row>
    <row r="403" spans="1:4" ht="27.75" customHeight="1" x14ac:dyDescent="0.25">
      <c r="A403" s="199">
        <v>400</v>
      </c>
      <c r="B403" s="200" t="s">
        <v>1147</v>
      </c>
      <c r="C403" s="201">
        <v>0</v>
      </c>
      <c r="D403" s="201">
        <v>0</v>
      </c>
    </row>
    <row r="404" spans="1:4" ht="27.75" customHeight="1" x14ac:dyDescent="0.25">
      <c r="A404" s="199">
        <v>401</v>
      </c>
      <c r="B404" s="200" t="s">
        <v>1148</v>
      </c>
      <c r="C404" s="201">
        <v>0</v>
      </c>
      <c r="D404" s="201">
        <v>0</v>
      </c>
    </row>
    <row r="405" spans="1:4" ht="27.75" customHeight="1" x14ac:dyDescent="0.25">
      <c r="A405" s="199">
        <v>402</v>
      </c>
      <c r="B405" s="200" t="s">
        <v>1149</v>
      </c>
      <c r="C405" s="201">
        <v>0</v>
      </c>
      <c r="D405" s="201">
        <v>0</v>
      </c>
    </row>
    <row r="406" spans="1:4" ht="27.75" customHeight="1" x14ac:dyDescent="0.25">
      <c r="A406" s="199">
        <v>403</v>
      </c>
      <c r="B406" s="200" t="s">
        <v>1150</v>
      </c>
      <c r="C406" s="201">
        <v>0</v>
      </c>
      <c r="D406" s="201">
        <v>0</v>
      </c>
    </row>
    <row r="407" spans="1:4" ht="27.75" customHeight="1" x14ac:dyDescent="0.25">
      <c r="A407" s="199">
        <v>404</v>
      </c>
      <c r="B407" s="200" t="s">
        <v>1151</v>
      </c>
      <c r="C407" s="201">
        <v>0</v>
      </c>
      <c r="D407" s="201">
        <v>0</v>
      </c>
    </row>
    <row r="408" spans="1:4" ht="27.75" customHeight="1" x14ac:dyDescent="0.25">
      <c r="A408" s="199">
        <v>405</v>
      </c>
      <c r="B408" s="200" t="s">
        <v>1152</v>
      </c>
      <c r="C408" s="201">
        <v>0</v>
      </c>
      <c r="D408" s="201">
        <v>0</v>
      </c>
    </row>
    <row r="409" spans="1:4" ht="27.75" customHeight="1" x14ac:dyDescent="0.25">
      <c r="A409" s="199">
        <v>406</v>
      </c>
      <c r="B409" s="200" t="s">
        <v>1153</v>
      </c>
      <c r="C409" s="201">
        <v>0</v>
      </c>
      <c r="D409" s="201">
        <v>0</v>
      </c>
    </row>
    <row r="410" spans="1:4" ht="27.75" customHeight="1" x14ac:dyDescent="0.25">
      <c r="A410" s="199">
        <v>407</v>
      </c>
      <c r="B410" s="200" t="s">
        <v>1154</v>
      </c>
      <c r="C410" s="201">
        <v>0</v>
      </c>
      <c r="D410" s="201">
        <v>0</v>
      </c>
    </row>
    <row r="411" spans="1:4" ht="27.75" customHeight="1" x14ac:dyDescent="0.25">
      <c r="A411" s="199">
        <v>408</v>
      </c>
      <c r="B411" s="200" t="s">
        <v>1155</v>
      </c>
      <c r="C411" s="201">
        <v>0</v>
      </c>
      <c r="D411" s="201">
        <v>0</v>
      </c>
    </row>
    <row r="412" spans="1:4" ht="27.75" customHeight="1" x14ac:dyDescent="0.25">
      <c r="A412" s="199">
        <v>409</v>
      </c>
      <c r="B412" s="200" t="s">
        <v>1156</v>
      </c>
      <c r="C412" s="201">
        <v>0</v>
      </c>
      <c r="D412" s="201">
        <v>0</v>
      </c>
    </row>
    <row r="413" spans="1:4" ht="27.75" customHeight="1" x14ac:dyDescent="0.25">
      <c r="A413" s="199">
        <v>410</v>
      </c>
      <c r="B413" s="200" t="s">
        <v>1157</v>
      </c>
      <c r="C413" s="201">
        <v>0</v>
      </c>
      <c r="D413" s="201">
        <v>0</v>
      </c>
    </row>
    <row r="414" spans="1:4" ht="27.75" customHeight="1" x14ac:dyDescent="0.25">
      <c r="A414" s="199">
        <v>411</v>
      </c>
      <c r="B414" s="200" t="s">
        <v>1158</v>
      </c>
      <c r="C414" s="201">
        <v>0</v>
      </c>
      <c r="D414" s="201">
        <v>0</v>
      </c>
    </row>
    <row r="415" spans="1:4" ht="27.75" customHeight="1" x14ac:dyDescent="0.25">
      <c r="A415" s="199">
        <v>412</v>
      </c>
      <c r="B415" s="200" t="s">
        <v>1159</v>
      </c>
      <c r="C415" s="201">
        <v>0</v>
      </c>
      <c r="D415" s="201">
        <v>0</v>
      </c>
    </row>
    <row r="416" spans="1:4" ht="27.75" customHeight="1" x14ac:dyDescent="0.25">
      <c r="A416" s="199">
        <v>413</v>
      </c>
      <c r="B416" s="200" t="s">
        <v>1160</v>
      </c>
      <c r="C416" s="201">
        <v>0</v>
      </c>
      <c r="D416" s="201">
        <v>0</v>
      </c>
    </row>
    <row r="417" spans="1:4" ht="27.75" customHeight="1" x14ac:dyDescent="0.25">
      <c r="A417" s="199">
        <v>414</v>
      </c>
      <c r="B417" s="200" t="s">
        <v>1161</v>
      </c>
      <c r="C417" s="201">
        <v>0</v>
      </c>
      <c r="D417" s="201">
        <v>0</v>
      </c>
    </row>
    <row r="418" spans="1:4" ht="27.75" customHeight="1" x14ac:dyDescent="0.25">
      <c r="A418" s="199">
        <v>415</v>
      </c>
      <c r="B418" s="200" t="s">
        <v>1162</v>
      </c>
      <c r="C418" s="201">
        <v>0</v>
      </c>
      <c r="D418" s="201">
        <v>0</v>
      </c>
    </row>
    <row r="419" spans="1:4" ht="27.75" customHeight="1" x14ac:dyDescent="0.25">
      <c r="A419" s="199">
        <v>416</v>
      </c>
      <c r="B419" s="200" t="s">
        <v>1163</v>
      </c>
      <c r="C419" s="201">
        <v>0</v>
      </c>
      <c r="D419" s="201">
        <v>0</v>
      </c>
    </row>
    <row r="420" spans="1:4" ht="27.75" customHeight="1" x14ac:dyDescent="0.25">
      <c r="A420" s="199">
        <v>417</v>
      </c>
      <c r="B420" s="200" t="s">
        <v>1164</v>
      </c>
      <c r="C420" s="201">
        <v>0</v>
      </c>
      <c r="D420" s="201">
        <v>0</v>
      </c>
    </row>
    <row r="421" spans="1:4" ht="27.75" customHeight="1" x14ac:dyDescent="0.25">
      <c r="A421" s="199">
        <v>418</v>
      </c>
      <c r="B421" s="200" t="s">
        <v>1165</v>
      </c>
      <c r="C421" s="201">
        <v>0</v>
      </c>
      <c r="D421" s="201">
        <v>0</v>
      </c>
    </row>
    <row r="422" spans="1:4" ht="27.75" customHeight="1" x14ac:dyDescent="0.25">
      <c r="A422" s="199">
        <v>419</v>
      </c>
      <c r="B422" s="200" t="s">
        <v>1166</v>
      </c>
      <c r="C422" s="201">
        <v>0</v>
      </c>
      <c r="D422" s="201">
        <v>0</v>
      </c>
    </row>
    <row r="423" spans="1:4" ht="27.75" customHeight="1" x14ac:dyDescent="0.25">
      <c r="A423" s="199">
        <v>420</v>
      </c>
      <c r="B423" s="200" t="s">
        <v>1167</v>
      </c>
      <c r="C423" s="201">
        <v>0</v>
      </c>
      <c r="D423" s="201">
        <v>0</v>
      </c>
    </row>
    <row r="424" spans="1:4" ht="27.75" customHeight="1" x14ac:dyDescent="0.25">
      <c r="A424" s="199">
        <v>421</v>
      </c>
      <c r="B424" s="200" t="s">
        <v>1168</v>
      </c>
      <c r="C424" s="201">
        <v>0</v>
      </c>
      <c r="D424" s="201">
        <v>0</v>
      </c>
    </row>
    <row r="425" spans="1:4" ht="27.75" customHeight="1" x14ac:dyDescent="0.25">
      <c r="A425" s="199">
        <v>422</v>
      </c>
      <c r="B425" s="200" t="s">
        <v>1169</v>
      </c>
      <c r="C425" s="201">
        <v>0</v>
      </c>
      <c r="D425" s="201">
        <v>0</v>
      </c>
    </row>
    <row r="426" spans="1:4" ht="27.75" customHeight="1" x14ac:dyDescent="0.25">
      <c r="A426" s="199">
        <v>423</v>
      </c>
      <c r="B426" s="200" t="s">
        <v>1170</v>
      </c>
      <c r="C426" s="201">
        <v>0</v>
      </c>
      <c r="D426" s="201">
        <v>0</v>
      </c>
    </row>
    <row r="427" spans="1:4" ht="27.75" customHeight="1" x14ac:dyDescent="0.25">
      <c r="A427" s="199">
        <v>424</v>
      </c>
      <c r="B427" s="200" t="s">
        <v>1171</v>
      </c>
      <c r="C427" s="201">
        <v>0</v>
      </c>
      <c r="D427" s="201">
        <v>0</v>
      </c>
    </row>
    <row r="428" spans="1:4" ht="27.75" customHeight="1" x14ac:dyDescent="0.25">
      <c r="A428" s="199">
        <v>425</v>
      </c>
      <c r="B428" s="200" t="s">
        <v>1172</v>
      </c>
      <c r="C428" s="201">
        <v>0</v>
      </c>
      <c r="D428" s="201">
        <v>0</v>
      </c>
    </row>
    <row r="429" spans="1:4" ht="27.75" customHeight="1" x14ac:dyDescent="0.25">
      <c r="A429" s="199">
        <v>426</v>
      </c>
      <c r="B429" s="200" t="s">
        <v>1173</v>
      </c>
      <c r="C429" s="201">
        <v>0</v>
      </c>
      <c r="D429" s="201">
        <v>0</v>
      </c>
    </row>
    <row r="430" spans="1:4" ht="27.75" customHeight="1" x14ac:dyDescent="0.25">
      <c r="A430" s="199">
        <v>427</v>
      </c>
      <c r="B430" s="200" t="s">
        <v>1174</v>
      </c>
      <c r="C430" s="201">
        <v>0</v>
      </c>
      <c r="D430" s="201">
        <v>0</v>
      </c>
    </row>
    <row r="431" spans="1:4" ht="27.75" customHeight="1" x14ac:dyDescent="0.25">
      <c r="A431" s="199">
        <v>428</v>
      </c>
      <c r="B431" s="200" t="s">
        <v>1175</v>
      </c>
      <c r="C431" s="201">
        <v>0</v>
      </c>
      <c r="D431" s="201">
        <v>0</v>
      </c>
    </row>
    <row r="432" spans="1:4" ht="27.75" customHeight="1" x14ac:dyDescent="0.25">
      <c r="A432" s="199">
        <v>429</v>
      </c>
      <c r="B432" s="200" t="s">
        <v>1176</v>
      </c>
      <c r="C432" s="201">
        <v>0</v>
      </c>
      <c r="D432" s="201">
        <v>0</v>
      </c>
    </row>
    <row r="433" spans="1:4" ht="27.75" customHeight="1" x14ac:dyDescent="0.25">
      <c r="A433" s="199">
        <v>430</v>
      </c>
      <c r="B433" s="200" t="s">
        <v>1177</v>
      </c>
      <c r="C433" s="201">
        <v>0</v>
      </c>
      <c r="D433" s="201">
        <v>0</v>
      </c>
    </row>
    <row r="434" spans="1:4" ht="27.75" customHeight="1" x14ac:dyDescent="0.25">
      <c r="A434" s="199">
        <v>431</v>
      </c>
      <c r="B434" s="200" t="s">
        <v>1178</v>
      </c>
      <c r="C434" s="201">
        <v>0</v>
      </c>
      <c r="D434" s="201">
        <v>0</v>
      </c>
    </row>
    <row r="435" spans="1:4" ht="27.75" customHeight="1" x14ac:dyDescent="0.25">
      <c r="A435" s="199">
        <v>432</v>
      </c>
      <c r="B435" s="200" t="s">
        <v>1179</v>
      </c>
      <c r="C435" s="201">
        <v>0</v>
      </c>
      <c r="D435" s="201">
        <v>0</v>
      </c>
    </row>
    <row r="436" spans="1:4" ht="27.75" customHeight="1" x14ac:dyDescent="0.25">
      <c r="A436" s="199">
        <v>433</v>
      </c>
      <c r="B436" s="200" t="s">
        <v>1180</v>
      </c>
      <c r="C436" s="201">
        <v>0</v>
      </c>
      <c r="D436" s="201">
        <v>0</v>
      </c>
    </row>
    <row r="437" spans="1:4" ht="27.75" customHeight="1" x14ac:dyDescent="0.25">
      <c r="A437" s="199">
        <v>434</v>
      </c>
      <c r="B437" s="200" t="s">
        <v>1181</v>
      </c>
      <c r="C437" s="201">
        <v>0</v>
      </c>
      <c r="D437" s="201">
        <v>0</v>
      </c>
    </row>
    <row r="438" spans="1:4" ht="27.75" customHeight="1" x14ac:dyDescent="0.25">
      <c r="A438" s="199">
        <v>435</v>
      </c>
      <c r="B438" s="200" t="s">
        <v>1182</v>
      </c>
      <c r="C438" s="201">
        <v>0</v>
      </c>
      <c r="D438" s="201">
        <v>0</v>
      </c>
    </row>
    <row r="439" spans="1:4" ht="27.75" customHeight="1" x14ac:dyDescent="0.25">
      <c r="A439" s="199">
        <v>436</v>
      </c>
      <c r="B439" s="200" t="s">
        <v>1183</v>
      </c>
      <c r="C439" s="201">
        <v>0</v>
      </c>
      <c r="D439" s="201">
        <v>0</v>
      </c>
    </row>
    <row r="440" spans="1:4" ht="27.75" customHeight="1" x14ac:dyDescent="0.25">
      <c r="A440" s="199">
        <v>437</v>
      </c>
      <c r="B440" s="200" t="s">
        <v>1184</v>
      </c>
      <c r="C440" s="201">
        <v>0</v>
      </c>
      <c r="D440" s="201">
        <v>0</v>
      </c>
    </row>
    <row r="441" spans="1:4" ht="27.75" customHeight="1" x14ac:dyDescent="0.25">
      <c r="A441" s="199">
        <v>438</v>
      </c>
      <c r="B441" s="200" t="s">
        <v>1185</v>
      </c>
      <c r="C441" s="201">
        <v>0</v>
      </c>
      <c r="D441" s="201">
        <v>0</v>
      </c>
    </row>
    <row r="442" spans="1:4" ht="27.75" customHeight="1" x14ac:dyDescent="0.25">
      <c r="A442" s="199">
        <v>439</v>
      </c>
      <c r="B442" s="200" t="s">
        <v>1186</v>
      </c>
      <c r="C442" s="201">
        <v>0</v>
      </c>
      <c r="D442" s="201">
        <v>0</v>
      </c>
    </row>
    <row r="443" spans="1:4" ht="27.75" customHeight="1" x14ac:dyDescent="0.25">
      <c r="A443" s="199">
        <v>440</v>
      </c>
      <c r="B443" s="200" t="s">
        <v>1187</v>
      </c>
      <c r="C443" s="201">
        <v>0</v>
      </c>
      <c r="D443" s="201">
        <v>0</v>
      </c>
    </row>
    <row r="444" spans="1:4" ht="27.75" customHeight="1" x14ac:dyDescent="0.25">
      <c r="A444" s="199">
        <v>441</v>
      </c>
      <c r="B444" s="200" t="s">
        <v>1188</v>
      </c>
      <c r="C444" s="201">
        <v>0</v>
      </c>
      <c r="D444" s="201">
        <v>0</v>
      </c>
    </row>
    <row r="445" spans="1:4" ht="27.75" customHeight="1" x14ac:dyDescent="0.25">
      <c r="A445" s="199">
        <v>442</v>
      </c>
      <c r="B445" s="200" t="s">
        <v>1189</v>
      </c>
      <c r="C445" s="201">
        <v>0</v>
      </c>
      <c r="D445" s="201">
        <v>0</v>
      </c>
    </row>
    <row r="446" spans="1:4" ht="27.75" customHeight="1" x14ac:dyDescent="0.25">
      <c r="A446" s="199">
        <v>443</v>
      </c>
      <c r="B446" s="200" t="s">
        <v>1190</v>
      </c>
      <c r="C446" s="201">
        <v>1.27808442540786</v>
      </c>
      <c r="D446" s="201">
        <v>0</v>
      </c>
    </row>
    <row r="447" spans="1:4" ht="27.75" customHeight="1" x14ac:dyDescent="0.25">
      <c r="A447" s="199">
        <v>444</v>
      </c>
      <c r="B447" s="200" t="s">
        <v>1191</v>
      </c>
      <c r="C447" s="201">
        <v>0</v>
      </c>
      <c r="D447" s="201">
        <v>0</v>
      </c>
    </row>
    <row r="448" spans="1:4" ht="27.75" customHeight="1" x14ac:dyDescent="0.25">
      <c r="A448" s="199">
        <v>445</v>
      </c>
      <c r="B448" s="200" t="s">
        <v>1192</v>
      </c>
      <c r="C448" s="201">
        <v>0</v>
      </c>
      <c r="D448" s="201">
        <v>0</v>
      </c>
    </row>
    <row r="449" spans="1:4" ht="27.75" customHeight="1" x14ac:dyDescent="0.25">
      <c r="A449" s="199">
        <v>446</v>
      </c>
      <c r="B449" s="200" t="s">
        <v>1193</v>
      </c>
      <c r="C449" s="201">
        <v>0</v>
      </c>
      <c r="D449" s="201">
        <v>0</v>
      </c>
    </row>
    <row r="450" spans="1:4" ht="27.75" customHeight="1" x14ac:dyDescent="0.25">
      <c r="A450" s="199">
        <v>447</v>
      </c>
      <c r="B450" s="200" t="s">
        <v>1194</v>
      </c>
      <c r="C450" s="201">
        <v>0</v>
      </c>
      <c r="D450" s="201">
        <v>0</v>
      </c>
    </row>
    <row r="451" spans="1:4" ht="27.75" customHeight="1" x14ac:dyDescent="0.25">
      <c r="A451" s="199">
        <v>448</v>
      </c>
      <c r="B451" s="200" t="s">
        <v>1195</v>
      </c>
      <c r="C451" s="201">
        <v>0</v>
      </c>
      <c r="D451" s="201">
        <v>0</v>
      </c>
    </row>
    <row r="452" spans="1:4" ht="27.75" customHeight="1" x14ac:dyDescent="0.25">
      <c r="A452" s="199">
        <v>449</v>
      </c>
      <c r="B452" s="200" t="s">
        <v>1196</v>
      </c>
      <c r="C452" s="201">
        <v>0</v>
      </c>
      <c r="D452" s="201">
        <v>0</v>
      </c>
    </row>
    <row r="453" spans="1:4" ht="27.75" customHeight="1" x14ac:dyDescent="0.25">
      <c r="A453" s="199">
        <v>450</v>
      </c>
      <c r="B453" s="200" t="s">
        <v>1197</v>
      </c>
      <c r="C453" s="201">
        <v>0</v>
      </c>
      <c r="D453" s="201">
        <v>0</v>
      </c>
    </row>
    <row r="454" spans="1:4" ht="27.75" customHeight="1" x14ac:dyDescent="0.25">
      <c r="A454" s="199">
        <v>451</v>
      </c>
      <c r="B454" s="200" t="s">
        <v>1198</v>
      </c>
      <c r="C454" s="201">
        <v>0</v>
      </c>
      <c r="D454" s="201">
        <v>0</v>
      </c>
    </row>
    <row r="455" spans="1:4" ht="27.75" customHeight="1" x14ac:dyDescent="0.25">
      <c r="A455" s="199">
        <v>452</v>
      </c>
      <c r="B455" s="200" t="s">
        <v>1199</v>
      </c>
      <c r="C455" s="201">
        <v>0</v>
      </c>
      <c r="D455" s="201">
        <v>0</v>
      </c>
    </row>
    <row r="456" spans="1:4" ht="27.75" customHeight="1" x14ac:dyDescent="0.25">
      <c r="A456" s="199">
        <v>453</v>
      </c>
      <c r="B456" s="200" t="s">
        <v>1200</v>
      </c>
      <c r="C456" s="201">
        <v>0</v>
      </c>
      <c r="D456" s="201">
        <v>0</v>
      </c>
    </row>
    <row r="457" spans="1:4" ht="27.75" customHeight="1" x14ac:dyDescent="0.25">
      <c r="A457" s="199">
        <v>454</v>
      </c>
      <c r="B457" s="200" t="s">
        <v>1201</v>
      </c>
      <c r="C457" s="201">
        <v>1.4372416529552801</v>
      </c>
      <c r="D457" s="201">
        <v>0</v>
      </c>
    </row>
    <row r="458" spans="1:4" ht="27.75" customHeight="1" x14ac:dyDescent="0.25">
      <c r="A458" s="199">
        <v>455</v>
      </c>
      <c r="B458" s="200" t="s">
        <v>1202</v>
      </c>
      <c r="C458" s="201">
        <v>0</v>
      </c>
      <c r="D458" s="201">
        <v>0</v>
      </c>
    </row>
    <row r="459" spans="1:4" ht="27.75" customHeight="1" x14ac:dyDescent="0.25">
      <c r="A459" s="199">
        <v>456</v>
      </c>
      <c r="B459" s="200" t="s">
        <v>1203</v>
      </c>
      <c r="C459" s="201">
        <v>0</v>
      </c>
      <c r="D459" s="201">
        <v>0</v>
      </c>
    </row>
    <row r="460" spans="1:4" ht="27.75" customHeight="1" x14ac:dyDescent="0.25">
      <c r="A460" s="199">
        <v>457</v>
      </c>
      <c r="B460" s="200" t="s">
        <v>1204</v>
      </c>
      <c r="C460" s="201">
        <v>13.354591582089199</v>
      </c>
      <c r="D460" s="201">
        <v>0</v>
      </c>
    </row>
    <row r="461" spans="1:4" ht="27.75" customHeight="1" x14ac:dyDescent="0.25">
      <c r="A461" s="199">
        <v>458</v>
      </c>
      <c r="B461" s="200" t="s">
        <v>1205</v>
      </c>
      <c r="C461" s="201">
        <v>0</v>
      </c>
      <c r="D461" s="201">
        <v>0</v>
      </c>
    </row>
    <row r="462" spans="1:4" ht="27.75" customHeight="1" x14ac:dyDescent="0.25">
      <c r="A462" s="199">
        <v>459</v>
      </c>
      <c r="B462" s="200" t="s">
        <v>1206</v>
      </c>
      <c r="C462" s="201">
        <v>0</v>
      </c>
      <c r="D462" s="201">
        <v>0</v>
      </c>
    </row>
    <row r="463" spans="1:4" ht="27.75" customHeight="1" x14ac:dyDescent="0.25">
      <c r="A463" s="199">
        <v>460</v>
      </c>
      <c r="B463" s="200">
        <v>0</v>
      </c>
      <c r="C463" s="201">
        <v>0</v>
      </c>
      <c r="D463" s="201">
        <v>0</v>
      </c>
    </row>
    <row r="464" spans="1:4" ht="27.75" customHeight="1" x14ac:dyDescent="0.25">
      <c r="A464" s="199">
        <v>461</v>
      </c>
      <c r="B464" s="200" t="s">
        <v>998</v>
      </c>
      <c r="C464" s="201">
        <v>0</v>
      </c>
      <c r="D464" s="201">
        <v>0</v>
      </c>
    </row>
    <row r="465" spans="1:4" ht="27.75" customHeight="1" x14ac:dyDescent="0.25">
      <c r="A465" s="199">
        <v>462</v>
      </c>
      <c r="B465" s="200" t="s">
        <v>998</v>
      </c>
      <c r="C465" s="201">
        <v>0</v>
      </c>
      <c r="D465" s="201">
        <v>0</v>
      </c>
    </row>
    <row r="466" spans="1:4" ht="27.75" customHeight="1" x14ac:dyDescent="0.25">
      <c r="A466" s="199">
        <v>463</v>
      </c>
      <c r="B466" s="200" t="s">
        <v>998</v>
      </c>
      <c r="C466" s="201">
        <v>0</v>
      </c>
      <c r="D466" s="201">
        <v>0</v>
      </c>
    </row>
    <row r="467" spans="1:4" ht="27.75" customHeight="1" x14ac:dyDescent="0.25">
      <c r="A467" s="199">
        <v>464</v>
      </c>
      <c r="B467" s="200" t="s">
        <v>998</v>
      </c>
      <c r="C467" s="201">
        <v>0</v>
      </c>
      <c r="D467" s="201">
        <v>0</v>
      </c>
    </row>
    <row r="468" spans="1:4" ht="27.75" customHeight="1" x14ac:dyDescent="0.25">
      <c r="A468" s="199">
        <v>465</v>
      </c>
      <c r="B468" s="200" t="s">
        <v>998</v>
      </c>
      <c r="C468" s="201">
        <v>0</v>
      </c>
      <c r="D468" s="201">
        <v>0</v>
      </c>
    </row>
    <row r="469" spans="1:4" ht="27.75" customHeight="1" x14ac:dyDescent="0.25">
      <c r="A469" s="199">
        <v>466</v>
      </c>
      <c r="B469" s="200" t="s">
        <v>998</v>
      </c>
      <c r="C469" s="201">
        <v>0</v>
      </c>
      <c r="D469" s="201">
        <v>0</v>
      </c>
    </row>
    <row r="470" spans="1:4" ht="27.75" customHeight="1" x14ac:dyDescent="0.25">
      <c r="A470" s="199">
        <v>467</v>
      </c>
      <c r="B470" s="200" t="s">
        <v>998</v>
      </c>
      <c r="C470" s="201">
        <v>0</v>
      </c>
      <c r="D470" s="201">
        <v>0</v>
      </c>
    </row>
    <row r="471" spans="1:4" ht="27.75" customHeight="1" x14ac:dyDescent="0.25">
      <c r="A471" s="199">
        <v>468</v>
      </c>
      <c r="B471" s="200" t="s">
        <v>998</v>
      </c>
      <c r="C471" s="201">
        <v>0</v>
      </c>
      <c r="D471" s="201">
        <v>0</v>
      </c>
    </row>
    <row r="472" spans="1:4" ht="27.75" customHeight="1" x14ac:dyDescent="0.25">
      <c r="A472" s="199">
        <v>469</v>
      </c>
      <c r="B472" s="200" t="s">
        <v>998</v>
      </c>
      <c r="C472" s="201">
        <v>0</v>
      </c>
      <c r="D472" s="201">
        <v>0</v>
      </c>
    </row>
    <row r="473" spans="1:4" ht="27.75" customHeight="1" x14ac:dyDescent="0.25">
      <c r="A473" s="199">
        <v>470</v>
      </c>
      <c r="B473" s="200" t="s">
        <v>998</v>
      </c>
      <c r="C473" s="201">
        <v>0</v>
      </c>
      <c r="D473" s="201">
        <v>0</v>
      </c>
    </row>
    <row r="474" spans="1:4" ht="27.75" customHeight="1" x14ac:dyDescent="0.25">
      <c r="A474" s="199">
        <v>471</v>
      </c>
      <c r="B474" s="200" t="s">
        <v>998</v>
      </c>
      <c r="C474" s="201">
        <v>0</v>
      </c>
      <c r="D474" s="201">
        <v>0</v>
      </c>
    </row>
    <row r="475" spans="1:4" ht="27.75" customHeight="1" x14ac:dyDescent="0.25">
      <c r="A475" s="199">
        <v>472</v>
      </c>
      <c r="B475" s="200" t="s">
        <v>998</v>
      </c>
      <c r="C475" s="201">
        <v>0</v>
      </c>
      <c r="D475" s="201">
        <v>0</v>
      </c>
    </row>
    <row r="476" spans="1:4" ht="27.75" customHeight="1" x14ac:dyDescent="0.25">
      <c r="A476" s="199">
        <v>473</v>
      </c>
      <c r="B476" s="200" t="s">
        <v>998</v>
      </c>
      <c r="C476" s="201">
        <v>0</v>
      </c>
      <c r="D476" s="201">
        <v>0</v>
      </c>
    </row>
    <row r="477" spans="1:4" ht="27.75" customHeight="1" x14ac:dyDescent="0.25">
      <c r="A477" s="199">
        <v>474</v>
      </c>
      <c r="B477" s="200" t="s">
        <v>998</v>
      </c>
      <c r="C477" s="201">
        <v>0</v>
      </c>
      <c r="D477" s="201">
        <v>0</v>
      </c>
    </row>
    <row r="478" spans="1:4" ht="27.75" customHeight="1" x14ac:dyDescent="0.25">
      <c r="A478" s="199">
        <v>475</v>
      </c>
      <c r="B478" s="200" t="s">
        <v>998</v>
      </c>
      <c r="C478" s="201">
        <v>0</v>
      </c>
      <c r="D478" s="201">
        <v>0</v>
      </c>
    </row>
    <row r="479" spans="1:4" ht="27.75" customHeight="1" x14ac:dyDescent="0.25">
      <c r="A479" s="199">
        <v>476</v>
      </c>
      <c r="B479" s="200" t="s">
        <v>998</v>
      </c>
      <c r="C479" s="201">
        <v>0</v>
      </c>
      <c r="D479" s="201">
        <v>0</v>
      </c>
    </row>
    <row r="480" spans="1:4" ht="27.75" customHeight="1" x14ac:dyDescent="0.25">
      <c r="A480" s="199">
        <v>477</v>
      </c>
      <c r="B480" s="200" t="s">
        <v>998</v>
      </c>
      <c r="C480" s="201">
        <v>0</v>
      </c>
      <c r="D480" s="201">
        <v>0</v>
      </c>
    </row>
    <row r="481" spans="1:4" ht="27.75" customHeight="1" x14ac:dyDescent="0.25">
      <c r="A481" s="199">
        <v>478</v>
      </c>
      <c r="B481" s="200" t="s">
        <v>998</v>
      </c>
      <c r="C481" s="201">
        <v>0</v>
      </c>
      <c r="D481" s="201">
        <v>0</v>
      </c>
    </row>
    <row r="482" spans="1:4" ht="27.75" customHeight="1" x14ac:dyDescent="0.25">
      <c r="A482" s="199">
        <v>479</v>
      </c>
      <c r="B482" s="200" t="s">
        <v>998</v>
      </c>
      <c r="C482" s="201">
        <v>0</v>
      </c>
      <c r="D482" s="201">
        <v>0</v>
      </c>
    </row>
    <row r="483" spans="1:4" ht="27.75" customHeight="1" x14ac:dyDescent="0.25">
      <c r="A483" s="199">
        <v>480</v>
      </c>
      <c r="B483" s="200" t="s">
        <v>998</v>
      </c>
      <c r="C483" s="201">
        <v>0</v>
      </c>
      <c r="D483" s="201">
        <v>0</v>
      </c>
    </row>
    <row r="484" spans="1:4" ht="27.75" customHeight="1" x14ac:dyDescent="0.25">
      <c r="A484" s="199">
        <v>481</v>
      </c>
      <c r="B484" s="200" t="s">
        <v>998</v>
      </c>
      <c r="C484" s="201">
        <v>0</v>
      </c>
      <c r="D484" s="201">
        <v>0</v>
      </c>
    </row>
    <row r="485" spans="1:4" ht="27.75" customHeight="1" x14ac:dyDescent="0.25">
      <c r="A485" s="199">
        <v>482</v>
      </c>
      <c r="B485" s="200" t="s">
        <v>998</v>
      </c>
      <c r="C485" s="201">
        <v>0</v>
      </c>
      <c r="D485" s="201">
        <v>0</v>
      </c>
    </row>
    <row r="486" spans="1:4" ht="27.75" customHeight="1" x14ac:dyDescent="0.25">
      <c r="A486" s="199">
        <v>483</v>
      </c>
      <c r="B486" s="200" t="s">
        <v>998</v>
      </c>
      <c r="C486" s="201">
        <v>0</v>
      </c>
      <c r="D486" s="201">
        <v>0</v>
      </c>
    </row>
    <row r="487" spans="1:4" ht="27.75" customHeight="1" x14ac:dyDescent="0.25">
      <c r="A487" s="199">
        <v>484</v>
      </c>
      <c r="B487" s="200" t="s">
        <v>998</v>
      </c>
      <c r="C487" s="201">
        <v>0</v>
      </c>
      <c r="D487" s="201">
        <v>0</v>
      </c>
    </row>
    <row r="488" spans="1:4" ht="27.75" customHeight="1" x14ac:dyDescent="0.25">
      <c r="A488" s="199">
        <v>485</v>
      </c>
      <c r="B488" s="200" t="s">
        <v>998</v>
      </c>
      <c r="C488" s="201">
        <v>0</v>
      </c>
      <c r="D488" s="201">
        <v>0</v>
      </c>
    </row>
    <row r="489" spans="1:4" ht="27.75" customHeight="1" x14ac:dyDescent="0.25">
      <c r="A489" s="199">
        <v>486</v>
      </c>
      <c r="B489" s="200" t="s">
        <v>998</v>
      </c>
      <c r="C489" s="201">
        <v>0</v>
      </c>
      <c r="D489" s="201">
        <v>0</v>
      </c>
    </row>
    <row r="490" spans="1:4" ht="27.75" customHeight="1" x14ac:dyDescent="0.25">
      <c r="A490" s="199">
        <v>487</v>
      </c>
      <c r="B490" s="200" t="s">
        <v>998</v>
      </c>
      <c r="C490" s="201">
        <v>0</v>
      </c>
      <c r="D490" s="201">
        <v>0</v>
      </c>
    </row>
    <row r="491" spans="1:4" ht="27.75" customHeight="1" x14ac:dyDescent="0.25">
      <c r="A491" s="199">
        <v>488</v>
      </c>
      <c r="B491" s="200" t="s">
        <v>998</v>
      </c>
      <c r="C491" s="201">
        <v>0</v>
      </c>
      <c r="D491" s="201">
        <v>0</v>
      </c>
    </row>
    <row r="492" spans="1:4" ht="27.75" customHeight="1" x14ac:dyDescent="0.25">
      <c r="A492" s="199">
        <v>489</v>
      </c>
      <c r="B492" s="200" t="s">
        <v>998</v>
      </c>
      <c r="C492" s="201">
        <v>0</v>
      </c>
      <c r="D492" s="201">
        <v>0</v>
      </c>
    </row>
    <row r="493" spans="1:4" ht="27.75" customHeight="1" x14ac:dyDescent="0.25">
      <c r="A493" s="199">
        <v>490</v>
      </c>
      <c r="B493" s="200" t="s">
        <v>998</v>
      </c>
      <c r="C493" s="201">
        <v>0</v>
      </c>
      <c r="D493" s="201">
        <v>0</v>
      </c>
    </row>
    <row r="494" spans="1:4" ht="27.75" customHeight="1" x14ac:dyDescent="0.25">
      <c r="A494" s="199">
        <v>491</v>
      </c>
      <c r="B494" s="200" t="s">
        <v>998</v>
      </c>
      <c r="C494" s="201">
        <v>0</v>
      </c>
      <c r="D494" s="201">
        <v>0</v>
      </c>
    </row>
    <row r="495" spans="1:4" ht="27.75" customHeight="1" x14ac:dyDescent="0.25">
      <c r="A495" s="199">
        <v>492</v>
      </c>
      <c r="B495" s="200" t="s">
        <v>998</v>
      </c>
      <c r="C495" s="201">
        <v>0</v>
      </c>
      <c r="D495" s="201">
        <v>0</v>
      </c>
    </row>
    <row r="496" spans="1:4" ht="27.75" customHeight="1" x14ac:dyDescent="0.25">
      <c r="A496" s="199">
        <v>493</v>
      </c>
      <c r="B496" s="200" t="s">
        <v>998</v>
      </c>
      <c r="C496" s="201">
        <v>0</v>
      </c>
      <c r="D496" s="201">
        <v>0</v>
      </c>
    </row>
    <row r="497" spans="1:4" ht="27.75" customHeight="1" x14ac:dyDescent="0.25">
      <c r="A497" s="199">
        <v>494</v>
      </c>
      <c r="B497" s="200" t="s">
        <v>998</v>
      </c>
      <c r="C497" s="201">
        <v>0</v>
      </c>
      <c r="D497" s="201">
        <v>0</v>
      </c>
    </row>
    <row r="498" spans="1:4" ht="27.75" customHeight="1" x14ac:dyDescent="0.25">
      <c r="A498" s="199">
        <v>495</v>
      </c>
      <c r="B498" s="200" t="s">
        <v>998</v>
      </c>
      <c r="C498" s="201">
        <v>0</v>
      </c>
      <c r="D498" s="201">
        <v>0</v>
      </c>
    </row>
    <row r="499" spans="1:4" ht="27.75" customHeight="1" x14ac:dyDescent="0.25">
      <c r="A499" s="199">
        <v>496</v>
      </c>
      <c r="B499" s="200" t="s">
        <v>998</v>
      </c>
      <c r="C499" s="201">
        <v>0</v>
      </c>
      <c r="D499" s="201">
        <v>0</v>
      </c>
    </row>
    <row r="500" spans="1:4" ht="27.75" customHeight="1" x14ac:dyDescent="0.25">
      <c r="A500" s="199">
        <v>497</v>
      </c>
      <c r="B500" s="200" t="s">
        <v>998</v>
      </c>
      <c r="C500" s="201">
        <v>0</v>
      </c>
      <c r="D500" s="201">
        <v>0</v>
      </c>
    </row>
    <row r="501" spans="1:4" ht="27.75" customHeight="1" x14ac:dyDescent="0.25">
      <c r="A501" s="199">
        <v>498</v>
      </c>
      <c r="B501" s="200" t="s">
        <v>998</v>
      </c>
      <c r="C501" s="201">
        <v>0</v>
      </c>
      <c r="D501" s="201">
        <v>0</v>
      </c>
    </row>
    <row r="502" spans="1:4" ht="27.75" customHeight="1" x14ac:dyDescent="0.25">
      <c r="A502" s="199">
        <v>499</v>
      </c>
      <c r="B502" s="200" t="s">
        <v>998</v>
      </c>
      <c r="C502" s="201">
        <v>0</v>
      </c>
      <c r="D502" s="201">
        <v>0</v>
      </c>
    </row>
    <row r="503" spans="1:4" ht="27.75" customHeight="1" x14ac:dyDescent="0.25">
      <c r="A503" s="199">
        <v>500</v>
      </c>
      <c r="B503" s="200" t="s">
        <v>998</v>
      </c>
      <c r="C503" s="201">
        <v>0</v>
      </c>
      <c r="D503" s="201">
        <v>0</v>
      </c>
    </row>
    <row r="504" spans="1:4" ht="27.75" customHeight="1" x14ac:dyDescent="0.25">
      <c r="A504" s="199">
        <v>501</v>
      </c>
      <c r="B504" s="200" t="s">
        <v>998</v>
      </c>
      <c r="C504" s="201">
        <v>0</v>
      </c>
      <c r="D504" s="201">
        <v>0</v>
      </c>
    </row>
    <row r="505" spans="1:4" ht="27.75" customHeight="1" x14ac:dyDescent="0.25">
      <c r="A505" s="199">
        <v>502</v>
      </c>
      <c r="B505" s="200" t="s">
        <v>998</v>
      </c>
      <c r="C505" s="201">
        <v>0</v>
      </c>
      <c r="D505" s="201">
        <v>0</v>
      </c>
    </row>
    <row r="506" spans="1:4" ht="27.75" customHeight="1" x14ac:dyDescent="0.25">
      <c r="A506" s="199">
        <v>503</v>
      </c>
      <c r="B506" s="200" t="s">
        <v>998</v>
      </c>
      <c r="C506" s="201">
        <v>0</v>
      </c>
      <c r="D506" s="201">
        <v>0</v>
      </c>
    </row>
    <row r="507" spans="1:4" ht="27.75" customHeight="1" x14ac:dyDescent="0.25">
      <c r="A507" s="199">
        <v>504</v>
      </c>
      <c r="B507" s="200" t="s">
        <v>998</v>
      </c>
      <c r="C507" s="201">
        <v>0</v>
      </c>
      <c r="D507" s="201">
        <v>0</v>
      </c>
    </row>
    <row r="508" spans="1:4" ht="27.75" customHeight="1" x14ac:dyDescent="0.25">
      <c r="A508" s="199">
        <v>505</v>
      </c>
      <c r="B508" s="200" t="s">
        <v>998</v>
      </c>
      <c r="C508" s="201">
        <v>0</v>
      </c>
      <c r="D508" s="201">
        <v>0</v>
      </c>
    </row>
    <row r="509" spans="1:4" ht="27.75" customHeight="1" x14ac:dyDescent="0.25">
      <c r="A509" s="199">
        <v>506</v>
      </c>
      <c r="B509" s="200" t="s">
        <v>998</v>
      </c>
      <c r="C509" s="201">
        <v>0</v>
      </c>
      <c r="D509" s="201">
        <v>0</v>
      </c>
    </row>
    <row r="510" spans="1:4" ht="27.75" customHeight="1" x14ac:dyDescent="0.25">
      <c r="A510" s="199">
        <v>507</v>
      </c>
      <c r="B510" s="200" t="s">
        <v>998</v>
      </c>
      <c r="C510" s="201">
        <v>0</v>
      </c>
      <c r="D510" s="201">
        <v>0</v>
      </c>
    </row>
    <row r="511" spans="1:4" ht="27.75" customHeight="1" x14ac:dyDescent="0.25">
      <c r="A511" s="199">
        <v>508</v>
      </c>
      <c r="B511" s="200" t="s">
        <v>998</v>
      </c>
      <c r="C511" s="201">
        <v>0</v>
      </c>
      <c r="D511" s="201">
        <v>0</v>
      </c>
    </row>
    <row r="512" spans="1:4" ht="27.75" customHeight="1" x14ac:dyDescent="0.25">
      <c r="A512" s="199">
        <v>509</v>
      </c>
      <c r="B512" s="200" t="s">
        <v>998</v>
      </c>
      <c r="C512" s="201">
        <v>0</v>
      </c>
      <c r="D512" s="201">
        <v>0</v>
      </c>
    </row>
    <row r="513" spans="1:4" ht="27.75" customHeight="1" x14ac:dyDescent="0.25">
      <c r="A513" s="199">
        <v>510</v>
      </c>
      <c r="B513" s="200" t="s">
        <v>998</v>
      </c>
      <c r="C513" s="201">
        <v>0</v>
      </c>
      <c r="D513" s="201">
        <v>0</v>
      </c>
    </row>
    <row r="514" spans="1:4" ht="27.75" customHeight="1" x14ac:dyDescent="0.25">
      <c r="A514" s="199">
        <v>511</v>
      </c>
      <c r="B514" s="200" t="s">
        <v>998</v>
      </c>
      <c r="C514" s="201">
        <v>0</v>
      </c>
      <c r="D514" s="201">
        <v>0</v>
      </c>
    </row>
    <row r="515" spans="1:4" ht="27.75" customHeight="1" x14ac:dyDescent="0.25">
      <c r="A515" s="199">
        <v>512</v>
      </c>
      <c r="B515" s="200" t="s">
        <v>998</v>
      </c>
      <c r="C515" s="201">
        <v>0</v>
      </c>
      <c r="D515" s="201">
        <v>0</v>
      </c>
    </row>
    <row r="516" spans="1:4" ht="27.75" customHeight="1" x14ac:dyDescent="0.25">
      <c r="A516" s="199">
        <v>513</v>
      </c>
      <c r="B516" s="200" t="s">
        <v>998</v>
      </c>
      <c r="C516" s="201">
        <v>0</v>
      </c>
      <c r="D516" s="201">
        <v>0</v>
      </c>
    </row>
    <row r="517" spans="1:4" ht="27.75" customHeight="1" x14ac:dyDescent="0.25">
      <c r="A517" s="199">
        <v>514</v>
      </c>
      <c r="B517" s="200" t="s">
        <v>998</v>
      </c>
      <c r="C517" s="201">
        <v>0</v>
      </c>
      <c r="D517" s="201">
        <v>0</v>
      </c>
    </row>
    <row r="518" spans="1:4" ht="27.75" customHeight="1" x14ac:dyDescent="0.25">
      <c r="A518" s="199">
        <v>515</v>
      </c>
      <c r="B518" s="200" t="s">
        <v>998</v>
      </c>
      <c r="C518" s="201">
        <v>0</v>
      </c>
      <c r="D518" s="201">
        <v>0</v>
      </c>
    </row>
    <row r="519" spans="1:4" ht="27.75" customHeight="1" x14ac:dyDescent="0.25">
      <c r="A519" s="199">
        <v>516</v>
      </c>
      <c r="B519" s="200" t="s">
        <v>998</v>
      </c>
      <c r="C519" s="201">
        <v>0</v>
      </c>
      <c r="D519" s="201">
        <v>0</v>
      </c>
    </row>
    <row r="520" spans="1:4" ht="27.75" customHeight="1" x14ac:dyDescent="0.25">
      <c r="A520" s="199">
        <v>517</v>
      </c>
      <c r="B520" s="200" t="s">
        <v>998</v>
      </c>
      <c r="C520" s="201">
        <v>0</v>
      </c>
      <c r="D520" s="201">
        <v>0</v>
      </c>
    </row>
    <row r="521" spans="1:4" ht="27.75" customHeight="1" x14ac:dyDescent="0.25">
      <c r="A521" s="199">
        <v>518</v>
      </c>
      <c r="B521" s="200" t="s">
        <v>998</v>
      </c>
      <c r="C521" s="201">
        <v>0</v>
      </c>
      <c r="D521" s="201">
        <v>0</v>
      </c>
    </row>
    <row r="522" spans="1:4" ht="27.75" customHeight="1" x14ac:dyDescent="0.25">
      <c r="A522" s="199">
        <v>519</v>
      </c>
      <c r="B522" s="200" t="s">
        <v>998</v>
      </c>
      <c r="C522" s="201">
        <v>0</v>
      </c>
      <c r="D522" s="201">
        <v>0</v>
      </c>
    </row>
    <row r="523" spans="1:4" ht="27.75" customHeight="1" x14ac:dyDescent="0.25">
      <c r="A523" s="199">
        <v>520</v>
      </c>
      <c r="B523" s="200" t="s">
        <v>998</v>
      </c>
      <c r="C523" s="201">
        <v>0</v>
      </c>
      <c r="D523" s="201">
        <v>0</v>
      </c>
    </row>
    <row r="524" spans="1:4" ht="27.75" customHeight="1" x14ac:dyDescent="0.25">
      <c r="A524" s="199">
        <v>521</v>
      </c>
      <c r="B524" s="200" t="s">
        <v>998</v>
      </c>
      <c r="C524" s="201">
        <v>0</v>
      </c>
      <c r="D524" s="201">
        <v>0</v>
      </c>
    </row>
    <row r="525" spans="1:4" ht="27.75" customHeight="1" x14ac:dyDescent="0.25">
      <c r="A525" s="199">
        <v>522</v>
      </c>
      <c r="B525" s="200" t="s">
        <v>998</v>
      </c>
      <c r="C525" s="201">
        <v>0</v>
      </c>
      <c r="D525" s="201">
        <v>0</v>
      </c>
    </row>
    <row r="526" spans="1:4" ht="27.75" customHeight="1" x14ac:dyDescent="0.25">
      <c r="A526" s="199">
        <v>523</v>
      </c>
      <c r="B526" s="200" t="s">
        <v>998</v>
      </c>
      <c r="C526" s="201">
        <v>0</v>
      </c>
      <c r="D526" s="201">
        <v>0</v>
      </c>
    </row>
    <row r="527" spans="1:4" ht="27.75" customHeight="1" x14ac:dyDescent="0.25">
      <c r="A527" s="199">
        <v>524</v>
      </c>
      <c r="B527" s="200" t="s">
        <v>998</v>
      </c>
      <c r="C527" s="201">
        <v>0</v>
      </c>
      <c r="D527" s="201">
        <v>0</v>
      </c>
    </row>
    <row r="528" spans="1:4" ht="27.75" customHeight="1" x14ac:dyDescent="0.25">
      <c r="A528" s="199">
        <v>525</v>
      </c>
      <c r="B528" s="200" t="s">
        <v>998</v>
      </c>
      <c r="C528" s="201">
        <v>0</v>
      </c>
      <c r="D528" s="201">
        <v>0</v>
      </c>
    </row>
    <row r="529" spans="1:4" ht="27.75" customHeight="1" x14ac:dyDescent="0.25">
      <c r="A529" s="199">
        <v>526</v>
      </c>
      <c r="B529" s="200" t="s">
        <v>998</v>
      </c>
      <c r="C529" s="201">
        <v>0</v>
      </c>
      <c r="D529" s="201">
        <v>0</v>
      </c>
    </row>
    <row r="530" spans="1:4" ht="27.75" customHeight="1" x14ac:dyDescent="0.25">
      <c r="A530" s="199">
        <v>527</v>
      </c>
      <c r="B530" s="200" t="s">
        <v>1207</v>
      </c>
      <c r="C530" s="201">
        <v>0</v>
      </c>
      <c r="D530" s="201">
        <v>0</v>
      </c>
    </row>
    <row r="531" spans="1:4" ht="27.75" customHeight="1" x14ac:dyDescent="0.25">
      <c r="A531" s="199">
        <v>528</v>
      </c>
      <c r="B531" s="200" t="s">
        <v>1208</v>
      </c>
      <c r="C531" s="201">
        <v>0</v>
      </c>
      <c r="D531" s="201">
        <v>0</v>
      </c>
    </row>
    <row r="532" spans="1:4" ht="27.75" customHeight="1" x14ac:dyDescent="0.25">
      <c r="A532" s="199">
        <v>529</v>
      </c>
      <c r="B532" s="200" t="s">
        <v>1209</v>
      </c>
      <c r="C532" s="201">
        <v>0</v>
      </c>
      <c r="D532" s="201">
        <v>0</v>
      </c>
    </row>
    <row r="533" spans="1:4" ht="27.75" customHeight="1" x14ac:dyDescent="0.25">
      <c r="A533" s="199">
        <v>530</v>
      </c>
      <c r="B533" s="200" t="s">
        <v>1210</v>
      </c>
      <c r="C533" s="201">
        <v>0</v>
      </c>
      <c r="D533" s="201">
        <v>0</v>
      </c>
    </row>
    <row r="534" spans="1:4" ht="27.75" customHeight="1" x14ac:dyDescent="0.25">
      <c r="A534" s="199">
        <v>531</v>
      </c>
      <c r="B534" s="200" t="s">
        <v>1211</v>
      </c>
      <c r="C534" s="201">
        <v>0</v>
      </c>
      <c r="D534" s="201">
        <v>0</v>
      </c>
    </row>
    <row r="535" spans="1:4" ht="27.75" customHeight="1" x14ac:dyDescent="0.25">
      <c r="A535" s="199">
        <v>532</v>
      </c>
      <c r="B535" s="200" t="s">
        <v>1212</v>
      </c>
      <c r="C535" s="201">
        <v>0</v>
      </c>
      <c r="D535" s="201">
        <v>0</v>
      </c>
    </row>
    <row r="536" spans="1:4" ht="27.75" customHeight="1" x14ac:dyDescent="0.25">
      <c r="A536" s="199">
        <v>533</v>
      </c>
      <c r="B536" s="200" t="s">
        <v>1213</v>
      </c>
      <c r="C536" s="201">
        <v>0</v>
      </c>
      <c r="D536" s="201">
        <v>0</v>
      </c>
    </row>
    <row r="537" spans="1:4" ht="27.75" customHeight="1" x14ac:dyDescent="0.25">
      <c r="A537" s="199">
        <v>534</v>
      </c>
      <c r="B537" s="200" t="s">
        <v>1214</v>
      </c>
      <c r="C537" s="201">
        <v>0</v>
      </c>
      <c r="D537" s="201">
        <v>0</v>
      </c>
    </row>
    <row r="538" spans="1:4" ht="27.75" customHeight="1" x14ac:dyDescent="0.25">
      <c r="A538" s="199">
        <v>535</v>
      </c>
      <c r="B538" s="200" t="s">
        <v>1215</v>
      </c>
      <c r="C538" s="201">
        <v>0</v>
      </c>
      <c r="D538" s="201">
        <v>0</v>
      </c>
    </row>
    <row r="539" spans="1:4" ht="27.75" customHeight="1" x14ac:dyDescent="0.25">
      <c r="A539" s="199">
        <v>536</v>
      </c>
      <c r="B539" s="200" t="s">
        <v>1216</v>
      </c>
      <c r="C539" s="201">
        <v>0</v>
      </c>
      <c r="D539" s="201">
        <v>0</v>
      </c>
    </row>
    <row r="540" spans="1:4" ht="27.75" customHeight="1" x14ac:dyDescent="0.25">
      <c r="A540" s="199">
        <v>537</v>
      </c>
      <c r="B540" s="200" t="s">
        <v>1217</v>
      </c>
      <c r="C540" s="201">
        <v>0</v>
      </c>
      <c r="D540" s="201">
        <v>0</v>
      </c>
    </row>
    <row r="541" spans="1:4" ht="27.75" customHeight="1" x14ac:dyDescent="0.25">
      <c r="A541" s="199">
        <v>538</v>
      </c>
      <c r="B541" s="200" t="s">
        <v>1218</v>
      </c>
      <c r="C541" s="201">
        <v>0</v>
      </c>
      <c r="D541" s="201">
        <v>0</v>
      </c>
    </row>
    <row r="542" spans="1:4" ht="27.75" customHeight="1" x14ac:dyDescent="0.25">
      <c r="A542" s="199">
        <v>539</v>
      </c>
      <c r="B542" s="200" t="s">
        <v>1219</v>
      </c>
      <c r="C542" s="201">
        <v>0</v>
      </c>
      <c r="D542" s="201">
        <v>0</v>
      </c>
    </row>
    <row r="543" spans="1:4" ht="27.75" customHeight="1" x14ac:dyDescent="0.25">
      <c r="A543" s="199">
        <v>540</v>
      </c>
      <c r="B543" s="200" t="s">
        <v>1220</v>
      </c>
      <c r="C543" s="201">
        <v>0</v>
      </c>
      <c r="D543" s="201">
        <v>0</v>
      </c>
    </row>
    <row r="544" spans="1:4" ht="27.75" customHeight="1" x14ac:dyDescent="0.25">
      <c r="A544" s="199">
        <v>541</v>
      </c>
      <c r="B544" s="200" t="s">
        <v>1221</v>
      </c>
      <c r="C544" s="201">
        <v>0</v>
      </c>
      <c r="D544" s="201">
        <v>0</v>
      </c>
    </row>
    <row r="545" spans="1:4" ht="27.75" customHeight="1" x14ac:dyDescent="0.25">
      <c r="A545" s="199">
        <v>542</v>
      </c>
      <c r="B545" s="200" t="s">
        <v>1222</v>
      </c>
      <c r="C545" s="201">
        <v>0</v>
      </c>
      <c r="D545" s="201">
        <v>0</v>
      </c>
    </row>
    <row r="546" spans="1:4" ht="27.75" customHeight="1" x14ac:dyDescent="0.25">
      <c r="A546" s="199">
        <v>543</v>
      </c>
      <c r="B546" s="200" t="s">
        <v>1223</v>
      </c>
      <c r="C546" s="201">
        <v>0</v>
      </c>
      <c r="D546" s="201">
        <v>0</v>
      </c>
    </row>
    <row r="547" spans="1:4" ht="27.75" customHeight="1" x14ac:dyDescent="0.25">
      <c r="A547" s="199">
        <v>544</v>
      </c>
      <c r="B547" s="200" t="s">
        <v>1224</v>
      </c>
      <c r="C547" s="201">
        <v>0</v>
      </c>
      <c r="D547" s="201">
        <v>0</v>
      </c>
    </row>
    <row r="548" spans="1:4" ht="27.75" customHeight="1" x14ac:dyDescent="0.25">
      <c r="A548" s="199">
        <v>545</v>
      </c>
      <c r="B548" s="200" t="s">
        <v>1225</v>
      </c>
      <c r="C548" s="201">
        <v>0</v>
      </c>
      <c r="D548" s="201">
        <v>0</v>
      </c>
    </row>
    <row r="549" spans="1:4" ht="27.75" customHeight="1" x14ac:dyDescent="0.25">
      <c r="A549" s="199">
        <v>546</v>
      </c>
      <c r="B549" s="200" t="s">
        <v>1226</v>
      </c>
      <c r="C549" s="201">
        <v>0</v>
      </c>
      <c r="D549" s="201">
        <v>0</v>
      </c>
    </row>
    <row r="550" spans="1:4" ht="27.75" customHeight="1" x14ac:dyDescent="0.25">
      <c r="A550" s="199">
        <v>547</v>
      </c>
      <c r="B550" s="200" t="s">
        <v>1227</v>
      </c>
      <c r="C550" s="201">
        <v>0</v>
      </c>
      <c r="D550" s="201">
        <v>0</v>
      </c>
    </row>
    <row r="551" spans="1:4" ht="27.75" customHeight="1" x14ac:dyDescent="0.25">
      <c r="A551" s="199">
        <v>548</v>
      </c>
      <c r="B551" s="200" t="s">
        <v>1228</v>
      </c>
      <c r="C551" s="201">
        <v>0</v>
      </c>
      <c r="D551" s="201">
        <v>0</v>
      </c>
    </row>
    <row r="552" spans="1:4" ht="27.75" customHeight="1" x14ac:dyDescent="0.25">
      <c r="A552" s="199">
        <v>549</v>
      </c>
      <c r="B552" s="200" t="s">
        <v>1229</v>
      </c>
      <c r="C552" s="201">
        <v>0</v>
      </c>
      <c r="D552" s="201">
        <v>0</v>
      </c>
    </row>
    <row r="553" spans="1:4" ht="27.75" customHeight="1" x14ac:dyDescent="0.25">
      <c r="A553" s="199">
        <v>550</v>
      </c>
      <c r="B553" s="200" t="s">
        <v>1230</v>
      </c>
      <c r="C553" s="201">
        <v>0</v>
      </c>
      <c r="D553" s="201">
        <v>0</v>
      </c>
    </row>
    <row r="554" spans="1:4" ht="27.75" customHeight="1" x14ac:dyDescent="0.25">
      <c r="A554" s="199">
        <v>551</v>
      </c>
      <c r="B554" s="200" t="s">
        <v>1231</v>
      </c>
      <c r="C554" s="201">
        <v>0</v>
      </c>
      <c r="D554" s="201">
        <v>0</v>
      </c>
    </row>
    <row r="555" spans="1:4" ht="27.75" customHeight="1" x14ac:dyDescent="0.25">
      <c r="A555" s="199">
        <v>552</v>
      </c>
      <c r="B555" s="200" t="s">
        <v>1232</v>
      </c>
      <c r="C555" s="201">
        <v>0</v>
      </c>
      <c r="D555" s="201">
        <v>0</v>
      </c>
    </row>
    <row r="556" spans="1:4" ht="27.75" customHeight="1" x14ac:dyDescent="0.25">
      <c r="A556" s="199">
        <v>553</v>
      </c>
      <c r="B556" s="200" t="s">
        <v>1233</v>
      </c>
      <c r="C556" s="201">
        <v>0</v>
      </c>
      <c r="D556" s="201">
        <v>0</v>
      </c>
    </row>
    <row r="557" spans="1:4" ht="27.75" customHeight="1" x14ac:dyDescent="0.25">
      <c r="A557" s="199">
        <v>554</v>
      </c>
      <c r="B557" s="200" t="s">
        <v>1234</v>
      </c>
      <c r="C557" s="201">
        <v>0</v>
      </c>
      <c r="D557" s="201">
        <v>0</v>
      </c>
    </row>
    <row r="558" spans="1:4" ht="27.75" customHeight="1" x14ac:dyDescent="0.25">
      <c r="A558" s="199">
        <v>555</v>
      </c>
      <c r="B558" s="200" t="s">
        <v>1235</v>
      </c>
      <c r="C558" s="201">
        <v>0</v>
      </c>
      <c r="D558" s="201">
        <v>0</v>
      </c>
    </row>
    <row r="559" spans="1:4" ht="27.75" customHeight="1" x14ac:dyDescent="0.25">
      <c r="A559" s="199">
        <v>556</v>
      </c>
      <c r="B559" s="200" t="s">
        <v>1236</v>
      </c>
      <c r="C559" s="201">
        <v>0</v>
      </c>
      <c r="D559" s="201">
        <v>0</v>
      </c>
    </row>
    <row r="560" spans="1:4" ht="27.75" customHeight="1" x14ac:dyDescent="0.25">
      <c r="A560" s="199">
        <v>557</v>
      </c>
      <c r="B560" s="200" t="s">
        <v>1237</v>
      </c>
      <c r="C560" s="201">
        <v>0</v>
      </c>
      <c r="D560" s="201">
        <v>0</v>
      </c>
    </row>
    <row r="561" spans="1:4" ht="27.75" customHeight="1" x14ac:dyDescent="0.25">
      <c r="A561" s="199">
        <v>558</v>
      </c>
      <c r="B561" s="200" t="s">
        <v>1238</v>
      </c>
      <c r="C561" s="201">
        <v>0</v>
      </c>
      <c r="D561" s="201">
        <v>0</v>
      </c>
    </row>
    <row r="562" spans="1:4" ht="27.75" customHeight="1" x14ac:dyDescent="0.25">
      <c r="A562" s="199">
        <v>559</v>
      </c>
      <c r="B562" s="200" t="s">
        <v>1239</v>
      </c>
      <c r="C562" s="201">
        <v>0</v>
      </c>
      <c r="D562" s="201">
        <v>0</v>
      </c>
    </row>
    <row r="563" spans="1:4" ht="27.75" customHeight="1" x14ac:dyDescent="0.25">
      <c r="A563" s="199">
        <v>560</v>
      </c>
      <c r="B563" s="200" t="s">
        <v>1240</v>
      </c>
      <c r="C563" s="201">
        <v>0</v>
      </c>
      <c r="D563" s="201">
        <v>0</v>
      </c>
    </row>
    <row r="564" spans="1:4" ht="27.75" customHeight="1" x14ac:dyDescent="0.25">
      <c r="A564" s="199">
        <v>561</v>
      </c>
      <c r="B564" s="200" t="s">
        <v>998</v>
      </c>
      <c r="C564" s="201">
        <v>0</v>
      </c>
      <c r="D564" s="201">
        <v>0</v>
      </c>
    </row>
    <row r="565" spans="1:4" ht="27.75" customHeight="1" x14ac:dyDescent="0.25">
      <c r="A565" s="199">
        <v>562</v>
      </c>
      <c r="B565" s="200" t="s">
        <v>1241</v>
      </c>
      <c r="C565" s="201">
        <v>0</v>
      </c>
      <c r="D565" s="201">
        <v>0</v>
      </c>
    </row>
    <row r="566" spans="1:4" ht="27.75" customHeight="1" x14ac:dyDescent="0.25">
      <c r="A566" s="199">
        <v>563</v>
      </c>
      <c r="B566" s="200" t="s">
        <v>1242</v>
      </c>
      <c r="C566" s="201">
        <v>0</v>
      </c>
      <c r="D566" s="201">
        <v>0</v>
      </c>
    </row>
    <row r="567" spans="1:4" ht="27.75" customHeight="1" x14ac:dyDescent="0.25">
      <c r="A567" s="199">
        <v>564</v>
      </c>
      <c r="B567" s="200" t="s">
        <v>1243</v>
      </c>
      <c r="C567" s="201">
        <v>0</v>
      </c>
      <c r="D567" s="201">
        <v>0</v>
      </c>
    </row>
    <row r="568" spans="1:4" ht="27.75" customHeight="1" x14ac:dyDescent="0.25">
      <c r="A568" s="199">
        <v>565</v>
      </c>
      <c r="B568" s="200" t="s">
        <v>1244</v>
      </c>
      <c r="C568" s="201">
        <v>0</v>
      </c>
      <c r="D568" s="201">
        <v>0</v>
      </c>
    </row>
    <row r="569" spans="1:4" ht="27.75" customHeight="1" x14ac:dyDescent="0.25">
      <c r="A569" s="199">
        <v>566</v>
      </c>
      <c r="B569" s="200" t="s">
        <v>1245</v>
      </c>
      <c r="C569" s="201">
        <v>0</v>
      </c>
      <c r="D569" s="201">
        <v>0</v>
      </c>
    </row>
    <row r="570" spans="1:4" ht="27.75" customHeight="1" x14ac:dyDescent="0.25">
      <c r="A570" s="199">
        <v>567</v>
      </c>
      <c r="B570" s="200" t="s">
        <v>1246</v>
      </c>
      <c r="C570" s="201">
        <v>0</v>
      </c>
      <c r="D570" s="201">
        <v>0</v>
      </c>
    </row>
    <row r="571" spans="1:4" ht="27.75" customHeight="1" x14ac:dyDescent="0.25">
      <c r="A571" s="199">
        <v>568</v>
      </c>
      <c r="B571" s="200" t="s">
        <v>1247</v>
      </c>
      <c r="C571" s="201">
        <v>0</v>
      </c>
      <c r="D571" s="201">
        <v>0</v>
      </c>
    </row>
    <row r="572" spans="1:4" ht="27.75" customHeight="1" x14ac:dyDescent="0.25">
      <c r="A572" s="199">
        <v>569</v>
      </c>
      <c r="B572" s="200" t="s">
        <v>1248</v>
      </c>
      <c r="C572" s="201">
        <v>0</v>
      </c>
      <c r="D572" s="201">
        <v>0</v>
      </c>
    </row>
    <row r="573" spans="1:4" ht="27.75" customHeight="1" x14ac:dyDescent="0.25">
      <c r="A573" s="199">
        <v>570</v>
      </c>
      <c r="B573" s="200" t="s">
        <v>1249</v>
      </c>
      <c r="C573" s="201">
        <v>0</v>
      </c>
      <c r="D573" s="201">
        <v>0</v>
      </c>
    </row>
    <row r="574" spans="1:4" ht="27.75" customHeight="1" x14ac:dyDescent="0.25">
      <c r="A574" s="199">
        <v>571</v>
      </c>
      <c r="B574" s="200" t="s">
        <v>998</v>
      </c>
      <c r="C574" s="201">
        <v>0</v>
      </c>
      <c r="D574" s="201">
        <v>0</v>
      </c>
    </row>
    <row r="575" spans="1:4" ht="27.75" customHeight="1" x14ac:dyDescent="0.25">
      <c r="A575" s="199">
        <v>572</v>
      </c>
      <c r="B575" s="200" t="s">
        <v>1250</v>
      </c>
      <c r="C575" s="201">
        <v>0</v>
      </c>
      <c r="D575" s="201">
        <v>0</v>
      </c>
    </row>
    <row r="576" spans="1:4" ht="27.75" customHeight="1" x14ac:dyDescent="0.25">
      <c r="A576" s="199">
        <v>573</v>
      </c>
      <c r="B576" s="200" t="s">
        <v>1251</v>
      </c>
      <c r="C576" s="201">
        <v>0</v>
      </c>
      <c r="D576" s="201">
        <v>0</v>
      </c>
    </row>
    <row r="577" spans="1:4" ht="27.75" customHeight="1" x14ac:dyDescent="0.25">
      <c r="A577" s="199">
        <v>574</v>
      </c>
      <c r="B577" s="200" t="s">
        <v>1252</v>
      </c>
      <c r="C577" s="201">
        <v>0</v>
      </c>
      <c r="D577" s="201">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9"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F1" sqref="F1"/>
    </sheetView>
  </sheetViews>
  <sheetFormatPr defaultColWidth="11.5546875" defaultRowHeight="13.2" x14ac:dyDescent="0.25"/>
  <cols>
    <col min="1" max="1" width="13.77734375" style="151" customWidth="1"/>
    <col min="2" max="2" width="37.44140625" style="151" bestFit="1" customWidth="1"/>
    <col min="3" max="3" width="19" style="152" customWidth="1"/>
    <col min="4" max="4" width="5.21875" style="151" bestFit="1" customWidth="1"/>
    <col min="5" max="5" width="4.77734375" style="151" customWidth="1"/>
    <col min="6" max="6" width="29.21875" style="151" bestFit="1" customWidth="1"/>
    <col min="7" max="7" width="11.5546875" style="151"/>
    <col min="8" max="8" width="64.5546875" style="151" bestFit="1" customWidth="1"/>
    <col min="9" max="16384" width="11.5546875" style="151"/>
  </cols>
  <sheetData>
    <row r="1" spans="1:8" ht="26.25" customHeight="1" x14ac:dyDescent="0.4">
      <c r="A1" s="154" t="s">
        <v>36</v>
      </c>
      <c r="H1" s="153"/>
    </row>
    <row r="2" spans="1:8" ht="12.75" customHeight="1" x14ac:dyDescent="0.25">
      <c r="A2" s="154"/>
    </row>
    <row r="3" spans="1:8" ht="12.75" customHeight="1" x14ac:dyDescent="0.25">
      <c r="A3" s="154"/>
    </row>
    <row r="4" spans="1:8" ht="12.75" customHeight="1" x14ac:dyDescent="0.25">
      <c r="A4" s="154"/>
    </row>
    <row r="5" spans="1:8" ht="12.75" customHeight="1" x14ac:dyDescent="0.25">
      <c r="A5" s="154"/>
    </row>
    <row r="6" spans="1:8" ht="12.75" customHeight="1" x14ac:dyDescent="0.25">
      <c r="A6" s="154"/>
    </row>
    <row r="7" spans="1:8" ht="12.75" customHeight="1" x14ac:dyDescent="0.25">
      <c r="A7" s="154"/>
    </row>
    <row r="8" spans="1:8" ht="12.75" customHeight="1" x14ac:dyDescent="0.25">
      <c r="A8" s="154"/>
    </row>
    <row r="9" spans="1:8" ht="12.75" customHeight="1" x14ac:dyDescent="0.25">
      <c r="A9" s="154"/>
    </row>
    <row r="10" spans="1:8" ht="12.75" customHeight="1" x14ac:dyDescent="0.25">
      <c r="A10" s="154"/>
    </row>
    <row r="11" spans="1:8" ht="12.75" customHeight="1" x14ac:dyDescent="0.25">
      <c r="A11" s="154"/>
    </row>
    <row r="12" spans="1:8" ht="12.75" customHeight="1" x14ac:dyDescent="0.25">
      <c r="A12" s="154"/>
    </row>
    <row r="13" spans="1:8" ht="12.75" customHeight="1" x14ac:dyDescent="0.25">
      <c r="A13" s="154"/>
    </row>
    <row r="14" spans="1:8" ht="12.75" customHeight="1" x14ac:dyDescent="0.25">
      <c r="A14" s="154"/>
    </row>
    <row r="15" spans="1:8" ht="12.75" customHeight="1" x14ac:dyDescent="0.25">
      <c r="A15" s="154"/>
    </row>
    <row r="16" spans="1:8" ht="12.75" customHeight="1" x14ac:dyDescent="0.25">
      <c r="A16" s="154"/>
    </row>
    <row r="17" spans="1:8" ht="12.75" customHeight="1" x14ac:dyDescent="0.25">
      <c r="A17" s="154"/>
    </row>
    <row r="18" spans="1:8" ht="12.75" customHeight="1" x14ac:dyDescent="0.25">
      <c r="A18" s="154"/>
    </row>
    <row r="19" spans="1:8" ht="12.75" customHeight="1" x14ac:dyDescent="0.25">
      <c r="A19" s="154"/>
    </row>
    <row r="20" spans="1:8" ht="12.75" customHeight="1" x14ac:dyDescent="0.25">
      <c r="A20" s="154"/>
    </row>
    <row r="21" spans="1:8" ht="12.75" customHeight="1" x14ac:dyDescent="0.25">
      <c r="A21" s="154"/>
    </row>
    <row r="22" spans="1:8" ht="12.75" customHeight="1" x14ac:dyDescent="0.25">
      <c r="A22" s="154"/>
    </row>
    <row r="23" spans="1:8" ht="12.75" customHeight="1" x14ac:dyDescent="0.25">
      <c r="A23" s="154"/>
    </row>
    <row r="24" spans="1:8" ht="12.75" customHeight="1" x14ac:dyDescent="0.25">
      <c r="A24" s="154"/>
    </row>
    <row r="25" spans="1:8" ht="12.75" customHeight="1" x14ac:dyDescent="0.25">
      <c r="A25" s="154"/>
    </row>
    <row r="26" spans="1:8" ht="12.75" customHeight="1" x14ac:dyDescent="0.25">
      <c r="A26" s="154"/>
    </row>
    <row r="27" spans="1:8" ht="12.75" customHeight="1" x14ac:dyDescent="0.25">
      <c r="A27" s="154"/>
    </row>
    <row r="28" spans="1:8" s="156" customFormat="1" ht="52.8" x14ac:dyDescent="0.25">
      <c r="A28" s="53" t="s">
        <v>1253</v>
      </c>
      <c r="B28" s="53" t="s">
        <v>1254</v>
      </c>
      <c r="C28" s="53" t="s">
        <v>1255</v>
      </c>
      <c r="D28" s="155"/>
      <c r="E28" s="155"/>
      <c r="F28" s="53" t="s">
        <v>1256</v>
      </c>
      <c r="G28" s="53" t="s">
        <v>1257</v>
      </c>
      <c r="H28" s="53" t="s">
        <v>1258</v>
      </c>
    </row>
    <row r="29" spans="1:8" x14ac:dyDescent="0.25">
      <c r="A29" s="161">
        <v>3</v>
      </c>
      <c r="B29" s="157" t="s">
        <v>1259</v>
      </c>
      <c r="C29" s="160" t="s">
        <v>1260</v>
      </c>
      <c r="F29" s="151" t="s">
        <v>1261</v>
      </c>
      <c r="G29" s="158">
        <v>43626</v>
      </c>
      <c r="H29" s="151" t="s">
        <v>1262</v>
      </c>
    </row>
    <row r="30" spans="1:8" x14ac:dyDescent="0.25">
      <c r="A30" s="161">
        <v>4</v>
      </c>
      <c r="B30" s="157" t="s">
        <v>1259</v>
      </c>
      <c r="C30" s="160" t="s">
        <v>1260</v>
      </c>
      <c r="F30" s="151" t="s">
        <v>1263</v>
      </c>
      <c r="G30" s="158">
        <v>43626</v>
      </c>
      <c r="H30" s="151" t="s">
        <v>1262</v>
      </c>
    </row>
    <row r="31" spans="1:8" x14ac:dyDescent="0.25">
      <c r="A31" s="161">
        <v>5</v>
      </c>
      <c r="B31" s="157" t="s">
        <v>1264</v>
      </c>
      <c r="C31" s="160" t="s">
        <v>1260</v>
      </c>
      <c r="F31" s="151" t="s">
        <v>1265</v>
      </c>
      <c r="G31" s="158">
        <v>43626</v>
      </c>
      <c r="H31" s="151" t="s">
        <v>1262</v>
      </c>
    </row>
    <row r="32" spans="1:8" x14ac:dyDescent="0.25">
      <c r="A32" s="161">
        <v>6</v>
      </c>
      <c r="B32" s="157" t="s">
        <v>1266</v>
      </c>
      <c r="C32" s="160" t="s">
        <v>1260</v>
      </c>
      <c r="F32" s="151" t="s">
        <v>1267</v>
      </c>
      <c r="G32" s="158">
        <v>43626</v>
      </c>
      <c r="H32" s="151" t="s">
        <v>1268</v>
      </c>
    </row>
    <row r="33" spans="1:8" x14ac:dyDescent="0.25">
      <c r="A33" s="161">
        <v>7</v>
      </c>
      <c r="B33" s="157" t="s">
        <v>1266</v>
      </c>
      <c r="C33" s="160" t="s">
        <v>1260</v>
      </c>
      <c r="G33" s="158"/>
      <c r="H33" s="159"/>
    </row>
    <row r="34" spans="1:8" x14ac:dyDescent="0.25">
      <c r="A34" s="161">
        <v>8</v>
      </c>
      <c r="B34" s="157" t="s">
        <v>1266</v>
      </c>
      <c r="C34" s="160" t="s">
        <v>1260</v>
      </c>
      <c r="F34" s="159"/>
      <c r="G34" s="158"/>
    </row>
    <row r="35" spans="1:8" x14ac:dyDescent="0.25">
      <c r="A35" s="161">
        <v>9</v>
      </c>
      <c r="B35" s="157" t="s">
        <v>1266</v>
      </c>
      <c r="C35" s="160" t="s">
        <v>1260</v>
      </c>
      <c r="G35" s="158"/>
      <c r="H35" s="159"/>
    </row>
    <row r="36" spans="1:8" x14ac:dyDescent="0.25">
      <c r="A36" s="161">
        <v>10</v>
      </c>
      <c r="B36" s="157" t="s">
        <v>1266</v>
      </c>
      <c r="C36" s="160" t="s">
        <v>1260</v>
      </c>
      <c r="G36" s="158"/>
      <c r="H36" s="159"/>
    </row>
    <row r="37" spans="1:8" x14ac:dyDescent="0.25">
      <c r="A37" s="161">
        <v>11</v>
      </c>
      <c r="B37" s="157" t="s">
        <v>1266</v>
      </c>
      <c r="C37" s="160" t="s">
        <v>1260</v>
      </c>
      <c r="G37" s="158"/>
    </row>
    <row r="38" spans="1:8" x14ac:dyDescent="0.25">
      <c r="A38" s="161">
        <v>12</v>
      </c>
      <c r="B38" s="157" t="s">
        <v>1266</v>
      </c>
      <c r="C38" s="160" t="s">
        <v>1260</v>
      </c>
      <c r="G38" s="158"/>
    </row>
    <row r="39" spans="1:8" x14ac:dyDescent="0.25">
      <c r="A39" s="161">
        <v>13</v>
      </c>
      <c r="B39" s="157" t="s">
        <v>1269</v>
      </c>
      <c r="C39" s="160" t="s">
        <v>1260</v>
      </c>
      <c r="G39" s="158"/>
    </row>
    <row r="40" spans="1:8" x14ac:dyDescent="0.25">
      <c r="A40" s="161">
        <v>15</v>
      </c>
      <c r="B40" s="157" t="s">
        <v>1269</v>
      </c>
      <c r="C40" s="160" t="s">
        <v>1260</v>
      </c>
      <c r="F40" s="159"/>
      <c r="G40" s="158"/>
      <c r="H40" s="159"/>
    </row>
    <row r="41" spans="1:8" x14ac:dyDescent="0.25">
      <c r="A41" s="161">
        <v>16</v>
      </c>
      <c r="B41" s="157" t="s">
        <v>1270</v>
      </c>
      <c r="C41" s="160" t="s">
        <v>1260</v>
      </c>
      <c r="G41" s="158"/>
      <c r="H41" s="159"/>
    </row>
    <row r="42" spans="1:8" x14ac:dyDescent="0.25">
      <c r="A42" s="161">
        <v>17</v>
      </c>
      <c r="B42" s="157" t="s">
        <v>1270</v>
      </c>
      <c r="C42" s="160" t="s">
        <v>1260</v>
      </c>
      <c r="G42" s="158"/>
    </row>
    <row r="43" spans="1:8" x14ac:dyDescent="0.25">
      <c r="A43" s="161">
        <v>18</v>
      </c>
      <c r="B43" s="157" t="s">
        <v>1270</v>
      </c>
      <c r="C43" s="160" t="s">
        <v>1260</v>
      </c>
      <c r="G43" s="158"/>
    </row>
    <row r="44" spans="1:8" x14ac:dyDescent="0.25">
      <c r="A44" s="161">
        <v>19</v>
      </c>
      <c r="B44" s="157" t="s">
        <v>1270</v>
      </c>
      <c r="C44" s="160" t="s">
        <v>1260</v>
      </c>
      <c r="G44" s="158"/>
    </row>
    <row r="45" spans="1:8" x14ac:dyDescent="0.25">
      <c r="A45" s="161">
        <v>20</v>
      </c>
      <c r="B45" s="157" t="s">
        <v>1270</v>
      </c>
      <c r="C45" s="160" t="s">
        <v>1260</v>
      </c>
      <c r="G45" s="158"/>
    </row>
    <row r="46" spans="1:8" x14ac:dyDescent="0.25">
      <c r="A46" s="161">
        <v>21</v>
      </c>
      <c r="B46" s="157" t="s">
        <v>1270</v>
      </c>
      <c r="C46" s="160" t="s">
        <v>1260</v>
      </c>
      <c r="G46" s="158"/>
    </row>
    <row r="47" spans="1:8" x14ac:dyDescent="0.25">
      <c r="A47" s="161">
        <v>22</v>
      </c>
      <c r="B47" s="157" t="s">
        <v>1270</v>
      </c>
      <c r="C47" s="160" t="s">
        <v>1260</v>
      </c>
      <c r="G47" s="158"/>
    </row>
    <row r="48" spans="1:8" x14ac:dyDescent="0.25">
      <c r="A48" s="161">
        <v>23</v>
      </c>
      <c r="B48" s="157" t="s">
        <v>1271</v>
      </c>
      <c r="C48" s="160" t="s">
        <v>1260</v>
      </c>
      <c r="G48" s="158"/>
    </row>
    <row r="49" spans="1:8" x14ac:dyDescent="0.25">
      <c r="A49" s="161">
        <v>24</v>
      </c>
      <c r="B49" s="157" t="s">
        <v>1271</v>
      </c>
      <c r="C49" s="160" t="s">
        <v>1260</v>
      </c>
      <c r="G49" s="158"/>
    </row>
    <row r="50" spans="1:8" x14ac:dyDescent="0.25">
      <c r="A50" s="161">
        <v>25</v>
      </c>
      <c r="B50" s="157" t="s">
        <v>1271</v>
      </c>
      <c r="C50" s="160" t="s">
        <v>1260</v>
      </c>
      <c r="G50" s="158"/>
    </row>
    <row r="51" spans="1:8" x14ac:dyDescent="0.25">
      <c r="A51" s="161">
        <v>26</v>
      </c>
      <c r="B51" s="157" t="s">
        <v>1271</v>
      </c>
      <c r="C51" s="160" t="s">
        <v>1260</v>
      </c>
      <c r="G51" s="158"/>
    </row>
    <row r="52" spans="1:8" x14ac:dyDescent="0.25">
      <c r="A52" s="161">
        <v>28</v>
      </c>
      <c r="B52" s="157" t="s">
        <v>1271</v>
      </c>
      <c r="C52" s="160" t="s">
        <v>1260</v>
      </c>
      <c r="G52" s="158"/>
    </row>
    <row r="53" spans="1:8" x14ac:dyDescent="0.25">
      <c r="A53" s="161">
        <v>29</v>
      </c>
      <c r="B53" s="157" t="s">
        <v>1271</v>
      </c>
      <c r="C53" s="160" t="s">
        <v>1260</v>
      </c>
      <c r="G53" s="158"/>
    </row>
    <row r="54" spans="1:8" x14ac:dyDescent="0.25">
      <c r="A54" s="161">
        <v>30</v>
      </c>
      <c r="B54" s="157" t="s">
        <v>1271</v>
      </c>
      <c r="C54" s="160" t="s">
        <v>1260</v>
      </c>
      <c r="G54" s="158"/>
    </row>
    <row r="55" spans="1:8" x14ac:dyDescent="0.25">
      <c r="A55" s="161">
        <v>31</v>
      </c>
      <c r="B55" s="157" t="s">
        <v>1271</v>
      </c>
      <c r="C55" s="160" t="s">
        <v>1260</v>
      </c>
      <c r="G55" s="158"/>
    </row>
    <row r="56" spans="1:8" x14ac:dyDescent="0.25">
      <c r="A56" s="161">
        <v>32</v>
      </c>
      <c r="B56" s="157" t="s">
        <v>1271</v>
      </c>
      <c r="C56" s="160" t="s">
        <v>1260</v>
      </c>
      <c r="F56" s="159"/>
      <c r="G56" s="158"/>
      <c r="H56" s="159"/>
    </row>
    <row r="57" spans="1:8" x14ac:dyDescent="0.25">
      <c r="A57" s="161">
        <v>33</v>
      </c>
      <c r="B57" s="157" t="s">
        <v>1271</v>
      </c>
      <c r="C57" s="160" t="s">
        <v>1260</v>
      </c>
      <c r="F57" s="159"/>
      <c r="G57" s="158"/>
      <c r="H57" s="159"/>
    </row>
    <row r="58" spans="1:8" x14ac:dyDescent="0.25">
      <c r="A58" s="161">
        <v>34</v>
      </c>
      <c r="B58" s="157" t="s">
        <v>1271</v>
      </c>
      <c r="C58" s="160" t="s">
        <v>1260</v>
      </c>
      <c r="F58" s="159"/>
      <c r="G58" s="158"/>
      <c r="H58" s="159"/>
    </row>
    <row r="59" spans="1:8" x14ac:dyDescent="0.25">
      <c r="A59" s="161">
        <v>35</v>
      </c>
      <c r="B59" s="157" t="s">
        <v>1271</v>
      </c>
      <c r="C59" s="160" t="s">
        <v>1260</v>
      </c>
      <c r="F59" s="159"/>
      <c r="G59" s="158"/>
      <c r="H59" s="159"/>
    </row>
    <row r="60" spans="1:8" x14ac:dyDescent="0.25">
      <c r="A60" s="161">
        <v>36</v>
      </c>
      <c r="B60" s="157" t="s">
        <v>1271</v>
      </c>
      <c r="C60" s="160" t="s">
        <v>1260</v>
      </c>
      <c r="F60" s="159"/>
      <c r="G60" s="158"/>
      <c r="H60" s="159"/>
    </row>
    <row r="61" spans="1:8" x14ac:dyDescent="0.25">
      <c r="A61" s="161">
        <v>37</v>
      </c>
      <c r="B61" s="157" t="s">
        <v>1271</v>
      </c>
      <c r="C61" s="160" t="s">
        <v>1260</v>
      </c>
      <c r="F61" s="159"/>
      <c r="G61" s="158"/>
      <c r="H61" s="159"/>
    </row>
    <row r="62" spans="1:8" x14ac:dyDescent="0.25">
      <c r="A62" s="161">
        <v>38</v>
      </c>
      <c r="B62" s="157" t="s">
        <v>1271</v>
      </c>
      <c r="C62" s="160" t="s">
        <v>1260</v>
      </c>
      <c r="F62" s="159"/>
      <c r="G62" s="158"/>
      <c r="H62" s="159"/>
    </row>
    <row r="63" spans="1:8" x14ac:dyDescent="0.25">
      <c r="A63" s="161">
        <v>39</v>
      </c>
      <c r="B63" s="157" t="s">
        <v>1271</v>
      </c>
      <c r="C63" s="160" t="s">
        <v>1260</v>
      </c>
      <c r="F63" s="159"/>
      <c r="G63" s="158"/>
      <c r="H63" s="159"/>
    </row>
    <row r="64" spans="1:8" x14ac:dyDescent="0.25">
      <c r="A64" s="161">
        <v>40</v>
      </c>
      <c r="B64" s="157" t="s">
        <v>1270</v>
      </c>
      <c r="C64" s="160" t="s">
        <v>1260</v>
      </c>
      <c r="F64" s="159"/>
      <c r="G64" s="158"/>
      <c r="H64" s="159"/>
    </row>
    <row r="65" spans="1:8" x14ac:dyDescent="0.25">
      <c r="A65" s="161">
        <v>41</v>
      </c>
      <c r="B65" s="157" t="s">
        <v>1272</v>
      </c>
      <c r="C65" s="160" t="s">
        <v>1260</v>
      </c>
      <c r="F65" s="159"/>
      <c r="G65" s="158"/>
      <c r="H65" s="159"/>
    </row>
    <row r="66" spans="1:8" x14ac:dyDescent="0.25">
      <c r="A66" s="161">
        <v>42</v>
      </c>
      <c r="B66" s="157" t="s">
        <v>1273</v>
      </c>
      <c r="C66" s="160" t="s">
        <v>1260</v>
      </c>
      <c r="F66" s="159"/>
      <c r="G66" s="158"/>
      <c r="H66" s="159"/>
    </row>
    <row r="67" spans="1:8" x14ac:dyDescent="0.25">
      <c r="A67" s="161">
        <v>43</v>
      </c>
      <c r="B67" s="157" t="s">
        <v>1273</v>
      </c>
      <c r="C67" s="160" t="s">
        <v>1260</v>
      </c>
      <c r="F67" s="159"/>
      <c r="G67" s="158"/>
      <c r="H67" s="159"/>
    </row>
    <row r="68" spans="1:8" x14ac:dyDescent="0.25">
      <c r="A68" s="161">
        <v>44</v>
      </c>
      <c r="B68" s="157" t="s">
        <v>1272</v>
      </c>
      <c r="C68" s="160" t="s">
        <v>1260</v>
      </c>
      <c r="F68" s="159"/>
      <c r="G68" s="158"/>
      <c r="H68" s="159"/>
    </row>
    <row r="69" spans="1:8" x14ac:dyDescent="0.25">
      <c r="A69" s="161">
        <v>45</v>
      </c>
      <c r="B69" s="157" t="s">
        <v>1274</v>
      </c>
      <c r="C69" s="160" t="s">
        <v>1260</v>
      </c>
      <c r="F69" s="159"/>
      <c r="G69" s="158"/>
      <c r="H69" s="159"/>
    </row>
    <row r="70" spans="1:8" x14ac:dyDescent="0.25">
      <c r="A70" s="161">
        <v>46</v>
      </c>
      <c r="B70" s="157" t="s">
        <v>1275</v>
      </c>
      <c r="C70" s="160" t="s">
        <v>1260</v>
      </c>
      <c r="F70" s="159"/>
      <c r="G70" s="158"/>
      <c r="H70" s="159"/>
    </row>
    <row r="71" spans="1:8" x14ac:dyDescent="0.25">
      <c r="A71" s="161">
        <v>47</v>
      </c>
      <c r="B71" s="157" t="s">
        <v>1276</v>
      </c>
      <c r="C71" s="160" t="s">
        <v>1260</v>
      </c>
      <c r="F71" s="159"/>
      <c r="G71" s="158"/>
      <c r="H71" s="159"/>
    </row>
    <row r="72" spans="1:8" x14ac:dyDescent="0.25">
      <c r="A72" s="161">
        <v>48</v>
      </c>
      <c r="B72" s="157" t="s">
        <v>1277</v>
      </c>
      <c r="C72" s="160" t="s">
        <v>1260</v>
      </c>
      <c r="F72" s="159"/>
      <c r="G72" s="158"/>
      <c r="H72" s="159"/>
    </row>
    <row r="73" spans="1:8" x14ac:dyDescent="0.25">
      <c r="A73" s="161">
        <v>49</v>
      </c>
      <c r="B73" s="157" t="s">
        <v>1270</v>
      </c>
      <c r="C73" s="160" t="s">
        <v>1260</v>
      </c>
      <c r="F73" s="159"/>
      <c r="G73" s="158"/>
      <c r="H73" s="159"/>
    </row>
    <row r="74" spans="1:8" x14ac:dyDescent="0.25">
      <c r="A74" s="161">
        <v>50</v>
      </c>
      <c r="B74" s="157" t="s">
        <v>1278</v>
      </c>
      <c r="C74" s="160" t="s">
        <v>1260</v>
      </c>
      <c r="F74" s="159"/>
      <c r="G74" s="158"/>
      <c r="H74" s="159"/>
    </row>
    <row r="75" spans="1:8" x14ac:dyDescent="0.25">
      <c r="A75" s="161">
        <v>51</v>
      </c>
      <c r="B75" s="157" t="s">
        <v>1279</v>
      </c>
      <c r="C75" s="160" t="s">
        <v>1280</v>
      </c>
      <c r="F75" s="159"/>
      <c r="G75" s="158"/>
      <c r="H75" s="159"/>
    </row>
    <row r="76" spans="1:8" x14ac:dyDescent="0.25">
      <c r="A76" s="161">
        <v>52</v>
      </c>
      <c r="B76" s="157" t="s">
        <v>1281</v>
      </c>
      <c r="C76" s="160" t="s">
        <v>1260</v>
      </c>
      <c r="F76" s="159"/>
      <c r="G76" s="158"/>
      <c r="H76" s="159"/>
    </row>
    <row r="77" spans="1:8" x14ac:dyDescent="0.25">
      <c r="A77" s="161">
        <v>53</v>
      </c>
      <c r="B77" s="157" t="s">
        <v>1281</v>
      </c>
      <c r="C77" s="160" t="s">
        <v>1260</v>
      </c>
      <c r="F77" s="159"/>
      <c r="G77" s="158"/>
      <c r="H77" s="159"/>
    </row>
    <row r="78" spans="1:8" x14ac:dyDescent="0.25">
      <c r="A78" s="161">
        <v>55</v>
      </c>
      <c r="B78" s="157" t="s">
        <v>1281</v>
      </c>
      <c r="C78" s="160" t="s">
        <v>1260</v>
      </c>
      <c r="F78" s="159"/>
      <c r="G78" s="158"/>
      <c r="H78" s="159"/>
    </row>
    <row r="79" spans="1:8" x14ac:dyDescent="0.25">
      <c r="A79" s="161">
        <v>56</v>
      </c>
      <c r="B79" s="157" t="s">
        <v>1281</v>
      </c>
      <c r="C79" s="160" t="s">
        <v>1260</v>
      </c>
      <c r="F79" s="159"/>
      <c r="G79" s="158"/>
      <c r="H79" s="159"/>
    </row>
    <row r="80" spans="1:8" x14ac:dyDescent="0.25">
      <c r="A80" s="161">
        <v>57</v>
      </c>
      <c r="B80" s="157" t="s">
        <v>1281</v>
      </c>
      <c r="C80" s="160" t="s">
        <v>1260</v>
      </c>
      <c r="F80" s="159"/>
      <c r="G80" s="158"/>
      <c r="H80" s="159"/>
    </row>
    <row r="81" spans="1:8" x14ac:dyDescent="0.25">
      <c r="A81" s="161">
        <v>58</v>
      </c>
      <c r="B81" s="157" t="s">
        <v>1282</v>
      </c>
      <c r="C81" s="160" t="s">
        <v>1280</v>
      </c>
      <c r="F81" s="159"/>
      <c r="G81" s="158"/>
      <c r="H81" s="159"/>
    </row>
    <row r="82" spans="1:8" x14ac:dyDescent="0.25">
      <c r="A82" s="161">
        <v>59</v>
      </c>
      <c r="B82" s="157" t="s">
        <v>1281</v>
      </c>
      <c r="C82" s="160" t="s">
        <v>1260</v>
      </c>
      <c r="F82" s="159"/>
      <c r="G82" s="158"/>
      <c r="H82" s="159"/>
    </row>
    <row r="83" spans="1:8" x14ac:dyDescent="0.25">
      <c r="A83" s="161">
        <v>60</v>
      </c>
      <c r="B83" s="157" t="s">
        <v>1281</v>
      </c>
      <c r="C83" s="160" t="s">
        <v>1260</v>
      </c>
      <c r="F83" s="159"/>
      <c r="G83" s="158"/>
      <c r="H83" s="159"/>
    </row>
    <row r="84" spans="1:8" x14ac:dyDescent="0.25">
      <c r="A84" s="161">
        <v>62</v>
      </c>
      <c r="B84" s="157" t="s">
        <v>1283</v>
      </c>
      <c r="C84" s="160" t="s">
        <v>1280</v>
      </c>
    </row>
    <row r="85" spans="1:8" x14ac:dyDescent="0.25">
      <c r="A85" s="161">
        <v>63</v>
      </c>
      <c r="B85" s="157" t="s">
        <v>1273</v>
      </c>
      <c r="C85" s="160" t="s">
        <v>1260</v>
      </c>
    </row>
    <row r="86" spans="1:8" x14ac:dyDescent="0.25">
      <c r="A86" s="161">
        <v>64</v>
      </c>
      <c r="B86" s="157" t="s">
        <v>1281</v>
      </c>
      <c r="C86" s="160" t="s">
        <v>1260</v>
      </c>
    </row>
    <row r="87" spans="1:8" x14ac:dyDescent="0.25">
      <c r="A87" s="161">
        <v>65</v>
      </c>
      <c r="B87" s="157" t="s">
        <v>1284</v>
      </c>
      <c r="C87" s="160" t="s">
        <v>1260</v>
      </c>
    </row>
    <row r="88" spans="1:8" x14ac:dyDescent="0.25">
      <c r="A88" s="161">
        <v>66</v>
      </c>
      <c r="B88" s="157" t="s">
        <v>1284</v>
      </c>
      <c r="C88" s="160" t="s">
        <v>1260</v>
      </c>
    </row>
    <row r="89" spans="1:8" x14ac:dyDescent="0.25">
      <c r="A89" s="161">
        <v>67</v>
      </c>
      <c r="B89" s="157" t="s">
        <v>1285</v>
      </c>
      <c r="C89" s="160" t="s">
        <v>1260</v>
      </c>
    </row>
    <row r="90" spans="1:8" x14ac:dyDescent="0.25">
      <c r="A90" s="161">
        <v>71</v>
      </c>
      <c r="B90" s="157" t="s">
        <v>1285</v>
      </c>
      <c r="C90" s="160" t="s">
        <v>1260</v>
      </c>
    </row>
    <row r="91" spans="1:8" x14ac:dyDescent="0.25">
      <c r="A91" s="161">
        <v>72</v>
      </c>
      <c r="B91" s="157" t="s">
        <v>1285</v>
      </c>
      <c r="C91" s="160" t="s">
        <v>1260</v>
      </c>
    </row>
    <row r="92" spans="1:8" x14ac:dyDescent="0.25">
      <c r="A92" s="161">
        <v>73</v>
      </c>
      <c r="B92" s="157" t="s">
        <v>1285</v>
      </c>
      <c r="C92" s="160" t="s">
        <v>1260</v>
      </c>
    </row>
    <row r="93" spans="1:8" x14ac:dyDescent="0.25">
      <c r="A93" s="161">
        <v>74</v>
      </c>
      <c r="B93" s="157" t="s">
        <v>1286</v>
      </c>
      <c r="C93" s="160" t="s">
        <v>1260</v>
      </c>
    </row>
    <row r="94" spans="1:8" x14ac:dyDescent="0.25">
      <c r="A94" s="161">
        <v>75</v>
      </c>
      <c r="B94" s="157" t="s">
        <v>1287</v>
      </c>
      <c r="C94" s="160" t="s">
        <v>1260</v>
      </c>
    </row>
    <row r="95" spans="1:8" x14ac:dyDescent="0.25">
      <c r="A95" s="161">
        <v>76</v>
      </c>
      <c r="B95" s="157" t="s">
        <v>1287</v>
      </c>
      <c r="C95" s="160" t="s">
        <v>1260</v>
      </c>
    </row>
    <row r="96" spans="1:8" x14ac:dyDescent="0.25">
      <c r="A96" s="161">
        <v>77</v>
      </c>
      <c r="B96" s="157" t="s">
        <v>1287</v>
      </c>
      <c r="C96" s="160" t="s">
        <v>1260</v>
      </c>
    </row>
    <row r="97" spans="1:3" x14ac:dyDescent="0.25">
      <c r="A97" s="161">
        <v>78</v>
      </c>
      <c r="B97" s="157" t="s">
        <v>1288</v>
      </c>
      <c r="C97" s="160" t="s">
        <v>1260</v>
      </c>
    </row>
    <row r="98" spans="1:3" x14ac:dyDescent="0.25">
      <c r="A98" s="161">
        <v>79</v>
      </c>
      <c r="B98" s="157" t="s">
        <v>1289</v>
      </c>
      <c r="C98" s="160" t="s">
        <v>1280</v>
      </c>
    </row>
    <row r="99" spans="1:3" x14ac:dyDescent="0.25">
      <c r="A99" s="161">
        <v>80</v>
      </c>
      <c r="B99" s="157" t="s">
        <v>1290</v>
      </c>
      <c r="C99" s="160" t="s">
        <v>1260</v>
      </c>
    </row>
    <row r="100" spans="1:3" x14ac:dyDescent="0.25">
      <c r="A100" s="161">
        <v>81</v>
      </c>
      <c r="B100" s="157" t="s">
        <v>1291</v>
      </c>
      <c r="C100" s="160" t="s">
        <v>1260</v>
      </c>
    </row>
    <row r="101" spans="1:3" x14ac:dyDescent="0.25">
      <c r="A101" s="161">
        <v>82</v>
      </c>
      <c r="B101" s="157" t="s">
        <v>1292</v>
      </c>
      <c r="C101" s="160" t="s">
        <v>1260</v>
      </c>
    </row>
    <row r="102" spans="1:3" x14ac:dyDescent="0.25">
      <c r="A102" s="161">
        <v>83</v>
      </c>
      <c r="B102" s="157" t="s">
        <v>1292</v>
      </c>
      <c r="C102" s="160" t="s">
        <v>1260</v>
      </c>
    </row>
    <row r="103" spans="1:3" x14ac:dyDescent="0.25">
      <c r="A103" s="161">
        <v>84</v>
      </c>
      <c r="B103" s="157" t="s">
        <v>1292</v>
      </c>
      <c r="C103" s="160" t="s">
        <v>1260</v>
      </c>
    </row>
    <row r="104" spans="1:3" x14ac:dyDescent="0.25">
      <c r="A104" s="161">
        <v>85</v>
      </c>
      <c r="B104" s="157" t="s">
        <v>1292</v>
      </c>
      <c r="C104" s="160" t="s">
        <v>1260</v>
      </c>
    </row>
    <row r="105" spans="1:3" x14ac:dyDescent="0.25">
      <c r="A105" s="161">
        <v>86</v>
      </c>
      <c r="B105" s="157" t="s">
        <v>1292</v>
      </c>
      <c r="C105" s="160" t="s">
        <v>1260</v>
      </c>
    </row>
    <row r="106" spans="1:3" x14ac:dyDescent="0.25">
      <c r="A106" s="161">
        <v>87</v>
      </c>
      <c r="B106" s="157" t="s">
        <v>1292</v>
      </c>
      <c r="C106" s="160" t="s">
        <v>1260</v>
      </c>
    </row>
    <row r="107" spans="1:3" x14ac:dyDescent="0.25">
      <c r="A107" s="161">
        <v>88</v>
      </c>
      <c r="B107" s="157" t="s">
        <v>1292</v>
      </c>
      <c r="C107" s="160" t="s">
        <v>1260</v>
      </c>
    </row>
    <row r="108" spans="1:3" x14ac:dyDescent="0.25">
      <c r="A108" s="161">
        <v>91</v>
      </c>
      <c r="B108" s="157" t="s">
        <v>1293</v>
      </c>
      <c r="C108" s="160" t="s">
        <v>1260</v>
      </c>
    </row>
    <row r="109" spans="1:3" x14ac:dyDescent="0.25">
      <c r="A109" s="161">
        <v>92</v>
      </c>
      <c r="B109" s="157" t="s">
        <v>1293</v>
      </c>
      <c r="C109" s="160" t="s">
        <v>1260</v>
      </c>
    </row>
    <row r="110" spans="1:3" x14ac:dyDescent="0.25">
      <c r="A110" s="161">
        <v>93</v>
      </c>
      <c r="B110" s="157" t="s">
        <v>1294</v>
      </c>
      <c r="C110" s="160" t="s">
        <v>1280</v>
      </c>
    </row>
    <row r="111" spans="1:3" x14ac:dyDescent="0.25">
      <c r="A111" s="161">
        <v>94</v>
      </c>
      <c r="B111" s="157" t="s">
        <v>1293</v>
      </c>
      <c r="C111" s="160" t="s">
        <v>1260</v>
      </c>
    </row>
    <row r="112" spans="1:3" x14ac:dyDescent="0.25">
      <c r="A112" s="161">
        <v>95</v>
      </c>
      <c r="B112" s="157" t="s">
        <v>1293</v>
      </c>
      <c r="C112" s="160" t="s">
        <v>1260</v>
      </c>
    </row>
    <row r="113" spans="1:3" x14ac:dyDescent="0.25">
      <c r="A113" s="161">
        <v>96</v>
      </c>
      <c r="B113" s="157" t="s">
        <v>1293</v>
      </c>
      <c r="C113" s="160" t="s">
        <v>1260</v>
      </c>
    </row>
    <row r="114" spans="1:3" x14ac:dyDescent="0.25">
      <c r="A114" s="161">
        <v>97</v>
      </c>
      <c r="B114" s="157" t="s">
        <v>1295</v>
      </c>
      <c r="C114" s="160" t="s">
        <v>1260</v>
      </c>
    </row>
    <row r="115" spans="1:3" x14ac:dyDescent="0.25">
      <c r="A115" s="161">
        <v>98</v>
      </c>
      <c r="B115" s="157" t="s">
        <v>1296</v>
      </c>
      <c r="C115" s="160" t="s">
        <v>1260</v>
      </c>
    </row>
    <row r="116" spans="1:3" x14ac:dyDescent="0.25">
      <c r="A116" s="161">
        <v>99</v>
      </c>
      <c r="B116" s="157" t="s">
        <v>1297</v>
      </c>
      <c r="C116" s="160" t="s">
        <v>1260</v>
      </c>
    </row>
    <row r="117" spans="1:3" x14ac:dyDescent="0.25">
      <c r="A117" s="161">
        <v>100</v>
      </c>
      <c r="B117" s="157" t="s">
        <v>1297</v>
      </c>
      <c r="C117" s="160" t="s">
        <v>1260</v>
      </c>
    </row>
    <row r="118" spans="1:3" x14ac:dyDescent="0.25">
      <c r="A118" s="161">
        <v>101</v>
      </c>
      <c r="B118" s="157" t="s">
        <v>1298</v>
      </c>
      <c r="C118" s="160" t="s">
        <v>1260</v>
      </c>
    </row>
    <row r="119" spans="1:3" x14ac:dyDescent="0.25">
      <c r="A119" s="161">
        <v>102</v>
      </c>
      <c r="B119" s="157" t="s">
        <v>1298</v>
      </c>
      <c r="C119" s="160" t="s">
        <v>1260</v>
      </c>
    </row>
    <row r="120" spans="1:3" x14ac:dyDescent="0.25">
      <c r="A120" s="161">
        <v>103</v>
      </c>
      <c r="B120" s="157" t="s">
        <v>1298</v>
      </c>
      <c r="C120" s="160" t="s">
        <v>1260</v>
      </c>
    </row>
    <row r="121" spans="1:3" x14ac:dyDescent="0.25">
      <c r="A121" s="161">
        <v>104</v>
      </c>
      <c r="B121" s="157" t="s">
        <v>1299</v>
      </c>
      <c r="C121" s="160" t="s">
        <v>1260</v>
      </c>
    </row>
    <row r="122" spans="1:3" x14ac:dyDescent="0.25">
      <c r="A122" s="161">
        <v>105</v>
      </c>
      <c r="B122" s="157" t="s">
        <v>1299</v>
      </c>
      <c r="C122" s="160" t="s">
        <v>1260</v>
      </c>
    </row>
    <row r="123" spans="1:3" x14ac:dyDescent="0.25">
      <c r="A123" s="161">
        <v>106</v>
      </c>
      <c r="B123" s="157" t="s">
        <v>1299</v>
      </c>
      <c r="C123" s="160" t="s">
        <v>1260</v>
      </c>
    </row>
    <row r="124" spans="1:3" x14ac:dyDescent="0.25">
      <c r="A124" s="161">
        <v>107</v>
      </c>
      <c r="B124" s="157" t="s">
        <v>1299</v>
      </c>
      <c r="C124" s="160" t="s">
        <v>1260</v>
      </c>
    </row>
    <row r="125" spans="1:3" x14ac:dyDescent="0.25">
      <c r="A125" s="161">
        <v>108</v>
      </c>
      <c r="B125" s="157" t="s">
        <v>1299</v>
      </c>
      <c r="C125" s="160" t="s">
        <v>1260</v>
      </c>
    </row>
    <row r="126" spans="1:3" x14ac:dyDescent="0.25">
      <c r="A126" s="161">
        <v>109</v>
      </c>
      <c r="B126" s="157" t="s">
        <v>1299</v>
      </c>
      <c r="C126" s="160" t="s">
        <v>1260</v>
      </c>
    </row>
    <row r="127" spans="1:3" x14ac:dyDescent="0.25">
      <c r="A127" s="161">
        <v>110</v>
      </c>
      <c r="B127" s="157" t="s">
        <v>1299</v>
      </c>
      <c r="C127" s="160" t="s">
        <v>1260</v>
      </c>
    </row>
    <row r="128" spans="1:3" x14ac:dyDescent="0.25">
      <c r="A128" s="161">
        <v>111</v>
      </c>
      <c r="B128" s="157" t="s">
        <v>1300</v>
      </c>
      <c r="C128" s="160" t="s">
        <v>1260</v>
      </c>
    </row>
    <row r="129" spans="1:3" x14ac:dyDescent="0.25">
      <c r="A129" s="161">
        <v>112</v>
      </c>
      <c r="B129" s="157" t="s">
        <v>1301</v>
      </c>
      <c r="C129" s="160" t="s">
        <v>1260</v>
      </c>
    </row>
    <row r="130" spans="1:3" x14ac:dyDescent="0.25">
      <c r="A130" s="161">
        <v>113</v>
      </c>
      <c r="B130" s="157" t="s">
        <v>1301</v>
      </c>
      <c r="C130" s="160" t="s">
        <v>1260</v>
      </c>
    </row>
    <row r="131" spans="1:3" x14ac:dyDescent="0.25">
      <c r="A131" s="161">
        <v>115</v>
      </c>
      <c r="B131" s="157" t="s">
        <v>1301</v>
      </c>
      <c r="C131" s="160" t="s">
        <v>1260</v>
      </c>
    </row>
    <row r="132" spans="1:3" x14ac:dyDescent="0.25">
      <c r="A132" s="161">
        <v>116</v>
      </c>
      <c r="B132" s="157" t="s">
        <v>1301</v>
      </c>
      <c r="C132" s="160" t="s">
        <v>1260</v>
      </c>
    </row>
    <row r="133" spans="1:3" x14ac:dyDescent="0.25">
      <c r="A133" s="161">
        <v>117</v>
      </c>
      <c r="B133" s="157" t="s">
        <v>1301</v>
      </c>
      <c r="C133" s="160" t="s">
        <v>1260</v>
      </c>
    </row>
    <row r="134" spans="1:3" x14ac:dyDescent="0.25">
      <c r="A134" s="161">
        <v>118</v>
      </c>
      <c r="B134" s="157" t="s">
        <v>1302</v>
      </c>
      <c r="C134" s="160" t="s">
        <v>1260</v>
      </c>
    </row>
    <row r="135" spans="1:3" x14ac:dyDescent="0.25">
      <c r="A135" s="161">
        <v>119</v>
      </c>
      <c r="B135" s="157" t="s">
        <v>1302</v>
      </c>
      <c r="C135" s="160" t="s">
        <v>1260</v>
      </c>
    </row>
    <row r="136" spans="1:3" x14ac:dyDescent="0.25">
      <c r="A136" s="161">
        <v>120</v>
      </c>
      <c r="B136" s="157" t="s">
        <v>1273</v>
      </c>
      <c r="C136" s="160" t="s">
        <v>1260</v>
      </c>
    </row>
    <row r="137" spans="1:3" x14ac:dyDescent="0.25">
      <c r="A137" s="161">
        <v>121</v>
      </c>
      <c r="B137" s="157" t="s">
        <v>1303</v>
      </c>
      <c r="C137" s="160" t="s">
        <v>1280</v>
      </c>
    </row>
    <row r="138" spans="1:3" x14ac:dyDescent="0.25">
      <c r="A138" s="161">
        <v>122</v>
      </c>
      <c r="B138" s="157" t="s">
        <v>1304</v>
      </c>
      <c r="C138" s="160" t="s">
        <v>1280</v>
      </c>
    </row>
    <row r="139" spans="1:3" x14ac:dyDescent="0.25">
      <c r="A139" s="161">
        <v>123</v>
      </c>
      <c r="B139" s="157" t="s">
        <v>1305</v>
      </c>
      <c r="C139" s="160" t="s">
        <v>1280</v>
      </c>
    </row>
    <row r="140" spans="1:3" x14ac:dyDescent="0.25">
      <c r="A140" s="161">
        <v>124</v>
      </c>
      <c r="B140" s="157" t="s">
        <v>1305</v>
      </c>
      <c r="C140" s="160" t="s">
        <v>1280</v>
      </c>
    </row>
    <row r="141" spans="1:3" x14ac:dyDescent="0.25">
      <c r="A141" s="161">
        <v>125</v>
      </c>
      <c r="B141" s="157" t="s">
        <v>1305</v>
      </c>
      <c r="C141" s="160" t="s">
        <v>1280</v>
      </c>
    </row>
    <row r="142" spans="1:3" x14ac:dyDescent="0.25">
      <c r="A142" s="161">
        <v>126</v>
      </c>
      <c r="B142" s="157" t="s">
        <v>1306</v>
      </c>
      <c r="C142" s="160" t="s">
        <v>1280</v>
      </c>
    </row>
    <row r="143" spans="1:3" x14ac:dyDescent="0.25">
      <c r="A143" s="161">
        <v>127</v>
      </c>
      <c r="B143" s="157" t="s">
        <v>1307</v>
      </c>
      <c r="C143" s="160" t="s">
        <v>1280</v>
      </c>
    </row>
    <row r="144" spans="1:3" x14ac:dyDescent="0.25">
      <c r="A144" s="161">
        <v>128</v>
      </c>
      <c r="B144" s="157" t="s">
        <v>1308</v>
      </c>
      <c r="C144" s="160" t="s">
        <v>1280</v>
      </c>
    </row>
    <row r="145" spans="1:3" x14ac:dyDescent="0.25">
      <c r="A145" s="161">
        <v>129</v>
      </c>
      <c r="B145" s="157" t="s">
        <v>1307</v>
      </c>
      <c r="C145" s="160" t="s">
        <v>1280</v>
      </c>
    </row>
    <row r="146" spans="1:3" x14ac:dyDescent="0.25">
      <c r="A146" s="161">
        <v>130</v>
      </c>
      <c r="B146" s="157" t="s">
        <v>1309</v>
      </c>
      <c r="C146" s="160" t="s">
        <v>1280</v>
      </c>
    </row>
    <row r="147" spans="1:3" x14ac:dyDescent="0.25">
      <c r="A147" s="161">
        <v>131</v>
      </c>
      <c r="B147" s="157" t="s">
        <v>1309</v>
      </c>
      <c r="C147" s="160" t="s">
        <v>1280</v>
      </c>
    </row>
    <row r="148" spans="1:3" x14ac:dyDescent="0.25">
      <c r="A148" s="161">
        <v>132</v>
      </c>
      <c r="B148" s="157" t="s">
        <v>1310</v>
      </c>
      <c r="C148" s="160" t="s">
        <v>1280</v>
      </c>
    </row>
    <row r="149" spans="1:3" x14ac:dyDescent="0.25">
      <c r="A149" s="161">
        <v>133</v>
      </c>
      <c r="B149" s="157" t="s">
        <v>1310</v>
      </c>
      <c r="C149" s="160" t="s">
        <v>1280</v>
      </c>
    </row>
    <row r="150" spans="1:3" x14ac:dyDescent="0.25">
      <c r="A150" s="161">
        <v>134</v>
      </c>
      <c r="B150" s="157" t="s">
        <v>1310</v>
      </c>
      <c r="C150" s="160" t="s">
        <v>1280</v>
      </c>
    </row>
    <row r="151" spans="1:3" x14ac:dyDescent="0.25">
      <c r="A151" s="161">
        <v>135</v>
      </c>
      <c r="B151" s="157" t="s">
        <v>1310</v>
      </c>
      <c r="C151" s="160" t="s">
        <v>1280</v>
      </c>
    </row>
    <row r="152" spans="1:3" x14ac:dyDescent="0.25">
      <c r="A152" s="161">
        <v>136</v>
      </c>
      <c r="B152" s="157" t="s">
        <v>1310</v>
      </c>
      <c r="C152" s="160" t="s">
        <v>1280</v>
      </c>
    </row>
    <row r="153" spans="1:3" x14ac:dyDescent="0.25">
      <c r="A153" s="161">
        <v>137</v>
      </c>
      <c r="B153" s="157" t="s">
        <v>1310</v>
      </c>
      <c r="C153" s="160" t="s">
        <v>1280</v>
      </c>
    </row>
    <row r="154" spans="1:3" x14ac:dyDescent="0.25">
      <c r="A154" s="161">
        <v>138</v>
      </c>
      <c r="B154" s="157" t="s">
        <v>1310</v>
      </c>
      <c r="C154" s="160" t="s">
        <v>1280</v>
      </c>
    </row>
    <row r="155" spans="1:3" x14ac:dyDescent="0.25">
      <c r="A155" s="161">
        <v>140</v>
      </c>
      <c r="B155" s="157" t="s">
        <v>1294</v>
      </c>
      <c r="C155" s="160" t="s">
        <v>1280</v>
      </c>
    </row>
    <row r="156" spans="1:3" x14ac:dyDescent="0.25">
      <c r="A156" s="161">
        <v>141</v>
      </c>
      <c r="B156" s="157" t="s">
        <v>1311</v>
      </c>
      <c r="C156" s="160" t="s">
        <v>1280</v>
      </c>
    </row>
    <row r="157" spans="1:3" x14ac:dyDescent="0.25">
      <c r="A157" s="161">
        <v>142</v>
      </c>
      <c r="B157" s="157" t="s">
        <v>1311</v>
      </c>
      <c r="C157" s="160" t="s">
        <v>1280</v>
      </c>
    </row>
    <row r="158" spans="1:3" x14ac:dyDescent="0.25">
      <c r="A158" s="161">
        <v>143</v>
      </c>
      <c r="B158" s="157" t="s">
        <v>1297</v>
      </c>
      <c r="C158" s="160" t="s">
        <v>1260</v>
      </c>
    </row>
    <row r="159" spans="1:3" x14ac:dyDescent="0.25">
      <c r="A159" s="161">
        <v>144</v>
      </c>
      <c r="B159" s="157" t="s">
        <v>1312</v>
      </c>
      <c r="C159" s="160" t="s">
        <v>1280</v>
      </c>
    </row>
    <row r="160" spans="1:3" x14ac:dyDescent="0.25">
      <c r="A160" s="161">
        <v>145</v>
      </c>
      <c r="B160" s="157" t="s">
        <v>1312</v>
      </c>
      <c r="C160" s="160" t="s">
        <v>1280</v>
      </c>
    </row>
    <row r="161" spans="1:3" x14ac:dyDescent="0.25">
      <c r="A161" s="161">
        <v>146</v>
      </c>
      <c r="B161" s="157" t="s">
        <v>1312</v>
      </c>
      <c r="C161" s="160" t="s">
        <v>1280</v>
      </c>
    </row>
    <row r="162" spans="1:3" x14ac:dyDescent="0.25">
      <c r="A162" s="161">
        <v>147</v>
      </c>
      <c r="B162" s="157" t="s">
        <v>1312</v>
      </c>
      <c r="C162" s="160" t="s">
        <v>1280</v>
      </c>
    </row>
    <row r="163" spans="1:3" x14ac:dyDescent="0.25">
      <c r="A163" s="161">
        <v>148</v>
      </c>
      <c r="B163" s="157" t="s">
        <v>1313</v>
      </c>
      <c r="C163" s="160" t="s">
        <v>1280</v>
      </c>
    </row>
    <row r="164" spans="1:3" x14ac:dyDescent="0.25">
      <c r="A164" s="161">
        <v>149</v>
      </c>
      <c r="B164" s="157" t="s">
        <v>1314</v>
      </c>
      <c r="C164" s="160" t="s">
        <v>1280</v>
      </c>
    </row>
    <row r="165" spans="1:3" x14ac:dyDescent="0.25">
      <c r="A165" s="161">
        <v>150</v>
      </c>
      <c r="B165" s="157" t="s">
        <v>1306</v>
      </c>
      <c r="C165" s="160" t="s">
        <v>1280</v>
      </c>
    </row>
    <row r="166" spans="1:3" x14ac:dyDescent="0.25">
      <c r="A166" s="161">
        <v>151</v>
      </c>
      <c r="B166" s="157" t="s">
        <v>1306</v>
      </c>
      <c r="C166" s="160" t="s">
        <v>1280</v>
      </c>
    </row>
    <row r="167" spans="1:3" x14ac:dyDescent="0.25">
      <c r="A167" s="161">
        <v>152</v>
      </c>
      <c r="B167" s="157" t="s">
        <v>1306</v>
      </c>
      <c r="C167" s="160" t="s">
        <v>1280</v>
      </c>
    </row>
    <row r="168" spans="1:3" x14ac:dyDescent="0.25">
      <c r="A168" s="161">
        <v>153</v>
      </c>
      <c r="B168" s="157" t="s">
        <v>1306</v>
      </c>
      <c r="C168" s="160" t="s">
        <v>1280</v>
      </c>
    </row>
    <row r="169" spans="1:3" x14ac:dyDescent="0.25">
      <c r="A169" s="161">
        <v>154</v>
      </c>
      <c r="B169" s="157" t="s">
        <v>1306</v>
      </c>
      <c r="C169" s="160" t="s">
        <v>1280</v>
      </c>
    </row>
    <row r="170" spans="1:3" x14ac:dyDescent="0.25">
      <c r="A170" s="161">
        <v>155</v>
      </c>
      <c r="B170" s="157" t="s">
        <v>1294</v>
      </c>
      <c r="C170" s="160" t="s">
        <v>1260</v>
      </c>
    </row>
    <row r="171" spans="1:3" x14ac:dyDescent="0.25">
      <c r="A171" s="161">
        <v>156</v>
      </c>
      <c r="B171" s="157" t="s">
        <v>1306</v>
      </c>
      <c r="C171" s="160" t="s">
        <v>1280</v>
      </c>
    </row>
    <row r="172" spans="1:3" x14ac:dyDescent="0.25">
      <c r="A172" s="161">
        <v>157</v>
      </c>
      <c r="B172" s="157" t="s">
        <v>1306</v>
      </c>
      <c r="C172" s="160" t="s">
        <v>1280</v>
      </c>
    </row>
    <row r="173" spans="1:3" x14ac:dyDescent="0.25">
      <c r="A173" s="161">
        <v>158</v>
      </c>
      <c r="B173" s="157" t="s">
        <v>1306</v>
      </c>
      <c r="C173" s="160" t="s">
        <v>1280</v>
      </c>
    </row>
    <row r="174" spans="1:3" x14ac:dyDescent="0.25">
      <c r="A174" s="161">
        <v>159</v>
      </c>
      <c r="B174" s="157" t="s">
        <v>1281</v>
      </c>
      <c r="C174" s="160" t="s">
        <v>1260</v>
      </c>
    </row>
    <row r="175" spans="1:3" x14ac:dyDescent="0.25">
      <c r="A175" s="161">
        <v>160</v>
      </c>
      <c r="B175" s="157" t="s">
        <v>1306</v>
      </c>
      <c r="C175" s="160" t="s">
        <v>1280</v>
      </c>
    </row>
    <row r="176" spans="1:3" x14ac:dyDescent="0.25">
      <c r="A176" s="161">
        <v>161</v>
      </c>
      <c r="B176" s="157" t="s">
        <v>1306</v>
      </c>
      <c r="C176" s="160" t="s">
        <v>1280</v>
      </c>
    </row>
    <row r="177" spans="1:3" x14ac:dyDescent="0.25">
      <c r="A177" s="161">
        <v>162</v>
      </c>
      <c r="B177" s="157" t="s">
        <v>1306</v>
      </c>
      <c r="C177" s="160" t="s">
        <v>1280</v>
      </c>
    </row>
    <row r="178" spans="1:3" x14ac:dyDescent="0.25">
      <c r="A178" s="161">
        <v>163</v>
      </c>
      <c r="B178" s="157" t="s">
        <v>1306</v>
      </c>
      <c r="C178" s="160" t="s">
        <v>1280</v>
      </c>
    </row>
    <row r="179" spans="1:3" x14ac:dyDescent="0.25">
      <c r="A179" s="161">
        <v>164</v>
      </c>
      <c r="B179" s="157" t="s">
        <v>1306</v>
      </c>
      <c r="C179" s="160" t="s">
        <v>1280</v>
      </c>
    </row>
    <row r="180" spans="1:3" x14ac:dyDescent="0.25">
      <c r="A180" s="161">
        <v>165</v>
      </c>
      <c r="B180" s="157" t="s">
        <v>1306</v>
      </c>
      <c r="C180" s="160" t="s">
        <v>1280</v>
      </c>
    </row>
    <row r="181" spans="1:3" x14ac:dyDescent="0.25">
      <c r="A181" s="161">
        <v>166</v>
      </c>
      <c r="B181" s="157" t="s">
        <v>1306</v>
      </c>
      <c r="C181" s="160" t="s">
        <v>1280</v>
      </c>
    </row>
    <row r="182" spans="1:3" x14ac:dyDescent="0.25">
      <c r="A182" s="161">
        <v>167</v>
      </c>
      <c r="B182" s="157" t="s">
        <v>1306</v>
      </c>
      <c r="C182" s="160" t="s">
        <v>1280</v>
      </c>
    </row>
    <row r="183" spans="1:3" x14ac:dyDescent="0.25">
      <c r="A183" s="161">
        <v>168</v>
      </c>
      <c r="B183" s="157" t="s">
        <v>1306</v>
      </c>
      <c r="C183" s="160" t="s">
        <v>1280</v>
      </c>
    </row>
    <row r="184" spans="1:3" x14ac:dyDescent="0.25">
      <c r="A184" s="161">
        <v>169</v>
      </c>
      <c r="B184" s="157" t="s">
        <v>1306</v>
      </c>
      <c r="C184" s="160" t="s">
        <v>1280</v>
      </c>
    </row>
    <row r="185" spans="1:3" x14ac:dyDescent="0.25">
      <c r="A185" s="161">
        <v>170</v>
      </c>
      <c r="B185" s="157" t="s">
        <v>1306</v>
      </c>
      <c r="C185" s="160" t="s">
        <v>1280</v>
      </c>
    </row>
    <row r="186" spans="1:3" x14ac:dyDescent="0.25">
      <c r="A186" s="161">
        <v>171</v>
      </c>
      <c r="B186" s="157" t="s">
        <v>1306</v>
      </c>
      <c r="C186" s="160" t="s">
        <v>1280</v>
      </c>
    </row>
    <row r="187" spans="1:3" x14ac:dyDescent="0.25">
      <c r="A187" s="161">
        <v>172</v>
      </c>
      <c r="B187" s="157" t="s">
        <v>1306</v>
      </c>
      <c r="C187" s="160" t="s">
        <v>1280</v>
      </c>
    </row>
    <row r="188" spans="1:3" x14ac:dyDescent="0.25">
      <c r="A188" s="161">
        <v>173</v>
      </c>
      <c r="B188" s="157" t="s">
        <v>1306</v>
      </c>
      <c r="C188" s="160" t="s">
        <v>1280</v>
      </c>
    </row>
    <row r="189" spans="1:3" x14ac:dyDescent="0.25">
      <c r="A189" s="161">
        <v>174</v>
      </c>
      <c r="B189" s="157" t="s">
        <v>1306</v>
      </c>
      <c r="C189" s="160" t="s">
        <v>1280</v>
      </c>
    </row>
    <row r="190" spans="1:3" x14ac:dyDescent="0.25">
      <c r="A190" s="161">
        <v>175</v>
      </c>
      <c r="B190" s="157" t="s">
        <v>1306</v>
      </c>
      <c r="C190" s="160" t="s">
        <v>1280</v>
      </c>
    </row>
    <row r="191" spans="1:3" x14ac:dyDescent="0.25">
      <c r="A191" s="161">
        <v>176</v>
      </c>
      <c r="B191" s="157" t="s">
        <v>1306</v>
      </c>
      <c r="C191" s="160" t="s">
        <v>1280</v>
      </c>
    </row>
    <row r="192" spans="1:3" x14ac:dyDescent="0.25">
      <c r="A192" s="161">
        <v>177</v>
      </c>
      <c r="B192" s="157" t="s">
        <v>1306</v>
      </c>
      <c r="C192" s="160" t="s">
        <v>1280</v>
      </c>
    </row>
    <row r="193" spans="1:3" x14ac:dyDescent="0.25">
      <c r="A193" s="161">
        <v>178</v>
      </c>
      <c r="B193" s="157" t="s">
        <v>1315</v>
      </c>
      <c r="C193" s="160" t="s">
        <v>1280</v>
      </c>
    </row>
    <row r="194" spans="1:3" x14ac:dyDescent="0.25">
      <c r="A194" s="161">
        <v>179</v>
      </c>
      <c r="B194" s="157" t="s">
        <v>1306</v>
      </c>
      <c r="C194" s="160" t="s">
        <v>1280</v>
      </c>
    </row>
    <row r="195" spans="1:3" x14ac:dyDescent="0.25">
      <c r="A195" s="161">
        <v>180</v>
      </c>
      <c r="B195" s="157" t="s">
        <v>1306</v>
      </c>
      <c r="C195" s="160" t="s">
        <v>1280</v>
      </c>
    </row>
    <row r="196" spans="1:3" x14ac:dyDescent="0.25">
      <c r="A196" s="161">
        <v>181</v>
      </c>
      <c r="B196" s="157" t="s">
        <v>1306</v>
      </c>
      <c r="C196" s="160" t="s">
        <v>1280</v>
      </c>
    </row>
    <row r="197" spans="1:3" x14ac:dyDescent="0.25">
      <c r="A197" s="161">
        <v>182</v>
      </c>
      <c r="B197" s="157" t="s">
        <v>1306</v>
      </c>
      <c r="C197" s="160" t="s">
        <v>1280</v>
      </c>
    </row>
    <row r="198" spans="1:3" x14ac:dyDescent="0.25">
      <c r="A198" s="161">
        <v>183</v>
      </c>
      <c r="B198" s="157" t="s">
        <v>1306</v>
      </c>
      <c r="C198" s="160" t="s">
        <v>1280</v>
      </c>
    </row>
    <row r="199" spans="1:3" x14ac:dyDescent="0.25">
      <c r="A199" s="161">
        <v>184</v>
      </c>
      <c r="B199" s="157" t="s">
        <v>1306</v>
      </c>
      <c r="C199" s="160" t="s">
        <v>1280</v>
      </c>
    </row>
    <row r="200" spans="1:3" x14ac:dyDescent="0.25">
      <c r="A200" s="161">
        <v>185</v>
      </c>
      <c r="B200" s="157" t="s">
        <v>1306</v>
      </c>
      <c r="C200" s="160" t="s">
        <v>1280</v>
      </c>
    </row>
    <row r="201" spans="1:3" x14ac:dyDescent="0.25">
      <c r="A201" s="161">
        <v>186</v>
      </c>
      <c r="B201" s="157" t="s">
        <v>1306</v>
      </c>
      <c r="C201" s="160" t="s">
        <v>1280</v>
      </c>
    </row>
    <row r="202" spans="1:3" x14ac:dyDescent="0.25">
      <c r="A202" s="161">
        <v>187</v>
      </c>
      <c r="B202" s="157" t="s">
        <v>1306</v>
      </c>
      <c r="C202" s="160" t="s">
        <v>1280</v>
      </c>
    </row>
    <row r="203" spans="1:3" x14ac:dyDescent="0.25">
      <c r="A203" s="161">
        <v>188</v>
      </c>
      <c r="B203" s="157" t="s">
        <v>1306</v>
      </c>
      <c r="C203" s="160" t="s">
        <v>1280</v>
      </c>
    </row>
    <row r="204" spans="1:3" x14ac:dyDescent="0.25">
      <c r="A204" s="161">
        <v>189</v>
      </c>
      <c r="B204" s="157" t="s">
        <v>1306</v>
      </c>
      <c r="C204" s="160" t="s">
        <v>1260</v>
      </c>
    </row>
    <row r="205" spans="1:3" x14ac:dyDescent="0.25">
      <c r="A205" s="161">
        <v>190</v>
      </c>
      <c r="B205" s="157" t="s">
        <v>1306</v>
      </c>
      <c r="C205" s="160" t="s">
        <v>1260</v>
      </c>
    </row>
    <row r="206" spans="1:3" x14ac:dyDescent="0.25">
      <c r="A206" s="161">
        <v>191</v>
      </c>
      <c r="B206" s="157" t="s">
        <v>1306</v>
      </c>
      <c r="C206" s="160" t="s">
        <v>1260</v>
      </c>
    </row>
    <row r="207" spans="1:3" x14ac:dyDescent="0.25">
      <c r="A207" s="161">
        <v>192</v>
      </c>
      <c r="B207" s="157" t="s">
        <v>1306</v>
      </c>
      <c r="C207" s="160" t="s">
        <v>1260</v>
      </c>
    </row>
    <row r="208" spans="1:3" x14ac:dyDescent="0.25">
      <c r="A208" s="161">
        <v>193</v>
      </c>
      <c r="B208" s="157" t="s">
        <v>1306</v>
      </c>
      <c r="C208" s="160" t="s">
        <v>1260</v>
      </c>
    </row>
    <row r="209" spans="1:3" x14ac:dyDescent="0.25">
      <c r="A209" s="161">
        <v>194</v>
      </c>
      <c r="B209" s="157" t="s">
        <v>1306</v>
      </c>
      <c r="C209" s="160" t="s">
        <v>1260</v>
      </c>
    </row>
    <row r="210" spans="1:3" x14ac:dyDescent="0.25">
      <c r="A210" s="161">
        <v>195</v>
      </c>
      <c r="B210" s="157" t="s">
        <v>1306</v>
      </c>
      <c r="C210" s="160" t="s">
        <v>1260</v>
      </c>
    </row>
    <row r="211" spans="1:3" x14ac:dyDescent="0.25">
      <c r="A211" s="161">
        <v>196</v>
      </c>
      <c r="B211" s="157" t="s">
        <v>1306</v>
      </c>
      <c r="C211" s="160" t="s">
        <v>1260</v>
      </c>
    </row>
    <row r="212" spans="1:3" x14ac:dyDescent="0.25">
      <c r="A212" s="161">
        <v>197</v>
      </c>
      <c r="B212" s="157" t="s">
        <v>1306</v>
      </c>
      <c r="C212" s="160" t="s">
        <v>1260</v>
      </c>
    </row>
    <row r="213" spans="1:3" x14ac:dyDescent="0.25">
      <c r="A213" s="161">
        <v>198</v>
      </c>
      <c r="B213" s="157" t="s">
        <v>1306</v>
      </c>
      <c r="C213" s="160" t="s">
        <v>1260</v>
      </c>
    </row>
    <row r="214" spans="1:3" x14ac:dyDescent="0.25">
      <c r="A214" s="161">
        <v>199</v>
      </c>
      <c r="B214" s="157" t="s">
        <v>1306</v>
      </c>
      <c r="C214" s="160" t="s">
        <v>1260</v>
      </c>
    </row>
    <row r="215" spans="1:3" x14ac:dyDescent="0.25">
      <c r="A215" s="161">
        <v>201</v>
      </c>
      <c r="B215" s="157" t="s">
        <v>1306</v>
      </c>
      <c r="C215" s="160" t="s">
        <v>1260</v>
      </c>
    </row>
    <row r="216" spans="1:3" x14ac:dyDescent="0.25">
      <c r="A216" s="161">
        <v>202</v>
      </c>
      <c r="B216" s="157" t="s">
        <v>1306</v>
      </c>
      <c r="C216" s="160" t="s">
        <v>1260</v>
      </c>
    </row>
    <row r="217" spans="1:3" x14ac:dyDescent="0.25">
      <c r="A217" s="161">
        <v>203</v>
      </c>
      <c r="B217" s="157" t="s">
        <v>1306</v>
      </c>
      <c r="C217" s="160" t="s">
        <v>1260</v>
      </c>
    </row>
    <row r="218" spans="1:3" x14ac:dyDescent="0.25">
      <c r="A218" s="161">
        <v>204</v>
      </c>
      <c r="B218" s="157" t="s">
        <v>1306</v>
      </c>
      <c r="C218" s="160" t="s">
        <v>1260</v>
      </c>
    </row>
    <row r="219" spans="1:3" x14ac:dyDescent="0.25">
      <c r="A219" s="161">
        <v>205</v>
      </c>
      <c r="B219" s="157" t="s">
        <v>1306</v>
      </c>
      <c r="C219" s="160" t="s">
        <v>1260</v>
      </c>
    </row>
    <row r="220" spans="1:3" x14ac:dyDescent="0.25">
      <c r="A220" s="161">
        <v>206</v>
      </c>
      <c r="B220" s="157" t="s">
        <v>1306</v>
      </c>
      <c r="C220" s="160" t="s">
        <v>1260</v>
      </c>
    </row>
    <row r="221" spans="1:3" x14ac:dyDescent="0.25">
      <c r="A221" s="161">
        <v>207</v>
      </c>
      <c r="B221" s="157" t="s">
        <v>1306</v>
      </c>
      <c r="C221" s="160" t="s">
        <v>1260</v>
      </c>
    </row>
    <row r="222" spans="1:3" x14ac:dyDescent="0.25">
      <c r="A222" s="161">
        <v>208</v>
      </c>
      <c r="B222" s="157" t="s">
        <v>1306</v>
      </c>
      <c r="C222" s="160" t="s">
        <v>1260</v>
      </c>
    </row>
    <row r="223" spans="1:3" x14ac:dyDescent="0.25">
      <c r="A223" s="161">
        <v>209</v>
      </c>
      <c r="B223" s="157" t="s">
        <v>1306</v>
      </c>
      <c r="C223" s="160" t="s">
        <v>1280</v>
      </c>
    </row>
    <row r="224" spans="1:3" x14ac:dyDescent="0.25">
      <c r="A224" s="161">
        <v>210</v>
      </c>
      <c r="B224" s="157" t="s">
        <v>1306</v>
      </c>
      <c r="C224" s="160" t="s">
        <v>1280</v>
      </c>
    </row>
    <row r="225" spans="1:3" x14ac:dyDescent="0.25">
      <c r="A225" s="161">
        <v>211</v>
      </c>
      <c r="B225" s="157" t="s">
        <v>1306</v>
      </c>
      <c r="C225" s="160" t="s">
        <v>1280</v>
      </c>
    </row>
    <row r="226" spans="1:3" x14ac:dyDescent="0.25">
      <c r="A226" s="161">
        <v>212</v>
      </c>
      <c r="B226" s="157" t="s">
        <v>1306</v>
      </c>
      <c r="C226" s="160" t="s">
        <v>1280</v>
      </c>
    </row>
    <row r="227" spans="1:3" x14ac:dyDescent="0.25">
      <c r="A227" s="161">
        <v>213</v>
      </c>
      <c r="B227" s="157" t="s">
        <v>1306</v>
      </c>
      <c r="C227" s="160" t="s">
        <v>1280</v>
      </c>
    </row>
    <row r="228" spans="1:3" x14ac:dyDescent="0.25">
      <c r="A228" s="161">
        <v>214</v>
      </c>
      <c r="B228" s="157" t="s">
        <v>1306</v>
      </c>
      <c r="C228" s="160" t="s">
        <v>1280</v>
      </c>
    </row>
    <row r="229" spans="1:3" x14ac:dyDescent="0.25">
      <c r="A229" s="161">
        <v>215</v>
      </c>
      <c r="B229" s="157" t="s">
        <v>1306</v>
      </c>
      <c r="C229" s="160" t="s">
        <v>1280</v>
      </c>
    </row>
    <row r="230" spans="1:3" x14ac:dyDescent="0.25">
      <c r="A230" s="161">
        <v>216</v>
      </c>
      <c r="B230" s="157" t="s">
        <v>1306</v>
      </c>
      <c r="C230" s="160" t="s">
        <v>1280</v>
      </c>
    </row>
    <row r="231" spans="1:3" x14ac:dyDescent="0.25">
      <c r="A231" s="161">
        <v>217</v>
      </c>
      <c r="B231" s="157" t="s">
        <v>1306</v>
      </c>
      <c r="C231" s="160" t="s">
        <v>1280</v>
      </c>
    </row>
    <row r="232" spans="1:3" x14ac:dyDescent="0.25">
      <c r="A232" s="161">
        <v>218</v>
      </c>
      <c r="B232" s="157" t="s">
        <v>1306</v>
      </c>
      <c r="C232" s="160" t="s">
        <v>1280</v>
      </c>
    </row>
    <row r="233" spans="1:3" x14ac:dyDescent="0.25">
      <c r="A233" s="161">
        <v>219</v>
      </c>
      <c r="B233" s="157" t="s">
        <v>1306</v>
      </c>
      <c r="C233" s="160" t="s">
        <v>1280</v>
      </c>
    </row>
    <row r="234" spans="1:3" x14ac:dyDescent="0.25">
      <c r="A234" s="161">
        <v>220</v>
      </c>
      <c r="B234" s="157" t="s">
        <v>1306</v>
      </c>
      <c r="C234" s="160" t="s">
        <v>1280</v>
      </c>
    </row>
    <row r="235" spans="1:3" x14ac:dyDescent="0.25">
      <c r="A235" s="161">
        <v>221</v>
      </c>
      <c r="B235" s="157" t="s">
        <v>1306</v>
      </c>
      <c r="C235" s="160" t="s">
        <v>1280</v>
      </c>
    </row>
    <row r="236" spans="1:3" x14ac:dyDescent="0.25">
      <c r="A236" s="161">
        <v>222</v>
      </c>
      <c r="B236" s="157" t="s">
        <v>1306</v>
      </c>
      <c r="C236" s="160" t="s">
        <v>1280</v>
      </c>
    </row>
    <row r="237" spans="1:3" x14ac:dyDescent="0.25">
      <c r="A237" s="161">
        <v>223</v>
      </c>
      <c r="B237" s="157" t="s">
        <v>1306</v>
      </c>
      <c r="C237" s="160" t="s">
        <v>1280</v>
      </c>
    </row>
    <row r="238" spans="1:3" x14ac:dyDescent="0.25">
      <c r="A238" s="161">
        <v>224</v>
      </c>
      <c r="B238" s="157" t="s">
        <v>1306</v>
      </c>
      <c r="C238" s="160" t="s">
        <v>1280</v>
      </c>
    </row>
    <row r="239" spans="1:3" x14ac:dyDescent="0.25">
      <c r="A239" s="161">
        <v>225</v>
      </c>
      <c r="B239" s="157" t="s">
        <v>1306</v>
      </c>
      <c r="C239" s="160" t="s">
        <v>1280</v>
      </c>
    </row>
    <row r="240" spans="1:3" x14ac:dyDescent="0.25">
      <c r="A240" s="161">
        <v>226</v>
      </c>
      <c r="B240" s="157" t="s">
        <v>1306</v>
      </c>
      <c r="C240" s="160" t="s">
        <v>1280</v>
      </c>
    </row>
    <row r="241" spans="1:3" x14ac:dyDescent="0.25">
      <c r="A241" s="161">
        <v>227</v>
      </c>
      <c r="B241" s="157" t="s">
        <v>1306</v>
      </c>
      <c r="C241" s="160" t="s">
        <v>1280</v>
      </c>
    </row>
    <row r="242" spans="1:3" x14ac:dyDescent="0.25">
      <c r="A242" s="161">
        <v>228</v>
      </c>
      <c r="B242" s="157" t="s">
        <v>1316</v>
      </c>
      <c r="C242" s="160" t="s">
        <v>1260</v>
      </c>
    </row>
    <row r="243" spans="1:3" x14ac:dyDescent="0.25">
      <c r="A243" s="161">
        <v>229</v>
      </c>
      <c r="B243" s="157" t="s">
        <v>1316</v>
      </c>
      <c r="C243" s="160" t="s">
        <v>1260</v>
      </c>
    </row>
    <row r="244" spans="1:3" x14ac:dyDescent="0.25">
      <c r="A244" s="161">
        <v>230</v>
      </c>
      <c r="B244" s="157" t="s">
        <v>1306</v>
      </c>
      <c r="C244" s="160" t="s">
        <v>1260</v>
      </c>
    </row>
    <row r="245" spans="1:3" x14ac:dyDescent="0.25">
      <c r="A245" s="161">
        <v>231</v>
      </c>
      <c r="B245" s="157" t="s">
        <v>1294</v>
      </c>
      <c r="C245" s="160" t="s">
        <v>1280</v>
      </c>
    </row>
    <row r="246" spans="1:3" x14ac:dyDescent="0.25">
      <c r="A246" s="161">
        <v>233</v>
      </c>
      <c r="B246" s="157" t="s">
        <v>1294</v>
      </c>
      <c r="C246" s="160" t="s">
        <v>1280</v>
      </c>
    </row>
    <row r="247" spans="1:3" x14ac:dyDescent="0.25">
      <c r="A247" s="161">
        <v>234</v>
      </c>
      <c r="B247" s="157" t="s">
        <v>1294</v>
      </c>
      <c r="C247" s="160" t="s">
        <v>1280</v>
      </c>
    </row>
    <row r="248" spans="1:3" x14ac:dyDescent="0.25">
      <c r="A248" s="161">
        <v>235</v>
      </c>
      <c r="B248" s="157" t="s">
        <v>1294</v>
      </c>
      <c r="C248" s="160" t="s">
        <v>1280</v>
      </c>
    </row>
    <row r="249" spans="1:3" x14ac:dyDescent="0.25">
      <c r="A249" s="161">
        <v>236</v>
      </c>
      <c r="B249" s="157" t="s">
        <v>1294</v>
      </c>
      <c r="C249" s="160" t="s">
        <v>1280</v>
      </c>
    </row>
    <row r="250" spans="1:3" x14ac:dyDescent="0.25">
      <c r="A250" s="161">
        <v>237</v>
      </c>
      <c r="B250" s="157" t="s">
        <v>1294</v>
      </c>
      <c r="C250" s="160" t="s">
        <v>1280</v>
      </c>
    </row>
    <row r="251" spans="1:3" x14ac:dyDescent="0.25">
      <c r="A251" s="161">
        <v>238</v>
      </c>
      <c r="B251" s="157" t="s">
        <v>1306</v>
      </c>
      <c r="C251" s="160" t="s">
        <v>1280</v>
      </c>
    </row>
    <row r="252" spans="1:3" x14ac:dyDescent="0.25">
      <c r="A252" s="161">
        <v>241</v>
      </c>
      <c r="B252" s="157" t="s">
        <v>1317</v>
      </c>
      <c r="C252" s="160" t="s">
        <v>1280</v>
      </c>
    </row>
    <row r="253" spans="1:3" x14ac:dyDescent="0.25">
      <c r="A253" s="161">
        <v>242</v>
      </c>
      <c r="B253" s="157" t="s">
        <v>1318</v>
      </c>
      <c r="C253" s="160" t="s">
        <v>1280</v>
      </c>
    </row>
    <row r="254" spans="1:3" x14ac:dyDescent="0.25">
      <c r="A254" s="161">
        <v>243</v>
      </c>
      <c r="B254" s="157" t="s">
        <v>1282</v>
      </c>
      <c r="C254" s="160" t="s">
        <v>1280</v>
      </c>
    </row>
    <row r="255" spans="1:3" x14ac:dyDescent="0.25">
      <c r="A255" s="161">
        <v>244</v>
      </c>
      <c r="B255" s="157" t="s">
        <v>1306</v>
      </c>
      <c r="C255" s="160" t="s">
        <v>1280</v>
      </c>
    </row>
    <row r="256" spans="1:3" x14ac:dyDescent="0.25">
      <c r="A256" s="161">
        <v>245</v>
      </c>
      <c r="B256" s="157" t="s">
        <v>1318</v>
      </c>
      <c r="C256" s="160" t="s">
        <v>1280</v>
      </c>
    </row>
    <row r="257" spans="1:3" x14ac:dyDescent="0.25">
      <c r="A257" s="161">
        <v>246</v>
      </c>
      <c r="B257" s="157" t="s">
        <v>1319</v>
      </c>
      <c r="C257" s="160" t="s">
        <v>1280</v>
      </c>
    </row>
    <row r="258" spans="1:3" x14ac:dyDescent="0.25">
      <c r="A258" s="161">
        <v>247</v>
      </c>
      <c r="B258" s="157" t="s">
        <v>1318</v>
      </c>
      <c r="C258" s="160" t="s">
        <v>1280</v>
      </c>
    </row>
    <row r="259" spans="1:3" x14ac:dyDescent="0.25">
      <c r="A259" s="161">
        <v>248</v>
      </c>
      <c r="B259" s="157" t="s">
        <v>1306</v>
      </c>
      <c r="C259" s="160" t="s">
        <v>1280</v>
      </c>
    </row>
    <row r="260" spans="1:3" x14ac:dyDescent="0.25">
      <c r="A260" s="161">
        <v>249</v>
      </c>
      <c r="B260" s="157" t="s">
        <v>1318</v>
      </c>
      <c r="C260" s="160" t="s">
        <v>1280</v>
      </c>
    </row>
    <row r="261" spans="1:3" x14ac:dyDescent="0.25">
      <c r="A261" s="161">
        <v>250</v>
      </c>
      <c r="B261" s="157" t="s">
        <v>1320</v>
      </c>
      <c r="C261" s="160" t="s">
        <v>1260</v>
      </c>
    </row>
    <row r="262" spans="1:3" x14ac:dyDescent="0.25">
      <c r="A262" s="161">
        <v>251</v>
      </c>
      <c r="B262" s="157" t="s">
        <v>1320</v>
      </c>
      <c r="C262" s="160" t="s">
        <v>1260</v>
      </c>
    </row>
    <row r="263" spans="1:3" x14ac:dyDescent="0.25">
      <c r="A263" s="161">
        <v>252</v>
      </c>
      <c r="B263" s="157" t="s">
        <v>1320</v>
      </c>
      <c r="C263" s="160" t="s">
        <v>1260</v>
      </c>
    </row>
    <row r="264" spans="1:3" x14ac:dyDescent="0.25">
      <c r="A264" s="161">
        <v>253</v>
      </c>
      <c r="B264" s="157" t="s">
        <v>1320</v>
      </c>
      <c r="C264" s="160" t="s">
        <v>1260</v>
      </c>
    </row>
    <row r="265" spans="1:3" x14ac:dyDescent="0.25">
      <c r="A265" s="161">
        <v>254</v>
      </c>
      <c r="B265" s="157" t="s">
        <v>1321</v>
      </c>
      <c r="C265" s="160" t="s">
        <v>1280</v>
      </c>
    </row>
    <row r="266" spans="1:3" x14ac:dyDescent="0.25">
      <c r="A266" s="161">
        <v>255</v>
      </c>
      <c r="B266" s="157" t="s">
        <v>1322</v>
      </c>
      <c r="C266" s="160" t="s">
        <v>1280</v>
      </c>
    </row>
    <row r="267" spans="1:3" x14ac:dyDescent="0.25">
      <c r="A267" s="161">
        <v>257</v>
      </c>
      <c r="B267" s="157" t="s">
        <v>1323</v>
      </c>
      <c r="C267" s="160" t="s">
        <v>1280</v>
      </c>
    </row>
    <row r="268" spans="1:3" x14ac:dyDescent="0.25">
      <c r="A268" s="161">
        <v>258</v>
      </c>
      <c r="B268" s="157" t="s">
        <v>1324</v>
      </c>
      <c r="C268" s="160" t="s">
        <v>1280</v>
      </c>
    </row>
    <row r="269" spans="1:3" x14ac:dyDescent="0.25">
      <c r="A269" s="161">
        <v>259</v>
      </c>
      <c r="B269" s="157" t="s">
        <v>1325</v>
      </c>
      <c r="C269" s="160" t="s">
        <v>1280</v>
      </c>
    </row>
    <row r="270" spans="1:3" x14ac:dyDescent="0.25">
      <c r="A270" s="161">
        <v>260</v>
      </c>
      <c r="B270" s="157" t="s">
        <v>1324</v>
      </c>
      <c r="C270" s="160" t="s">
        <v>1260</v>
      </c>
    </row>
    <row r="271" spans="1:3" x14ac:dyDescent="0.25">
      <c r="A271" s="161">
        <v>261</v>
      </c>
      <c r="B271" s="157" t="s">
        <v>1324</v>
      </c>
      <c r="C271" s="160" t="s">
        <v>1280</v>
      </c>
    </row>
    <row r="272" spans="1:3" x14ac:dyDescent="0.25">
      <c r="A272" s="161">
        <v>262</v>
      </c>
      <c r="B272" s="157" t="s">
        <v>1324</v>
      </c>
      <c r="C272" s="160" t="s">
        <v>1280</v>
      </c>
    </row>
    <row r="273" spans="1:3" x14ac:dyDescent="0.25">
      <c r="A273" s="161">
        <v>263</v>
      </c>
      <c r="B273" s="157" t="s">
        <v>1324</v>
      </c>
      <c r="C273" s="160" t="s">
        <v>1280</v>
      </c>
    </row>
    <row r="274" spans="1:3" x14ac:dyDescent="0.25">
      <c r="A274" s="161">
        <v>264</v>
      </c>
      <c r="B274" s="157" t="s">
        <v>1324</v>
      </c>
      <c r="C274" s="160" t="s">
        <v>1280</v>
      </c>
    </row>
    <row r="275" spans="1:3" x14ac:dyDescent="0.25">
      <c r="A275" s="161">
        <v>265</v>
      </c>
      <c r="B275" s="157" t="s">
        <v>1326</v>
      </c>
      <c r="C275" s="160" t="s">
        <v>1260</v>
      </c>
    </row>
    <row r="276" spans="1:3" x14ac:dyDescent="0.25">
      <c r="A276" s="161">
        <v>266</v>
      </c>
      <c r="B276" s="157" t="s">
        <v>1326</v>
      </c>
      <c r="C276" s="160" t="s">
        <v>1260</v>
      </c>
    </row>
    <row r="277" spans="1:3" x14ac:dyDescent="0.25">
      <c r="A277" s="161">
        <v>267</v>
      </c>
      <c r="B277" s="157" t="s">
        <v>1326</v>
      </c>
      <c r="C277" s="160" t="s">
        <v>1260</v>
      </c>
    </row>
    <row r="278" spans="1:3" x14ac:dyDescent="0.25">
      <c r="A278" s="161">
        <v>268</v>
      </c>
      <c r="B278" s="157" t="s">
        <v>1326</v>
      </c>
      <c r="C278" s="160" t="s">
        <v>1260</v>
      </c>
    </row>
    <row r="279" spans="1:3" x14ac:dyDescent="0.25">
      <c r="A279" s="161">
        <v>269</v>
      </c>
      <c r="B279" s="157" t="s">
        <v>1326</v>
      </c>
      <c r="C279" s="160" t="s">
        <v>1260</v>
      </c>
    </row>
    <row r="280" spans="1:3" x14ac:dyDescent="0.25">
      <c r="A280" s="161">
        <v>270</v>
      </c>
      <c r="B280" s="157" t="s">
        <v>1326</v>
      </c>
      <c r="C280" s="160" t="s">
        <v>1260</v>
      </c>
    </row>
    <row r="281" spans="1:3" x14ac:dyDescent="0.25">
      <c r="A281" s="161">
        <v>271</v>
      </c>
      <c r="B281" s="157" t="s">
        <v>1326</v>
      </c>
      <c r="C281" s="160" t="s">
        <v>1260</v>
      </c>
    </row>
    <row r="282" spans="1:3" x14ac:dyDescent="0.25">
      <c r="A282" s="161">
        <v>272</v>
      </c>
      <c r="B282" s="157" t="s">
        <v>1326</v>
      </c>
      <c r="C282" s="160" t="s">
        <v>1260</v>
      </c>
    </row>
    <row r="283" spans="1:3" x14ac:dyDescent="0.25">
      <c r="A283" s="161">
        <v>273</v>
      </c>
      <c r="B283" s="157" t="s">
        <v>1326</v>
      </c>
      <c r="C283" s="160" t="s">
        <v>1260</v>
      </c>
    </row>
    <row r="284" spans="1:3" x14ac:dyDescent="0.25">
      <c r="A284" s="161">
        <v>274</v>
      </c>
      <c r="B284" s="157" t="s">
        <v>1326</v>
      </c>
      <c r="C284" s="160" t="s">
        <v>1260</v>
      </c>
    </row>
    <row r="285" spans="1:3" x14ac:dyDescent="0.25">
      <c r="A285" s="161">
        <v>276</v>
      </c>
      <c r="B285" s="157" t="s">
        <v>1326</v>
      </c>
      <c r="C285" s="160" t="s">
        <v>1260</v>
      </c>
    </row>
    <row r="286" spans="1:3" x14ac:dyDescent="0.25">
      <c r="A286" s="161">
        <v>277</v>
      </c>
      <c r="B286" s="157" t="s">
        <v>1327</v>
      </c>
      <c r="C286" s="160" t="s">
        <v>1260</v>
      </c>
    </row>
    <row r="287" spans="1:3" x14ac:dyDescent="0.25">
      <c r="A287" s="161">
        <v>278</v>
      </c>
      <c r="B287" s="157" t="s">
        <v>1328</v>
      </c>
      <c r="C287" s="160" t="s">
        <v>1260</v>
      </c>
    </row>
    <row r="288" spans="1:3" x14ac:dyDescent="0.25">
      <c r="A288" s="161">
        <v>279</v>
      </c>
      <c r="B288" s="157" t="s">
        <v>1329</v>
      </c>
      <c r="C288" s="160" t="s">
        <v>1260</v>
      </c>
    </row>
    <row r="289" spans="1:3" x14ac:dyDescent="0.25">
      <c r="A289" s="161">
        <v>280</v>
      </c>
      <c r="B289" s="157" t="s">
        <v>1330</v>
      </c>
      <c r="C289" s="160" t="s">
        <v>1260</v>
      </c>
    </row>
    <row r="290" spans="1:3" x14ac:dyDescent="0.25">
      <c r="A290" s="161">
        <v>281</v>
      </c>
      <c r="B290" s="157" t="s">
        <v>1331</v>
      </c>
      <c r="C290" s="160" t="s">
        <v>1280</v>
      </c>
    </row>
    <row r="291" spans="1:3" x14ac:dyDescent="0.25">
      <c r="A291" s="161">
        <v>283</v>
      </c>
      <c r="B291" s="157" t="s">
        <v>1332</v>
      </c>
      <c r="C291" s="160" t="s">
        <v>1280</v>
      </c>
    </row>
    <row r="292" spans="1:3" x14ac:dyDescent="0.25">
      <c r="A292" s="161">
        <v>284</v>
      </c>
      <c r="B292" s="157" t="s">
        <v>1273</v>
      </c>
      <c r="C292" s="160" t="s">
        <v>1260</v>
      </c>
    </row>
    <row r="293" spans="1:3" x14ac:dyDescent="0.25">
      <c r="A293" s="161">
        <v>285</v>
      </c>
      <c r="B293" s="157" t="s">
        <v>1273</v>
      </c>
      <c r="C293" s="160" t="s">
        <v>1260</v>
      </c>
    </row>
    <row r="294" spans="1:3" x14ac:dyDescent="0.25">
      <c r="A294" s="161">
        <v>286</v>
      </c>
      <c r="B294" s="157" t="s">
        <v>1333</v>
      </c>
      <c r="C294" s="160" t="s">
        <v>1260</v>
      </c>
    </row>
    <row r="295" spans="1:3" x14ac:dyDescent="0.25">
      <c r="A295" s="161">
        <v>287</v>
      </c>
      <c r="B295" s="157" t="s">
        <v>1334</v>
      </c>
      <c r="C295" s="160" t="s">
        <v>1260</v>
      </c>
    </row>
    <row r="296" spans="1:3" x14ac:dyDescent="0.25">
      <c r="A296" s="161">
        <v>288</v>
      </c>
      <c r="B296" s="157" t="s">
        <v>1335</v>
      </c>
      <c r="C296" s="160" t="s">
        <v>1260</v>
      </c>
    </row>
    <row r="297" spans="1:3" x14ac:dyDescent="0.25">
      <c r="A297" s="161">
        <v>289</v>
      </c>
      <c r="B297" s="157" t="s">
        <v>1335</v>
      </c>
      <c r="C297" s="160" t="s">
        <v>1260</v>
      </c>
    </row>
    <row r="298" spans="1:3" x14ac:dyDescent="0.25">
      <c r="A298" s="161">
        <v>290</v>
      </c>
      <c r="B298" s="157" t="s">
        <v>1335</v>
      </c>
      <c r="C298" s="160" t="s">
        <v>1260</v>
      </c>
    </row>
    <row r="299" spans="1:3" x14ac:dyDescent="0.25">
      <c r="A299" s="161">
        <v>291</v>
      </c>
      <c r="B299" s="157" t="s">
        <v>1335</v>
      </c>
      <c r="C299" s="160" t="s">
        <v>1260</v>
      </c>
    </row>
    <row r="300" spans="1:3" x14ac:dyDescent="0.25">
      <c r="A300" s="161">
        <v>292</v>
      </c>
      <c r="B300" s="157" t="s">
        <v>1335</v>
      </c>
      <c r="C300" s="160" t="s">
        <v>1260</v>
      </c>
    </row>
    <row r="301" spans="1:3" x14ac:dyDescent="0.25">
      <c r="A301" s="161">
        <v>297</v>
      </c>
      <c r="B301" s="157" t="s">
        <v>1335</v>
      </c>
      <c r="C301" s="160" t="s">
        <v>1260</v>
      </c>
    </row>
    <row r="302" spans="1:3" x14ac:dyDescent="0.25">
      <c r="A302" s="161">
        <v>298</v>
      </c>
      <c r="B302" s="157" t="s">
        <v>1335</v>
      </c>
      <c r="C302" s="160" t="s">
        <v>1260</v>
      </c>
    </row>
    <row r="303" spans="1:3" x14ac:dyDescent="0.25">
      <c r="A303" s="161">
        <v>299</v>
      </c>
      <c r="B303" s="157" t="s">
        <v>1335</v>
      </c>
      <c r="C303" s="160" t="s">
        <v>1260</v>
      </c>
    </row>
    <row r="304" spans="1:3" x14ac:dyDescent="0.25">
      <c r="A304" s="161">
        <v>300</v>
      </c>
      <c r="B304" s="157" t="s">
        <v>1336</v>
      </c>
      <c r="C304" s="160" t="s">
        <v>1280</v>
      </c>
    </row>
    <row r="305" spans="1:3" x14ac:dyDescent="0.25">
      <c r="A305" s="161">
        <v>301</v>
      </c>
      <c r="B305" s="157" t="s">
        <v>1337</v>
      </c>
      <c r="C305" s="160" t="s">
        <v>1280</v>
      </c>
    </row>
    <row r="306" spans="1:3" x14ac:dyDescent="0.25">
      <c r="A306" s="161">
        <v>302</v>
      </c>
      <c r="B306" s="157" t="s">
        <v>1338</v>
      </c>
      <c r="C306" s="160" t="s">
        <v>1280</v>
      </c>
    </row>
    <row r="307" spans="1:3" x14ac:dyDescent="0.25">
      <c r="A307" s="161">
        <v>303</v>
      </c>
      <c r="B307" s="157" t="s">
        <v>1335</v>
      </c>
      <c r="C307" s="160" t="s">
        <v>1260</v>
      </c>
    </row>
    <row r="308" spans="1:3" x14ac:dyDescent="0.25">
      <c r="A308" s="161">
        <v>304</v>
      </c>
      <c r="B308" s="157" t="s">
        <v>1335</v>
      </c>
      <c r="C308" s="160" t="s">
        <v>1260</v>
      </c>
    </row>
    <row r="309" spans="1:3" x14ac:dyDescent="0.25">
      <c r="A309" s="161">
        <v>305</v>
      </c>
      <c r="B309" s="157" t="s">
        <v>1339</v>
      </c>
      <c r="C309" s="160" t="s">
        <v>1280</v>
      </c>
    </row>
    <row r="310" spans="1:3" x14ac:dyDescent="0.25">
      <c r="A310" s="161">
        <v>306</v>
      </c>
      <c r="B310" s="157" t="s">
        <v>1339</v>
      </c>
      <c r="C310" s="160" t="s">
        <v>1280</v>
      </c>
    </row>
    <row r="311" spans="1:3" x14ac:dyDescent="0.25">
      <c r="A311" s="161">
        <v>307</v>
      </c>
      <c r="B311" s="157" t="s">
        <v>1339</v>
      </c>
      <c r="C311" s="160" t="s">
        <v>1280</v>
      </c>
    </row>
    <row r="312" spans="1:3" x14ac:dyDescent="0.25">
      <c r="A312" s="161">
        <v>308</v>
      </c>
      <c r="B312" s="157" t="s">
        <v>1339</v>
      </c>
      <c r="C312" s="160" t="s">
        <v>1280</v>
      </c>
    </row>
    <row r="313" spans="1:3" x14ac:dyDescent="0.25">
      <c r="A313" s="161">
        <v>309</v>
      </c>
      <c r="B313" s="157" t="s">
        <v>1340</v>
      </c>
      <c r="C313" s="160" t="s">
        <v>1280</v>
      </c>
    </row>
    <row r="314" spans="1:3" x14ac:dyDescent="0.25">
      <c r="A314" s="161">
        <v>310</v>
      </c>
      <c r="B314" s="157" t="s">
        <v>1341</v>
      </c>
      <c r="C314" s="160" t="s">
        <v>1280</v>
      </c>
    </row>
    <row r="315" spans="1:3" x14ac:dyDescent="0.25">
      <c r="A315" s="161">
        <v>312</v>
      </c>
      <c r="B315" s="157" t="s">
        <v>1342</v>
      </c>
      <c r="C315" s="160" t="s">
        <v>1280</v>
      </c>
    </row>
    <row r="316" spans="1:3" x14ac:dyDescent="0.25">
      <c r="A316" s="161">
        <v>313</v>
      </c>
      <c r="B316" s="157" t="s">
        <v>1343</v>
      </c>
      <c r="C316" s="160" t="s">
        <v>1260</v>
      </c>
    </row>
    <row r="317" spans="1:3" x14ac:dyDescent="0.25">
      <c r="A317" s="161">
        <v>314</v>
      </c>
      <c r="B317" s="157" t="s">
        <v>1344</v>
      </c>
      <c r="C317" s="160" t="s">
        <v>1260</v>
      </c>
    </row>
    <row r="318" spans="1:3" x14ac:dyDescent="0.25">
      <c r="A318" s="161">
        <v>315</v>
      </c>
      <c r="B318" s="157" t="s">
        <v>1345</v>
      </c>
      <c r="C318" s="160" t="s">
        <v>1260</v>
      </c>
    </row>
    <row r="319" spans="1:3" x14ac:dyDescent="0.25">
      <c r="A319" s="161">
        <v>316</v>
      </c>
      <c r="B319" s="157" t="s">
        <v>1346</v>
      </c>
      <c r="C319" s="160" t="s">
        <v>1280</v>
      </c>
    </row>
    <row r="320" spans="1:3" x14ac:dyDescent="0.25">
      <c r="A320" s="161">
        <v>317</v>
      </c>
      <c r="B320" s="157" t="s">
        <v>1346</v>
      </c>
      <c r="C320" s="160" t="s">
        <v>1280</v>
      </c>
    </row>
    <row r="321" spans="1:3" x14ac:dyDescent="0.25">
      <c r="A321" s="161">
        <v>318</v>
      </c>
      <c r="B321" s="157" t="s">
        <v>1346</v>
      </c>
      <c r="C321" s="160" t="s">
        <v>1280</v>
      </c>
    </row>
    <row r="322" spans="1:3" x14ac:dyDescent="0.25">
      <c r="A322" s="161">
        <v>319</v>
      </c>
      <c r="B322" s="157" t="s">
        <v>1347</v>
      </c>
      <c r="C322" s="160" t="s">
        <v>1280</v>
      </c>
    </row>
    <row r="323" spans="1:3" x14ac:dyDescent="0.25">
      <c r="A323" s="161">
        <v>320</v>
      </c>
      <c r="B323" s="157" t="s">
        <v>1346</v>
      </c>
      <c r="C323" s="160" t="s">
        <v>1280</v>
      </c>
    </row>
    <row r="324" spans="1:3" x14ac:dyDescent="0.25">
      <c r="A324" s="161">
        <v>321</v>
      </c>
      <c r="B324" s="157" t="s">
        <v>1346</v>
      </c>
      <c r="C324" s="160" t="s">
        <v>1280</v>
      </c>
    </row>
    <row r="325" spans="1:3" x14ac:dyDescent="0.25">
      <c r="A325" s="161">
        <v>322</v>
      </c>
      <c r="B325" s="157" t="s">
        <v>1346</v>
      </c>
      <c r="C325" s="160" t="s">
        <v>1280</v>
      </c>
    </row>
    <row r="326" spans="1:3" x14ac:dyDescent="0.25">
      <c r="A326" s="161">
        <v>323</v>
      </c>
      <c r="B326" s="157" t="s">
        <v>1346</v>
      </c>
      <c r="C326" s="160" t="s">
        <v>1280</v>
      </c>
    </row>
    <row r="327" spans="1:3" x14ac:dyDescent="0.25">
      <c r="A327" s="161">
        <v>324</v>
      </c>
      <c r="B327" s="157" t="s">
        <v>1348</v>
      </c>
      <c r="C327" s="160" t="s">
        <v>1280</v>
      </c>
    </row>
    <row r="328" spans="1:3" x14ac:dyDescent="0.25">
      <c r="A328" s="161">
        <v>325</v>
      </c>
      <c r="B328" s="157" t="s">
        <v>1349</v>
      </c>
      <c r="C328" s="160" t="s">
        <v>1280</v>
      </c>
    </row>
    <row r="329" spans="1:3" x14ac:dyDescent="0.25">
      <c r="A329" s="161">
        <v>326</v>
      </c>
      <c r="B329" s="157" t="s">
        <v>1349</v>
      </c>
      <c r="C329" s="160" t="s">
        <v>1280</v>
      </c>
    </row>
    <row r="330" spans="1:3" x14ac:dyDescent="0.25">
      <c r="A330" s="161">
        <v>327</v>
      </c>
      <c r="B330" s="157" t="s">
        <v>1349</v>
      </c>
      <c r="C330" s="160" t="s">
        <v>1280</v>
      </c>
    </row>
    <row r="331" spans="1:3" x14ac:dyDescent="0.25">
      <c r="A331" s="161">
        <v>328</v>
      </c>
      <c r="B331" s="157" t="s">
        <v>1349</v>
      </c>
      <c r="C331" s="160" t="s">
        <v>1280</v>
      </c>
    </row>
    <row r="332" spans="1:3" x14ac:dyDescent="0.25">
      <c r="A332" s="161">
        <v>329</v>
      </c>
      <c r="B332" s="157" t="s">
        <v>1349</v>
      </c>
      <c r="C332" s="160" t="s">
        <v>1280</v>
      </c>
    </row>
    <row r="333" spans="1:3" x14ac:dyDescent="0.25">
      <c r="A333" s="161">
        <v>330</v>
      </c>
      <c r="B333" s="157" t="s">
        <v>1349</v>
      </c>
      <c r="C333" s="160" t="s">
        <v>1280</v>
      </c>
    </row>
    <row r="334" spans="1:3" x14ac:dyDescent="0.25">
      <c r="A334" s="161">
        <v>331</v>
      </c>
      <c r="B334" s="157" t="s">
        <v>1349</v>
      </c>
      <c r="C334" s="160" t="s">
        <v>1280</v>
      </c>
    </row>
    <row r="335" spans="1:3" x14ac:dyDescent="0.25">
      <c r="A335" s="161">
        <v>332</v>
      </c>
      <c r="B335" s="157" t="s">
        <v>1349</v>
      </c>
      <c r="C335" s="160" t="s">
        <v>1260</v>
      </c>
    </row>
    <row r="336" spans="1:3" x14ac:dyDescent="0.25">
      <c r="A336" s="161">
        <v>334</v>
      </c>
      <c r="B336" s="157" t="s">
        <v>1350</v>
      </c>
      <c r="C336" s="160" t="s">
        <v>1280</v>
      </c>
    </row>
    <row r="337" spans="1:3" x14ac:dyDescent="0.25">
      <c r="A337" s="161">
        <v>335</v>
      </c>
      <c r="B337" s="157" t="s">
        <v>1351</v>
      </c>
      <c r="C337" s="160" t="s">
        <v>1280</v>
      </c>
    </row>
    <row r="338" spans="1:3" x14ac:dyDescent="0.25">
      <c r="A338" s="161">
        <v>336</v>
      </c>
      <c r="B338" s="157" t="s">
        <v>1352</v>
      </c>
      <c r="C338" s="160" t="s">
        <v>1260</v>
      </c>
    </row>
    <row r="339" spans="1:3" x14ac:dyDescent="0.25">
      <c r="A339" s="161">
        <v>337</v>
      </c>
      <c r="B339" s="157" t="s">
        <v>1352</v>
      </c>
      <c r="C339" s="160" t="s">
        <v>1260</v>
      </c>
    </row>
    <row r="340" spans="1:3" x14ac:dyDescent="0.25">
      <c r="A340" s="161">
        <v>338</v>
      </c>
      <c r="B340" s="157" t="s">
        <v>1353</v>
      </c>
      <c r="C340" s="160" t="s">
        <v>1280</v>
      </c>
    </row>
    <row r="341" spans="1:3" x14ac:dyDescent="0.25">
      <c r="A341" s="161">
        <v>339</v>
      </c>
      <c r="B341" s="157" t="s">
        <v>1354</v>
      </c>
      <c r="C341" s="160" t="s">
        <v>1260</v>
      </c>
    </row>
    <row r="342" spans="1:3" x14ac:dyDescent="0.25">
      <c r="A342" s="161">
        <v>340</v>
      </c>
      <c r="B342" s="157" t="s">
        <v>1354</v>
      </c>
      <c r="C342" s="160" t="s">
        <v>1260</v>
      </c>
    </row>
    <row r="343" spans="1:3" x14ac:dyDescent="0.25">
      <c r="A343" s="161">
        <v>341</v>
      </c>
      <c r="B343" s="157" t="s">
        <v>1354</v>
      </c>
      <c r="C343" s="160" t="s">
        <v>1260</v>
      </c>
    </row>
    <row r="344" spans="1:3" x14ac:dyDescent="0.25">
      <c r="A344" s="161">
        <v>342</v>
      </c>
      <c r="B344" s="157" t="s">
        <v>1355</v>
      </c>
      <c r="C344" s="160" t="s">
        <v>1280</v>
      </c>
    </row>
    <row r="345" spans="1:3" x14ac:dyDescent="0.25">
      <c r="A345" s="161">
        <v>343</v>
      </c>
      <c r="B345" s="157" t="s">
        <v>1356</v>
      </c>
      <c r="C345" s="160" t="s">
        <v>1280</v>
      </c>
    </row>
    <row r="346" spans="1:3" x14ac:dyDescent="0.25">
      <c r="A346" s="161">
        <v>344</v>
      </c>
      <c r="B346" s="157" t="s">
        <v>1357</v>
      </c>
      <c r="C346" s="160" t="s">
        <v>1280</v>
      </c>
    </row>
    <row r="347" spans="1:3" x14ac:dyDescent="0.25">
      <c r="A347" s="161">
        <v>344</v>
      </c>
      <c r="B347" s="157" t="s">
        <v>1357</v>
      </c>
      <c r="C347" s="160" t="s">
        <v>1260</v>
      </c>
    </row>
    <row r="348" spans="1:3" x14ac:dyDescent="0.25">
      <c r="A348" s="161">
        <v>345</v>
      </c>
      <c r="B348" s="157" t="s">
        <v>1358</v>
      </c>
      <c r="C348" s="160" t="s">
        <v>1280</v>
      </c>
    </row>
    <row r="349" spans="1:3" x14ac:dyDescent="0.25">
      <c r="A349" s="161">
        <v>346</v>
      </c>
      <c r="B349" s="157" t="s">
        <v>1359</v>
      </c>
      <c r="C349" s="160" t="s">
        <v>1260</v>
      </c>
    </row>
    <row r="350" spans="1:3" x14ac:dyDescent="0.25">
      <c r="A350" s="161">
        <v>347</v>
      </c>
      <c r="B350" s="157" t="s">
        <v>1360</v>
      </c>
      <c r="C350" s="160" t="s">
        <v>1260</v>
      </c>
    </row>
    <row r="351" spans="1:3" x14ac:dyDescent="0.25">
      <c r="A351" s="161">
        <v>348</v>
      </c>
      <c r="B351" s="157" t="s">
        <v>1360</v>
      </c>
      <c r="C351" s="160" t="s">
        <v>1260</v>
      </c>
    </row>
    <row r="352" spans="1:3" x14ac:dyDescent="0.25">
      <c r="A352" s="161">
        <v>349</v>
      </c>
      <c r="B352" s="157" t="s">
        <v>1306</v>
      </c>
      <c r="C352" s="160" t="s">
        <v>1280</v>
      </c>
    </row>
    <row r="353" spans="1:3" x14ac:dyDescent="0.25">
      <c r="A353" s="161">
        <v>350</v>
      </c>
      <c r="B353" s="157" t="s">
        <v>1361</v>
      </c>
      <c r="C353" s="160" t="s">
        <v>1260</v>
      </c>
    </row>
    <row r="354" spans="1:3" x14ac:dyDescent="0.25">
      <c r="A354" s="161">
        <v>351</v>
      </c>
      <c r="B354" s="157" t="s">
        <v>1362</v>
      </c>
      <c r="C354" s="160" t="s">
        <v>1280</v>
      </c>
    </row>
    <row r="355" spans="1:3" x14ac:dyDescent="0.25">
      <c r="A355" s="161">
        <v>352</v>
      </c>
      <c r="B355" s="157" t="s">
        <v>1363</v>
      </c>
      <c r="C355" s="160" t="s">
        <v>1280</v>
      </c>
    </row>
    <row r="356" spans="1:3" x14ac:dyDescent="0.25">
      <c r="A356" s="161">
        <v>353</v>
      </c>
      <c r="B356" s="157" t="s">
        <v>1364</v>
      </c>
      <c r="C356" s="160" t="s">
        <v>1280</v>
      </c>
    </row>
    <row r="357" spans="1:3" x14ac:dyDescent="0.25">
      <c r="A357" s="161">
        <v>354</v>
      </c>
      <c r="B357" s="157" t="s">
        <v>1281</v>
      </c>
      <c r="C357" s="160" t="s">
        <v>1260</v>
      </c>
    </row>
    <row r="358" spans="1:3" x14ac:dyDescent="0.25">
      <c r="A358" s="161">
        <v>355</v>
      </c>
      <c r="B358" s="157" t="s">
        <v>1365</v>
      </c>
      <c r="C358" s="160" t="s">
        <v>1280</v>
      </c>
    </row>
    <row r="359" spans="1:3" x14ac:dyDescent="0.25">
      <c r="A359" s="161">
        <v>357</v>
      </c>
      <c r="B359" s="157" t="s">
        <v>1366</v>
      </c>
      <c r="C359" s="160" t="s">
        <v>1260</v>
      </c>
    </row>
    <row r="360" spans="1:3" x14ac:dyDescent="0.25">
      <c r="A360" s="161">
        <v>358</v>
      </c>
      <c r="B360" s="157" t="s">
        <v>1366</v>
      </c>
      <c r="C360" s="160" t="s">
        <v>1260</v>
      </c>
    </row>
    <row r="361" spans="1:3" x14ac:dyDescent="0.25">
      <c r="A361" s="161">
        <v>359</v>
      </c>
      <c r="B361" s="157" t="s">
        <v>1366</v>
      </c>
      <c r="C361" s="160" t="s">
        <v>1260</v>
      </c>
    </row>
    <row r="362" spans="1:3" x14ac:dyDescent="0.25">
      <c r="A362" s="161">
        <v>360</v>
      </c>
      <c r="B362" s="157" t="s">
        <v>1366</v>
      </c>
      <c r="C362" s="160" t="s">
        <v>1260</v>
      </c>
    </row>
    <row r="363" spans="1:3" x14ac:dyDescent="0.25">
      <c r="A363" s="161">
        <v>361</v>
      </c>
      <c r="B363" s="157" t="s">
        <v>1366</v>
      </c>
      <c r="C363" s="160" t="s">
        <v>1260</v>
      </c>
    </row>
    <row r="364" spans="1:3" x14ac:dyDescent="0.25">
      <c r="A364" s="161">
        <v>362</v>
      </c>
      <c r="B364" s="157" t="s">
        <v>1366</v>
      </c>
      <c r="C364" s="160" t="s">
        <v>1260</v>
      </c>
    </row>
    <row r="365" spans="1:3" x14ac:dyDescent="0.25">
      <c r="A365" s="161">
        <v>363</v>
      </c>
      <c r="B365" s="157" t="s">
        <v>1366</v>
      </c>
      <c r="C365" s="160" t="s">
        <v>1260</v>
      </c>
    </row>
    <row r="366" spans="1:3" x14ac:dyDescent="0.25">
      <c r="A366" s="161">
        <v>364</v>
      </c>
      <c r="B366" s="157" t="s">
        <v>1366</v>
      </c>
      <c r="C366" s="160" t="s">
        <v>1260</v>
      </c>
    </row>
    <row r="367" spans="1:3" x14ac:dyDescent="0.25">
      <c r="A367" s="161">
        <v>365</v>
      </c>
      <c r="B367" s="157" t="s">
        <v>1366</v>
      </c>
      <c r="C367" s="160" t="s">
        <v>1260</v>
      </c>
    </row>
    <row r="368" spans="1:3" x14ac:dyDescent="0.25">
      <c r="A368" s="161">
        <v>366</v>
      </c>
      <c r="B368" s="157" t="s">
        <v>1366</v>
      </c>
      <c r="C368" s="160" t="s">
        <v>1260</v>
      </c>
    </row>
    <row r="369" spans="1:3" x14ac:dyDescent="0.25">
      <c r="A369" s="161">
        <v>367</v>
      </c>
      <c r="B369" s="157" t="s">
        <v>1366</v>
      </c>
      <c r="C369" s="160" t="s">
        <v>1260</v>
      </c>
    </row>
    <row r="370" spans="1:3" x14ac:dyDescent="0.25">
      <c r="A370" s="161">
        <v>368</v>
      </c>
      <c r="B370" s="157" t="s">
        <v>1366</v>
      </c>
      <c r="C370" s="160" t="s">
        <v>1260</v>
      </c>
    </row>
    <row r="371" spans="1:3" x14ac:dyDescent="0.25">
      <c r="A371" s="161">
        <v>369</v>
      </c>
      <c r="B371" s="157" t="s">
        <v>1366</v>
      </c>
      <c r="C371" s="160" t="s">
        <v>1260</v>
      </c>
    </row>
    <row r="372" spans="1:3" x14ac:dyDescent="0.25">
      <c r="A372" s="161">
        <v>370</v>
      </c>
      <c r="B372" s="157" t="s">
        <v>1366</v>
      </c>
      <c r="C372" s="160" t="s">
        <v>1260</v>
      </c>
    </row>
    <row r="373" spans="1:3" x14ac:dyDescent="0.25">
      <c r="A373" s="161">
        <v>371</v>
      </c>
      <c r="B373" s="157" t="s">
        <v>1366</v>
      </c>
      <c r="C373" s="160" t="s">
        <v>1260</v>
      </c>
    </row>
    <row r="374" spans="1:3" x14ac:dyDescent="0.25">
      <c r="A374" s="161">
        <v>372</v>
      </c>
      <c r="B374" s="157" t="s">
        <v>1346</v>
      </c>
      <c r="C374" s="160" t="s">
        <v>1280</v>
      </c>
    </row>
    <row r="375" spans="1:3" x14ac:dyDescent="0.25">
      <c r="A375" s="161">
        <v>373</v>
      </c>
      <c r="B375" s="157" t="s">
        <v>1294</v>
      </c>
      <c r="C375" s="160" t="s">
        <v>1280</v>
      </c>
    </row>
    <row r="376" spans="1:3" x14ac:dyDescent="0.25">
      <c r="A376" s="161">
        <v>374</v>
      </c>
      <c r="B376" s="157" t="s">
        <v>1294</v>
      </c>
      <c r="C376" s="160" t="s">
        <v>1280</v>
      </c>
    </row>
    <row r="377" spans="1:3" x14ac:dyDescent="0.25">
      <c r="A377" s="161">
        <v>375</v>
      </c>
      <c r="B377" s="157" t="s">
        <v>1294</v>
      </c>
      <c r="C377" s="160" t="s">
        <v>1280</v>
      </c>
    </row>
    <row r="378" spans="1:3" x14ac:dyDescent="0.25">
      <c r="A378" s="161">
        <v>376</v>
      </c>
      <c r="B378" s="157" t="s">
        <v>1294</v>
      </c>
      <c r="C378" s="160" t="s">
        <v>1280</v>
      </c>
    </row>
    <row r="379" spans="1:3" x14ac:dyDescent="0.25">
      <c r="A379" s="161">
        <v>377</v>
      </c>
      <c r="B379" s="157" t="s">
        <v>1294</v>
      </c>
      <c r="C379" s="160" t="s">
        <v>1280</v>
      </c>
    </row>
    <row r="380" spans="1:3" x14ac:dyDescent="0.25">
      <c r="A380" s="161">
        <v>378</v>
      </c>
      <c r="B380" s="157" t="s">
        <v>1294</v>
      </c>
      <c r="C380" s="160" t="s">
        <v>1280</v>
      </c>
    </row>
    <row r="381" spans="1:3" x14ac:dyDescent="0.25">
      <c r="A381" s="161">
        <v>380</v>
      </c>
      <c r="B381" s="157" t="s">
        <v>1294</v>
      </c>
      <c r="C381" s="160" t="s">
        <v>1280</v>
      </c>
    </row>
    <row r="382" spans="1:3" x14ac:dyDescent="0.25">
      <c r="A382" s="161">
        <v>381</v>
      </c>
      <c r="B382" s="157" t="s">
        <v>1294</v>
      </c>
      <c r="C382" s="160" t="s">
        <v>1280</v>
      </c>
    </row>
    <row r="383" spans="1:3" x14ac:dyDescent="0.25">
      <c r="A383" s="161">
        <v>382</v>
      </c>
      <c r="B383" s="157" t="s">
        <v>1294</v>
      </c>
      <c r="C383" s="160" t="s">
        <v>1280</v>
      </c>
    </row>
    <row r="384" spans="1:3" x14ac:dyDescent="0.25">
      <c r="A384" s="161">
        <v>384</v>
      </c>
      <c r="B384" s="157" t="s">
        <v>1306</v>
      </c>
      <c r="C384" s="160" t="s">
        <v>1280</v>
      </c>
    </row>
    <row r="385" spans="1:3" x14ac:dyDescent="0.25">
      <c r="A385" s="161">
        <v>385</v>
      </c>
      <c r="B385" s="157" t="s">
        <v>1294</v>
      </c>
      <c r="C385" s="160" t="s">
        <v>1260</v>
      </c>
    </row>
    <row r="386" spans="1:3" x14ac:dyDescent="0.25">
      <c r="A386" s="161">
        <v>386</v>
      </c>
      <c r="B386" s="157" t="s">
        <v>1273</v>
      </c>
      <c r="C386" s="160" t="s">
        <v>1260</v>
      </c>
    </row>
    <row r="387" spans="1:3" x14ac:dyDescent="0.25">
      <c r="A387" s="161">
        <v>387</v>
      </c>
      <c r="B387" s="157" t="s">
        <v>1299</v>
      </c>
      <c r="C387" s="160" t="s">
        <v>1260</v>
      </c>
    </row>
    <row r="388" spans="1:3" x14ac:dyDescent="0.25">
      <c r="A388" s="161">
        <v>388</v>
      </c>
      <c r="B388" s="157" t="s">
        <v>1294</v>
      </c>
      <c r="C388" s="160" t="s">
        <v>1260</v>
      </c>
    </row>
    <row r="389" spans="1:3" x14ac:dyDescent="0.25">
      <c r="A389" s="161">
        <v>389</v>
      </c>
      <c r="B389" s="157" t="s">
        <v>1285</v>
      </c>
      <c r="C389" s="160" t="s">
        <v>1260</v>
      </c>
    </row>
    <row r="390" spans="1:3" x14ac:dyDescent="0.25">
      <c r="A390" s="161">
        <v>390</v>
      </c>
      <c r="B390" s="157" t="s">
        <v>1294</v>
      </c>
      <c r="C390" s="160" t="s">
        <v>1280</v>
      </c>
    </row>
    <row r="391" spans="1:3" x14ac:dyDescent="0.25">
      <c r="A391" s="161">
        <v>391</v>
      </c>
      <c r="B391" s="157" t="s">
        <v>1367</v>
      </c>
      <c r="C391" s="160" t="s">
        <v>1260</v>
      </c>
    </row>
    <row r="392" spans="1:3" x14ac:dyDescent="0.25">
      <c r="A392" s="161">
        <v>392</v>
      </c>
      <c r="B392" s="157" t="s">
        <v>1368</v>
      </c>
      <c r="C392" s="160" t="s">
        <v>1280</v>
      </c>
    </row>
    <row r="393" spans="1:3" x14ac:dyDescent="0.25">
      <c r="A393" s="161">
        <v>393</v>
      </c>
      <c r="B393" s="157" t="s">
        <v>1369</v>
      </c>
      <c r="C393" s="160" t="s">
        <v>1280</v>
      </c>
    </row>
    <row r="394" spans="1:3" x14ac:dyDescent="0.25">
      <c r="A394" s="161">
        <v>394</v>
      </c>
      <c r="B394" s="157" t="s">
        <v>1325</v>
      </c>
      <c r="C394" s="160" t="s">
        <v>1280</v>
      </c>
    </row>
    <row r="395" spans="1:3" x14ac:dyDescent="0.25">
      <c r="A395" s="161">
        <v>395</v>
      </c>
      <c r="B395" s="157" t="s">
        <v>1370</v>
      </c>
      <c r="C395" s="160" t="s">
        <v>1280</v>
      </c>
    </row>
    <row r="396" spans="1:3" x14ac:dyDescent="0.25">
      <c r="A396" s="161">
        <v>396</v>
      </c>
      <c r="B396" s="157" t="s">
        <v>1304</v>
      </c>
      <c r="C396" s="160" t="s">
        <v>1280</v>
      </c>
    </row>
    <row r="397" spans="1:3" x14ac:dyDescent="0.25">
      <c r="A397" s="161">
        <v>397</v>
      </c>
      <c r="B397" s="157" t="s">
        <v>1371</v>
      </c>
      <c r="C397" s="160" t="s">
        <v>1280</v>
      </c>
    </row>
    <row r="398" spans="1:3" x14ac:dyDescent="0.25">
      <c r="A398" s="161">
        <v>398</v>
      </c>
      <c r="B398" s="157" t="s">
        <v>1372</v>
      </c>
      <c r="C398" s="160" t="s">
        <v>1280</v>
      </c>
    </row>
    <row r="399" spans="1:3" x14ac:dyDescent="0.25">
      <c r="A399" s="161">
        <v>399</v>
      </c>
      <c r="B399" s="157" t="s">
        <v>1373</v>
      </c>
      <c r="C399" s="160" t="s">
        <v>1260</v>
      </c>
    </row>
    <row r="400" spans="1:3" x14ac:dyDescent="0.25">
      <c r="A400" s="161">
        <v>400</v>
      </c>
      <c r="B400" s="157" t="s">
        <v>1324</v>
      </c>
      <c r="C400" s="160" t="s">
        <v>1280</v>
      </c>
    </row>
    <row r="401" spans="1:3" x14ac:dyDescent="0.25">
      <c r="A401" s="161">
        <v>401</v>
      </c>
      <c r="B401" s="157" t="s">
        <v>1374</v>
      </c>
      <c r="C401" s="160" t="s">
        <v>1260</v>
      </c>
    </row>
    <row r="402" spans="1:3" x14ac:dyDescent="0.25">
      <c r="A402" s="161">
        <v>403</v>
      </c>
      <c r="B402" s="157" t="s">
        <v>1279</v>
      </c>
      <c r="C402" s="160" t="s">
        <v>1280</v>
      </c>
    </row>
    <row r="403" spans="1:3" x14ac:dyDescent="0.25">
      <c r="A403" s="161">
        <v>404</v>
      </c>
      <c r="B403" s="157" t="s">
        <v>1375</v>
      </c>
      <c r="C403" s="160" t="s">
        <v>1280</v>
      </c>
    </row>
    <row r="404" spans="1:3" x14ac:dyDescent="0.25">
      <c r="A404" s="161">
        <v>405</v>
      </c>
      <c r="B404" s="157" t="s">
        <v>1376</v>
      </c>
      <c r="C404" s="160" t="s">
        <v>1260</v>
      </c>
    </row>
    <row r="405" spans="1:3" x14ac:dyDescent="0.25">
      <c r="A405" s="161">
        <v>406</v>
      </c>
      <c r="B405" s="157" t="s">
        <v>1377</v>
      </c>
      <c r="C405" s="160" t="s">
        <v>1260</v>
      </c>
    </row>
    <row r="406" spans="1:3" x14ac:dyDescent="0.25">
      <c r="A406" s="161">
        <v>407</v>
      </c>
      <c r="B406" s="157" t="s">
        <v>1378</v>
      </c>
      <c r="C406" s="160" t="s">
        <v>1260</v>
      </c>
    </row>
    <row r="407" spans="1:3" x14ac:dyDescent="0.25">
      <c r="A407" s="161">
        <v>408</v>
      </c>
      <c r="B407" s="157" t="s">
        <v>1379</v>
      </c>
      <c r="C407" s="160" t="s">
        <v>1260</v>
      </c>
    </row>
    <row r="408" spans="1:3" x14ac:dyDescent="0.25">
      <c r="A408" s="161">
        <v>409</v>
      </c>
      <c r="B408" s="157" t="s">
        <v>1380</v>
      </c>
      <c r="C408" s="160" t="s">
        <v>1260</v>
      </c>
    </row>
    <row r="409" spans="1:3" x14ac:dyDescent="0.25">
      <c r="A409" s="161">
        <v>410</v>
      </c>
      <c r="B409" s="157" t="s">
        <v>1381</v>
      </c>
      <c r="C409" s="160" t="s">
        <v>1260</v>
      </c>
    </row>
    <row r="410" spans="1:3" x14ac:dyDescent="0.25">
      <c r="A410" s="161">
        <v>411</v>
      </c>
      <c r="B410" s="157" t="s">
        <v>1382</v>
      </c>
      <c r="C410" s="160" t="s">
        <v>1260</v>
      </c>
    </row>
    <row r="411" spans="1:3" x14ac:dyDescent="0.25">
      <c r="A411" s="161">
        <v>412</v>
      </c>
      <c r="B411" s="157" t="s">
        <v>1383</v>
      </c>
      <c r="C411" s="160" t="s">
        <v>1260</v>
      </c>
    </row>
    <row r="412" spans="1:3" x14ac:dyDescent="0.25">
      <c r="A412" s="161">
        <v>413</v>
      </c>
      <c r="B412" s="157" t="s">
        <v>1384</v>
      </c>
      <c r="C412" s="160" t="s">
        <v>1260</v>
      </c>
    </row>
    <row r="413" spans="1:3" x14ac:dyDescent="0.25">
      <c r="A413" s="161">
        <v>414</v>
      </c>
      <c r="B413" s="157" t="s">
        <v>1385</v>
      </c>
      <c r="C413" s="160" t="s">
        <v>1260</v>
      </c>
    </row>
    <row r="414" spans="1:3" x14ac:dyDescent="0.25">
      <c r="A414" s="161">
        <v>415</v>
      </c>
      <c r="B414" s="157" t="s">
        <v>1386</v>
      </c>
      <c r="C414" s="160" t="s">
        <v>1260</v>
      </c>
    </row>
    <row r="415" spans="1:3" x14ac:dyDescent="0.25">
      <c r="A415" s="161">
        <v>416</v>
      </c>
      <c r="B415" s="157" t="s">
        <v>1387</v>
      </c>
      <c r="C415" s="160" t="s">
        <v>1260</v>
      </c>
    </row>
    <row r="416" spans="1:3" x14ac:dyDescent="0.25">
      <c r="A416" s="161">
        <v>417</v>
      </c>
      <c r="B416" s="157" t="s">
        <v>1388</v>
      </c>
      <c r="C416" s="160" t="s">
        <v>1260</v>
      </c>
    </row>
    <row r="417" spans="1:3" x14ac:dyDescent="0.25">
      <c r="A417" s="161">
        <v>418</v>
      </c>
      <c r="B417" s="157" t="s">
        <v>1389</v>
      </c>
      <c r="C417" s="160" t="s">
        <v>1260</v>
      </c>
    </row>
    <row r="418" spans="1:3" x14ac:dyDescent="0.25">
      <c r="A418" s="161">
        <v>419</v>
      </c>
      <c r="B418" s="157" t="s">
        <v>1390</v>
      </c>
      <c r="C418" s="160" t="s">
        <v>1260</v>
      </c>
    </row>
    <row r="419" spans="1:3" x14ac:dyDescent="0.25">
      <c r="A419" s="161">
        <v>420</v>
      </c>
      <c r="B419" s="157" t="s">
        <v>1391</v>
      </c>
      <c r="C419" s="160" t="s">
        <v>1260</v>
      </c>
    </row>
    <row r="420" spans="1:3" x14ac:dyDescent="0.25">
      <c r="A420" s="161">
        <v>421</v>
      </c>
      <c r="B420" s="157" t="s">
        <v>1392</v>
      </c>
      <c r="C420" s="160" t="s">
        <v>1260</v>
      </c>
    </row>
    <row r="421" spans="1:3" x14ac:dyDescent="0.25">
      <c r="A421" s="161">
        <v>422</v>
      </c>
      <c r="B421" s="157" t="s">
        <v>1393</v>
      </c>
      <c r="C421" s="160" t="s">
        <v>1260</v>
      </c>
    </row>
    <row r="422" spans="1:3" x14ac:dyDescent="0.25">
      <c r="A422" s="161">
        <v>423</v>
      </c>
      <c r="B422" s="157" t="s">
        <v>1394</v>
      </c>
      <c r="C422" s="160" t="s">
        <v>1260</v>
      </c>
    </row>
    <row r="423" spans="1:3" x14ac:dyDescent="0.25">
      <c r="A423" s="161">
        <v>424</v>
      </c>
      <c r="B423" s="157" t="s">
        <v>1395</v>
      </c>
      <c r="C423" s="160" t="s">
        <v>1260</v>
      </c>
    </row>
    <row r="424" spans="1:3" x14ac:dyDescent="0.25">
      <c r="A424" s="161">
        <v>425</v>
      </c>
      <c r="B424" s="157" t="s">
        <v>1396</v>
      </c>
      <c r="C424" s="160" t="s">
        <v>1280</v>
      </c>
    </row>
    <row r="425" spans="1:3" x14ac:dyDescent="0.25">
      <c r="A425" s="161">
        <v>426</v>
      </c>
      <c r="B425" s="157" t="s">
        <v>1306</v>
      </c>
      <c r="C425" s="160" t="s">
        <v>1280</v>
      </c>
    </row>
    <row r="426" spans="1:3" x14ac:dyDescent="0.25">
      <c r="A426" s="161">
        <v>427</v>
      </c>
      <c r="B426" s="157" t="s">
        <v>1397</v>
      </c>
      <c r="C426" s="160" t="s">
        <v>1280</v>
      </c>
    </row>
    <row r="427" spans="1:3" x14ac:dyDescent="0.25">
      <c r="A427" s="161">
        <v>428</v>
      </c>
      <c r="B427" s="157" t="s">
        <v>1398</v>
      </c>
      <c r="C427" s="160" t="s">
        <v>1399</v>
      </c>
    </row>
    <row r="428" spans="1:3" x14ac:dyDescent="0.25">
      <c r="A428" s="161">
        <v>429</v>
      </c>
      <c r="B428" s="157" t="s">
        <v>1400</v>
      </c>
      <c r="C428" s="160" t="s">
        <v>1399</v>
      </c>
    </row>
    <row r="429" spans="1:3" x14ac:dyDescent="0.25">
      <c r="A429" s="161">
        <v>430</v>
      </c>
      <c r="B429" s="157" t="s">
        <v>1401</v>
      </c>
      <c r="C429" s="160" t="s">
        <v>1399</v>
      </c>
    </row>
    <row r="430" spans="1:3" x14ac:dyDescent="0.25">
      <c r="A430" s="161">
        <v>431</v>
      </c>
      <c r="B430" s="157" t="s">
        <v>1402</v>
      </c>
      <c r="C430" s="160" t="s">
        <v>1399</v>
      </c>
    </row>
    <row r="431" spans="1:3" x14ac:dyDescent="0.25">
      <c r="A431" s="161">
        <v>432</v>
      </c>
      <c r="B431" s="157" t="s">
        <v>1306</v>
      </c>
      <c r="C431" s="160" t="s">
        <v>1280</v>
      </c>
    </row>
    <row r="432" spans="1:3" x14ac:dyDescent="0.25">
      <c r="A432" s="161">
        <v>434</v>
      </c>
      <c r="B432" s="157" t="s">
        <v>1403</v>
      </c>
      <c r="C432" s="160" t="s">
        <v>1260</v>
      </c>
    </row>
    <row r="433" spans="1:3" x14ac:dyDescent="0.25">
      <c r="A433" s="161">
        <v>435</v>
      </c>
      <c r="B433" s="157" t="s">
        <v>1404</v>
      </c>
      <c r="C433" s="160" t="s">
        <v>1280</v>
      </c>
    </row>
    <row r="434" spans="1:3" x14ac:dyDescent="0.25">
      <c r="A434" s="161">
        <v>436</v>
      </c>
      <c r="B434" s="157" t="s">
        <v>1405</v>
      </c>
      <c r="C434" s="160" t="s">
        <v>1280</v>
      </c>
    </row>
    <row r="435" spans="1:3" x14ac:dyDescent="0.25">
      <c r="A435" s="161">
        <v>437</v>
      </c>
      <c r="B435" s="157" t="s">
        <v>1406</v>
      </c>
      <c r="C435" s="160" t="s">
        <v>1280</v>
      </c>
    </row>
    <row r="436" spans="1:3" x14ac:dyDescent="0.25">
      <c r="A436" s="161">
        <v>439</v>
      </c>
      <c r="B436" s="157" t="s">
        <v>1407</v>
      </c>
      <c r="C436" s="160" t="s">
        <v>1280</v>
      </c>
    </row>
    <row r="437" spans="1:3" x14ac:dyDescent="0.25">
      <c r="A437" s="161">
        <v>440</v>
      </c>
      <c r="B437" s="157" t="s">
        <v>1408</v>
      </c>
      <c r="C437" s="160" t="s">
        <v>1280</v>
      </c>
    </row>
    <row r="438" spans="1:3" x14ac:dyDescent="0.25">
      <c r="A438" s="161">
        <v>441</v>
      </c>
      <c r="B438" s="157" t="s">
        <v>1310</v>
      </c>
      <c r="C438" s="160" t="s">
        <v>1280</v>
      </c>
    </row>
    <row r="439" spans="1:3" x14ac:dyDescent="0.25">
      <c r="A439" s="161">
        <v>442</v>
      </c>
      <c r="B439" s="157" t="s">
        <v>1306</v>
      </c>
      <c r="C439" s="160" t="s">
        <v>1260</v>
      </c>
    </row>
    <row r="440" spans="1:3" x14ac:dyDescent="0.25">
      <c r="A440" s="161">
        <v>443</v>
      </c>
      <c r="B440" s="157" t="s">
        <v>1346</v>
      </c>
      <c r="C440" s="160" t="s">
        <v>1280</v>
      </c>
    </row>
    <row r="441" spans="1:3" x14ac:dyDescent="0.25">
      <c r="A441" s="161">
        <v>444</v>
      </c>
      <c r="B441" s="157" t="s">
        <v>1349</v>
      </c>
      <c r="C441" s="160" t="s">
        <v>1280</v>
      </c>
    </row>
    <row r="442" spans="1:3" x14ac:dyDescent="0.25">
      <c r="A442" s="161">
        <v>444</v>
      </c>
      <c r="B442" s="157" t="s">
        <v>1349</v>
      </c>
      <c r="C442" s="160" t="s">
        <v>1260</v>
      </c>
    </row>
    <row r="443" spans="1:3" x14ac:dyDescent="0.25">
      <c r="A443" s="161">
        <v>445</v>
      </c>
      <c r="B443" s="157" t="s">
        <v>1409</v>
      </c>
      <c r="C443" s="160" t="s">
        <v>1280</v>
      </c>
    </row>
    <row r="444" spans="1:3" x14ac:dyDescent="0.25">
      <c r="A444" s="161">
        <v>446</v>
      </c>
      <c r="B444" s="157" t="s">
        <v>1409</v>
      </c>
      <c r="C444" s="160" t="s">
        <v>1280</v>
      </c>
    </row>
    <row r="445" spans="1:3" x14ac:dyDescent="0.25">
      <c r="A445" s="161">
        <v>447</v>
      </c>
      <c r="B445" s="157" t="s">
        <v>1320</v>
      </c>
      <c r="C445" s="160" t="s">
        <v>1280</v>
      </c>
    </row>
    <row r="446" spans="1:3" x14ac:dyDescent="0.25">
      <c r="A446" s="161">
        <v>448</v>
      </c>
      <c r="B446" s="157" t="s">
        <v>1320</v>
      </c>
      <c r="C446" s="160" t="s">
        <v>1280</v>
      </c>
    </row>
    <row r="447" spans="1:3" x14ac:dyDescent="0.25">
      <c r="A447" s="161">
        <v>449</v>
      </c>
      <c r="B447" s="157" t="s">
        <v>1320</v>
      </c>
      <c r="C447" s="160" t="s">
        <v>1280</v>
      </c>
    </row>
    <row r="448" spans="1:3" x14ac:dyDescent="0.25">
      <c r="A448" s="161">
        <v>450</v>
      </c>
      <c r="B448" s="157" t="s">
        <v>1320</v>
      </c>
      <c r="C448" s="160" t="s">
        <v>1280</v>
      </c>
    </row>
    <row r="449" spans="1:3" x14ac:dyDescent="0.25">
      <c r="A449" s="161">
        <v>451</v>
      </c>
      <c r="B449" s="157" t="s">
        <v>1320</v>
      </c>
      <c r="C449" s="160" t="s">
        <v>1280</v>
      </c>
    </row>
    <row r="450" spans="1:3" x14ac:dyDescent="0.25">
      <c r="A450" s="161">
        <v>452</v>
      </c>
      <c r="B450" s="157" t="s">
        <v>1320</v>
      </c>
      <c r="C450" s="160" t="s">
        <v>1280</v>
      </c>
    </row>
    <row r="451" spans="1:3" x14ac:dyDescent="0.25">
      <c r="A451" s="161">
        <v>453</v>
      </c>
      <c r="B451" s="157" t="s">
        <v>1320</v>
      </c>
      <c r="C451" s="160" t="s">
        <v>1280</v>
      </c>
    </row>
    <row r="452" spans="1:3" x14ac:dyDescent="0.25">
      <c r="A452" s="161">
        <v>454</v>
      </c>
      <c r="B452" s="157" t="s">
        <v>1320</v>
      </c>
      <c r="C452" s="160" t="s">
        <v>1280</v>
      </c>
    </row>
    <row r="453" spans="1:3" x14ac:dyDescent="0.25">
      <c r="A453" s="161">
        <v>455</v>
      </c>
      <c r="B453" s="157" t="s">
        <v>1320</v>
      </c>
      <c r="C453" s="160" t="s">
        <v>1280</v>
      </c>
    </row>
    <row r="454" spans="1:3" x14ac:dyDescent="0.25">
      <c r="A454" s="161">
        <v>456</v>
      </c>
      <c r="B454" s="157" t="s">
        <v>1320</v>
      </c>
      <c r="C454" s="160" t="s">
        <v>1280</v>
      </c>
    </row>
    <row r="455" spans="1:3" x14ac:dyDescent="0.25">
      <c r="A455" s="161">
        <v>459</v>
      </c>
      <c r="B455" s="157" t="s">
        <v>1320</v>
      </c>
      <c r="C455" s="160" t="s">
        <v>1280</v>
      </c>
    </row>
    <row r="456" spans="1:3" x14ac:dyDescent="0.25">
      <c r="A456" s="161">
        <v>460</v>
      </c>
      <c r="B456" s="157" t="s">
        <v>1410</v>
      </c>
      <c r="C456" s="160" t="s">
        <v>1260</v>
      </c>
    </row>
    <row r="457" spans="1:3" x14ac:dyDescent="0.25">
      <c r="A457" s="161">
        <v>461</v>
      </c>
      <c r="B457" s="157" t="s">
        <v>1410</v>
      </c>
      <c r="C457" s="160" t="s">
        <v>1260</v>
      </c>
    </row>
    <row r="458" spans="1:3" x14ac:dyDescent="0.25">
      <c r="A458" s="161">
        <v>462</v>
      </c>
      <c r="B458" s="157" t="s">
        <v>1411</v>
      </c>
      <c r="C458" s="160" t="s">
        <v>1260</v>
      </c>
    </row>
    <row r="459" spans="1:3" x14ac:dyDescent="0.25">
      <c r="A459" s="161">
        <v>463</v>
      </c>
      <c r="B459" s="157" t="s">
        <v>1412</v>
      </c>
      <c r="C459" s="160" t="s">
        <v>1260</v>
      </c>
    </row>
    <row r="460" spans="1:3" x14ac:dyDescent="0.25">
      <c r="A460" s="161">
        <v>464</v>
      </c>
      <c r="B460" s="157" t="s">
        <v>1413</v>
      </c>
      <c r="C460" s="160" t="s">
        <v>1280</v>
      </c>
    </row>
    <row r="461" spans="1:3" x14ac:dyDescent="0.25">
      <c r="A461" s="161">
        <v>465</v>
      </c>
      <c r="B461" s="157" t="s">
        <v>1414</v>
      </c>
      <c r="C461" s="160" t="s">
        <v>1280</v>
      </c>
    </row>
    <row r="462" spans="1:3" x14ac:dyDescent="0.25">
      <c r="A462" s="161">
        <v>466</v>
      </c>
      <c r="B462" s="157" t="s">
        <v>1415</v>
      </c>
      <c r="C462" s="160" t="s">
        <v>1280</v>
      </c>
    </row>
    <row r="463" spans="1:3" x14ac:dyDescent="0.25">
      <c r="A463" s="161">
        <v>467</v>
      </c>
      <c r="B463" s="157" t="s">
        <v>1415</v>
      </c>
      <c r="C463" s="160" t="s">
        <v>1280</v>
      </c>
    </row>
    <row r="464" spans="1:3" x14ac:dyDescent="0.25">
      <c r="A464" s="161">
        <v>468</v>
      </c>
      <c r="B464" s="157" t="s">
        <v>1415</v>
      </c>
      <c r="C464" s="160" t="s">
        <v>1280</v>
      </c>
    </row>
    <row r="465" spans="1:3" x14ac:dyDescent="0.25">
      <c r="A465" s="161">
        <v>469</v>
      </c>
      <c r="B465" s="157" t="s">
        <v>1415</v>
      </c>
      <c r="C465" s="160" t="s">
        <v>1280</v>
      </c>
    </row>
    <row r="466" spans="1:3" x14ac:dyDescent="0.25">
      <c r="A466" s="161">
        <v>470</v>
      </c>
      <c r="B466" s="157" t="s">
        <v>1415</v>
      </c>
      <c r="C466" s="160" t="s">
        <v>1280</v>
      </c>
    </row>
    <row r="467" spans="1:3" x14ac:dyDescent="0.25">
      <c r="A467" s="161">
        <v>473</v>
      </c>
      <c r="B467" s="157" t="s">
        <v>1416</v>
      </c>
      <c r="C467" s="160" t="s">
        <v>1280</v>
      </c>
    </row>
    <row r="468" spans="1:3" x14ac:dyDescent="0.25">
      <c r="A468" s="161">
        <v>474</v>
      </c>
      <c r="B468" s="157" t="s">
        <v>1417</v>
      </c>
      <c r="C468" s="160" t="s">
        <v>1260</v>
      </c>
    </row>
    <row r="469" spans="1:3" x14ac:dyDescent="0.25">
      <c r="A469" s="161">
        <v>475</v>
      </c>
      <c r="B469" s="157" t="s">
        <v>1418</v>
      </c>
      <c r="C469" s="160" t="s">
        <v>1280</v>
      </c>
    </row>
    <row r="470" spans="1:3" x14ac:dyDescent="0.25">
      <c r="A470" s="161">
        <v>476</v>
      </c>
      <c r="B470" s="157" t="s">
        <v>1419</v>
      </c>
      <c r="C470" s="160" t="s">
        <v>1260</v>
      </c>
    </row>
    <row r="471" spans="1:3" x14ac:dyDescent="0.25">
      <c r="A471" s="161">
        <v>477</v>
      </c>
      <c r="B471" s="157" t="s">
        <v>1419</v>
      </c>
      <c r="C471" s="160" t="s">
        <v>1260</v>
      </c>
    </row>
    <row r="472" spans="1:3" x14ac:dyDescent="0.25">
      <c r="A472" s="161">
        <v>478</v>
      </c>
      <c r="B472" s="157" t="s">
        <v>1349</v>
      </c>
      <c r="C472" s="160" t="s">
        <v>1280</v>
      </c>
    </row>
    <row r="473" spans="1:3" x14ac:dyDescent="0.25">
      <c r="A473" s="161">
        <v>479</v>
      </c>
      <c r="B473" s="157" t="s">
        <v>1407</v>
      </c>
      <c r="C473" s="160" t="s">
        <v>1280</v>
      </c>
    </row>
    <row r="474" spans="1:3" x14ac:dyDescent="0.25">
      <c r="A474" s="161">
        <v>480</v>
      </c>
      <c r="B474" s="157" t="s">
        <v>1407</v>
      </c>
      <c r="C474" s="160" t="s">
        <v>1280</v>
      </c>
    </row>
    <row r="475" spans="1:3" x14ac:dyDescent="0.25">
      <c r="A475" s="161">
        <v>481</v>
      </c>
      <c r="B475" s="157" t="s">
        <v>1407</v>
      </c>
      <c r="C475" s="160" t="s">
        <v>1280</v>
      </c>
    </row>
    <row r="476" spans="1:3" x14ac:dyDescent="0.25">
      <c r="A476" s="161">
        <v>482</v>
      </c>
      <c r="B476" s="157" t="s">
        <v>1420</v>
      </c>
      <c r="C476" s="160" t="s">
        <v>1421</v>
      </c>
    </row>
    <row r="477" spans="1:3" x14ac:dyDescent="0.25">
      <c r="A477" s="161">
        <v>483</v>
      </c>
      <c r="B477" s="157" t="s">
        <v>1422</v>
      </c>
      <c r="C477" s="160" t="s">
        <v>1421</v>
      </c>
    </row>
    <row r="478" spans="1:3" x14ac:dyDescent="0.25">
      <c r="A478" s="161">
        <v>484</v>
      </c>
      <c r="B478" s="157" t="s">
        <v>1423</v>
      </c>
      <c r="C478" s="160" t="s">
        <v>1421</v>
      </c>
    </row>
    <row r="479" spans="1:3" x14ac:dyDescent="0.25">
      <c r="A479" s="161">
        <v>485</v>
      </c>
      <c r="B479" s="157" t="s">
        <v>1424</v>
      </c>
      <c r="C479" s="160" t="s">
        <v>1421</v>
      </c>
    </row>
    <row r="480" spans="1:3" x14ac:dyDescent="0.25">
      <c r="A480" s="161">
        <v>486</v>
      </c>
      <c r="B480" s="157" t="s">
        <v>1425</v>
      </c>
      <c r="C480" s="160" t="s">
        <v>1421</v>
      </c>
    </row>
    <row r="481" spans="1:3" x14ac:dyDescent="0.25">
      <c r="A481" s="161">
        <v>487</v>
      </c>
      <c r="B481" s="157" t="s">
        <v>1426</v>
      </c>
      <c r="C481" s="160" t="s">
        <v>1421</v>
      </c>
    </row>
    <row r="482" spans="1:3" x14ac:dyDescent="0.25">
      <c r="A482" s="161">
        <v>488</v>
      </c>
      <c r="B482" s="157" t="s">
        <v>1427</v>
      </c>
      <c r="C482" s="160" t="s">
        <v>1421</v>
      </c>
    </row>
    <row r="483" spans="1:3" x14ac:dyDescent="0.25">
      <c r="A483" s="161">
        <v>489</v>
      </c>
      <c r="B483" s="157" t="s">
        <v>1428</v>
      </c>
      <c r="C483" s="160" t="s">
        <v>1421</v>
      </c>
    </row>
    <row r="484" spans="1:3" x14ac:dyDescent="0.25">
      <c r="A484" s="161">
        <v>490</v>
      </c>
      <c r="B484" s="157" t="s">
        <v>1429</v>
      </c>
      <c r="C484" s="160" t="s">
        <v>1421</v>
      </c>
    </row>
    <row r="485" spans="1:3" x14ac:dyDescent="0.25">
      <c r="A485" s="161">
        <v>491</v>
      </c>
      <c r="B485" s="157" t="s">
        <v>1430</v>
      </c>
      <c r="C485" s="160" t="s">
        <v>1421</v>
      </c>
    </row>
    <row r="486" spans="1:3" x14ac:dyDescent="0.25">
      <c r="A486" s="161">
        <v>492</v>
      </c>
      <c r="B486" s="157" t="s">
        <v>1431</v>
      </c>
      <c r="C486" s="160" t="s">
        <v>1421</v>
      </c>
    </row>
    <row r="487" spans="1:3" x14ac:dyDescent="0.25">
      <c r="A487" s="161">
        <v>493</v>
      </c>
      <c r="B487" s="157" t="s">
        <v>1432</v>
      </c>
      <c r="C487" s="160" t="s">
        <v>1421</v>
      </c>
    </row>
    <row r="488" spans="1:3" x14ac:dyDescent="0.25">
      <c r="A488" s="161">
        <v>494</v>
      </c>
      <c r="B488" s="157" t="s">
        <v>1433</v>
      </c>
      <c r="C488" s="160" t="s">
        <v>1421</v>
      </c>
    </row>
    <row r="489" spans="1:3" x14ac:dyDescent="0.25">
      <c r="A489" s="161">
        <v>495</v>
      </c>
      <c r="B489" s="157" t="s">
        <v>1434</v>
      </c>
      <c r="C489" s="160" t="s">
        <v>1421</v>
      </c>
    </row>
    <row r="490" spans="1:3" x14ac:dyDescent="0.25">
      <c r="A490" s="161">
        <v>496</v>
      </c>
      <c r="B490" s="157" t="s">
        <v>1435</v>
      </c>
      <c r="C490" s="160" t="s">
        <v>1421</v>
      </c>
    </row>
    <row r="491" spans="1:3" x14ac:dyDescent="0.25">
      <c r="A491" s="161">
        <v>497</v>
      </c>
      <c r="B491" s="157" t="s">
        <v>1436</v>
      </c>
      <c r="C491" s="160" t="s">
        <v>1421</v>
      </c>
    </row>
    <row r="492" spans="1:3" x14ac:dyDescent="0.25">
      <c r="A492" s="161">
        <v>498</v>
      </c>
      <c r="B492" s="157" t="s">
        <v>1437</v>
      </c>
      <c r="C492" s="160" t="s">
        <v>1421</v>
      </c>
    </row>
    <row r="493" spans="1:3" x14ac:dyDescent="0.25">
      <c r="A493" s="161">
        <v>701</v>
      </c>
      <c r="B493" s="157" t="s">
        <v>1438</v>
      </c>
      <c r="C493" s="160" t="s">
        <v>1260</v>
      </c>
    </row>
    <row r="494" spans="1:3" x14ac:dyDescent="0.25">
      <c r="A494" s="161">
        <v>702</v>
      </c>
      <c r="B494" s="157" t="s">
        <v>1438</v>
      </c>
      <c r="C494" s="160" t="s">
        <v>1260</v>
      </c>
    </row>
    <row r="495" spans="1:3" x14ac:dyDescent="0.25">
      <c r="A495" s="161">
        <v>703</v>
      </c>
      <c r="B495" s="157" t="s">
        <v>1372</v>
      </c>
      <c r="C495" s="160" t="s">
        <v>1260</v>
      </c>
    </row>
    <row r="496" spans="1:3" x14ac:dyDescent="0.25">
      <c r="A496" s="161">
        <v>704</v>
      </c>
      <c r="B496" s="157" t="s">
        <v>1372</v>
      </c>
      <c r="C496" s="160" t="s">
        <v>1260</v>
      </c>
    </row>
    <row r="497" spans="1:3" x14ac:dyDescent="0.25">
      <c r="A497" s="161">
        <v>705</v>
      </c>
      <c r="B497" s="157" t="s">
        <v>1372</v>
      </c>
      <c r="C497" s="160" t="s">
        <v>1260</v>
      </c>
    </row>
    <row r="498" spans="1:3" x14ac:dyDescent="0.25">
      <c r="A498" s="161">
        <v>706</v>
      </c>
      <c r="B498" s="157" t="s">
        <v>1372</v>
      </c>
      <c r="C498" s="160" t="s">
        <v>1260</v>
      </c>
    </row>
    <row r="499" spans="1:3" x14ac:dyDescent="0.25">
      <c r="A499" s="161">
        <v>707</v>
      </c>
      <c r="B499" s="157" t="s">
        <v>1372</v>
      </c>
      <c r="C499" s="160" t="s">
        <v>1260</v>
      </c>
    </row>
    <row r="500" spans="1:3" x14ac:dyDescent="0.25">
      <c r="A500" s="161">
        <v>708</v>
      </c>
      <c r="B500" s="157" t="s">
        <v>1372</v>
      </c>
      <c r="C500" s="160" t="s">
        <v>1260</v>
      </c>
    </row>
    <row r="501" spans="1:3" x14ac:dyDescent="0.25">
      <c r="A501" s="161">
        <v>709</v>
      </c>
      <c r="B501" s="157" t="s">
        <v>1372</v>
      </c>
      <c r="C501" s="160" t="s">
        <v>1260</v>
      </c>
    </row>
    <row r="502" spans="1:3" x14ac:dyDescent="0.25">
      <c r="A502" s="161">
        <v>710</v>
      </c>
      <c r="B502" s="157" t="s">
        <v>1372</v>
      </c>
      <c r="C502" s="160" t="s">
        <v>1260</v>
      </c>
    </row>
    <row r="503" spans="1:3" x14ac:dyDescent="0.25">
      <c r="A503" s="161">
        <v>711</v>
      </c>
      <c r="B503" s="157" t="s">
        <v>1372</v>
      </c>
      <c r="C503" s="160" t="s">
        <v>1260</v>
      </c>
    </row>
    <row r="504" spans="1:3" x14ac:dyDescent="0.25">
      <c r="A504" s="161">
        <v>712</v>
      </c>
      <c r="B504" s="157" t="s">
        <v>1439</v>
      </c>
      <c r="C504" s="160" t="s">
        <v>1260</v>
      </c>
    </row>
    <row r="505" spans="1:3" x14ac:dyDescent="0.25">
      <c r="A505" s="161">
        <v>713</v>
      </c>
      <c r="B505" s="157" t="s">
        <v>1439</v>
      </c>
      <c r="C505" s="160" t="s">
        <v>1260</v>
      </c>
    </row>
    <row r="506" spans="1:3" x14ac:dyDescent="0.25">
      <c r="A506" s="161">
        <v>714</v>
      </c>
      <c r="B506" s="157" t="s">
        <v>1439</v>
      </c>
      <c r="C506" s="160" t="s">
        <v>1260</v>
      </c>
    </row>
    <row r="507" spans="1:3" x14ac:dyDescent="0.25">
      <c r="A507" s="161">
        <v>715</v>
      </c>
      <c r="B507" s="157" t="s">
        <v>1439</v>
      </c>
      <c r="C507" s="160" t="s">
        <v>1260</v>
      </c>
    </row>
    <row r="508" spans="1:3" x14ac:dyDescent="0.25">
      <c r="A508" s="161">
        <v>716</v>
      </c>
      <c r="B508" s="157" t="s">
        <v>1440</v>
      </c>
      <c r="C508" s="160" t="s">
        <v>1260</v>
      </c>
    </row>
    <row r="509" spans="1:3" x14ac:dyDescent="0.25">
      <c r="A509" s="161">
        <v>717</v>
      </c>
      <c r="B509" s="157" t="s">
        <v>1440</v>
      </c>
      <c r="C509" s="160" t="s">
        <v>1260</v>
      </c>
    </row>
    <row r="510" spans="1:3" x14ac:dyDescent="0.25">
      <c r="A510" s="161">
        <v>718</v>
      </c>
      <c r="B510" s="157" t="s">
        <v>1441</v>
      </c>
      <c r="C510" s="160" t="s">
        <v>1260</v>
      </c>
    </row>
    <row r="511" spans="1:3" x14ac:dyDescent="0.25">
      <c r="A511" s="161">
        <v>719</v>
      </c>
      <c r="B511" s="157" t="s">
        <v>1441</v>
      </c>
      <c r="C511" s="160" t="s">
        <v>1260</v>
      </c>
    </row>
    <row r="512" spans="1:3" x14ac:dyDescent="0.25">
      <c r="A512" s="161">
        <v>720</v>
      </c>
      <c r="B512" s="157" t="s">
        <v>1307</v>
      </c>
      <c r="C512" s="160" t="s">
        <v>1280</v>
      </c>
    </row>
    <row r="513" spans="1:3" x14ac:dyDescent="0.25">
      <c r="A513" s="161">
        <v>721</v>
      </c>
      <c r="B513" s="157" t="s">
        <v>1442</v>
      </c>
      <c r="C513" s="160" t="s">
        <v>1280</v>
      </c>
    </row>
    <row r="514" spans="1:3" x14ac:dyDescent="0.25">
      <c r="A514" s="161">
        <v>722</v>
      </c>
      <c r="B514" s="157" t="s">
        <v>1442</v>
      </c>
      <c r="C514" s="160" t="s">
        <v>1280</v>
      </c>
    </row>
    <row r="515" spans="1:3" x14ac:dyDescent="0.25">
      <c r="A515" s="161">
        <v>723</v>
      </c>
      <c r="B515" s="157" t="s">
        <v>1442</v>
      </c>
      <c r="C515" s="160" t="s">
        <v>1280</v>
      </c>
    </row>
    <row r="516" spans="1:3" x14ac:dyDescent="0.25">
      <c r="A516" s="161">
        <v>724</v>
      </c>
      <c r="B516" s="157" t="s">
        <v>1442</v>
      </c>
      <c r="C516" s="160" t="s">
        <v>1280</v>
      </c>
    </row>
    <row r="517" spans="1:3" x14ac:dyDescent="0.25">
      <c r="A517" s="161">
        <v>725</v>
      </c>
      <c r="B517" s="157" t="s">
        <v>1442</v>
      </c>
      <c r="C517" s="160" t="s">
        <v>1280</v>
      </c>
    </row>
    <row r="518" spans="1:3" x14ac:dyDescent="0.25">
      <c r="A518" s="161">
        <v>726</v>
      </c>
      <c r="B518" s="157" t="s">
        <v>1442</v>
      </c>
      <c r="C518" s="160" t="s">
        <v>1280</v>
      </c>
    </row>
    <row r="519" spans="1:3" x14ac:dyDescent="0.25">
      <c r="A519" s="161">
        <v>727</v>
      </c>
      <c r="B519" s="157" t="s">
        <v>1442</v>
      </c>
      <c r="C519" s="160" t="s">
        <v>1280</v>
      </c>
    </row>
    <row r="520" spans="1:3" x14ac:dyDescent="0.25">
      <c r="A520" s="161">
        <v>728</v>
      </c>
      <c r="B520" s="157" t="s">
        <v>1443</v>
      </c>
      <c r="C520" s="160" t="s">
        <v>1280</v>
      </c>
    </row>
    <row r="521" spans="1:3" x14ac:dyDescent="0.25">
      <c r="A521" s="161">
        <v>729</v>
      </c>
      <c r="B521" s="157" t="s">
        <v>1442</v>
      </c>
      <c r="C521" s="160" t="s">
        <v>1280</v>
      </c>
    </row>
    <row r="522" spans="1:3" x14ac:dyDescent="0.25">
      <c r="A522" s="161">
        <v>730</v>
      </c>
      <c r="B522" s="157" t="s">
        <v>1443</v>
      </c>
      <c r="C522" s="160" t="s">
        <v>1280</v>
      </c>
    </row>
    <row r="523" spans="1:3" x14ac:dyDescent="0.25">
      <c r="A523" s="161">
        <v>731</v>
      </c>
      <c r="B523" s="157" t="s">
        <v>1442</v>
      </c>
      <c r="C523" s="160" t="s">
        <v>1280</v>
      </c>
    </row>
    <row r="524" spans="1:3" x14ac:dyDescent="0.25">
      <c r="A524" s="161">
        <v>732</v>
      </c>
      <c r="B524" s="157" t="s">
        <v>1443</v>
      </c>
      <c r="C524" s="160" t="s">
        <v>1280</v>
      </c>
    </row>
    <row r="525" spans="1:3" x14ac:dyDescent="0.25">
      <c r="A525" s="161">
        <v>733</v>
      </c>
      <c r="B525" s="157" t="s">
        <v>1442</v>
      </c>
      <c r="C525" s="160" t="s">
        <v>1280</v>
      </c>
    </row>
    <row r="526" spans="1:3" x14ac:dyDescent="0.25">
      <c r="A526" s="161">
        <v>734</v>
      </c>
      <c r="B526" s="157" t="s">
        <v>1443</v>
      </c>
      <c r="C526" s="160" t="s">
        <v>1280</v>
      </c>
    </row>
    <row r="527" spans="1:3" x14ac:dyDescent="0.25">
      <c r="A527" s="161">
        <v>735</v>
      </c>
      <c r="B527" s="157" t="s">
        <v>1442</v>
      </c>
      <c r="C527" s="160" t="s">
        <v>1280</v>
      </c>
    </row>
    <row r="528" spans="1:3" x14ac:dyDescent="0.25">
      <c r="A528" s="161">
        <v>736</v>
      </c>
      <c r="B528" s="157" t="s">
        <v>1443</v>
      </c>
      <c r="C528" s="160" t="s">
        <v>1280</v>
      </c>
    </row>
    <row r="529" spans="1:3" x14ac:dyDescent="0.25">
      <c r="A529" s="161">
        <v>737</v>
      </c>
      <c r="B529" s="157" t="s">
        <v>1442</v>
      </c>
      <c r="C529" s="160" t="s">
        <v>1280</v>
      </c>
    </row>
    <row r="530" spans="1:3" x14ac:dyDescent="0.25">
      <c r="A530" s="161">
        <v>738</v>
      </c>
      <c r="B530" s="157" t="s">
        <v>1443</v>
      </c>
      <c r="C530" s="160" t="s">
        <v>1280</v>
      </c>
    </row>
    <row r="531" spans="1:3" x14ac:dyDescent="0.25">
      <c r="A531" s="161">
        <v>739</v>
      </c>
      <c r="B531" s="157" t="s">
        <v>1442</v>
      </c>
      <c r="C531" s="160" t="s">
        <v>1280</v>
      </c>
    </row>
    <row r="532" spans="1:3" x14ac:dyDescent="0.25">
      <c r="A532" s="161">
        <v>740</v>
      </c>
      <c r="B532" s="157" t="s">
        <v>1443</v>
      </c>
      <c r="C532" s="160" t="s">
        <v>1280</v>
      </c>
    </row>
    <row r="533" spans="1:3" x14ac:dyDescent="0.25">
      <c r="A533" s="161">
        <v>741</v>
      </c>
      <c r="B533" s="157" t="s">
        <v>1442</v>
      </c>
      <c r="C533" s="160" t="s">
        <v>1280</v>
      </c>
    </row>
    <row r="534" spans="1:3" x14ac:dyDescent="0.25">
      <c r="A534" s="161">
        <v>742</v>
      </c>
      <c r="B534" s="157" t="s">
        <v>1443</v>
      </c>
      <c r="C534" s="160" t="s">
        <v>1280</v>
      </c>
    </row>
    <row r="535" spans="1:3" x14ac:dyDescent="0.25">
      <c r="A535" s="161">
        <v>743</v>
      </c>
      <c r="B535" s="157" t="s">
        <v>1442</v>
      </c>
      <c r="C535" s="160" t="s">
        <v>1280</v>
      </c>
    </row>
    <row r="536" spans="1:3" x14ac:dyDescent="0.25">
      <c r="A536" s="161">
        <v>744</v>
      </c>
      <c r="B536" s="157" t="s">
        <v>1443</v>
      </c>
      <c r="C536" s="160" t="s">
        <v>1280</v>
      </c>
    </row>
    <row r="537" spans="1:3" x14ac:dyDescent="0.25">
      <c r="A537" s="161">
        <v>745</v>
      </c>
      <c r="B537" s="157" t="s">
        <v>1442</v>
      </c>
      <c r="C537" s="160" t="s">
        <v>1280</v>
      </c>
    </row>
    <row r="538" spans="1:3" x14ac:dyDescent="0.25">
      <c r="A538" s="161">
        <v>746</v>
      </c>
      <c r="B538" s="157" t="s">
        <v>1443</v>
      </c>
      <c r="C538" s="160" t="s">
        <v>1280</v>
      </c>
    </row>
    <row r="539" spans="1:3" x14ac:dyDescent="0.25">
      <c r="A539" s="161">
        <v>747</v>
      </c>
      <c r="B539" s="157" t="s">
        <v>1442</v>
      </c>
      <c r="C539" s="160" t="s">
        <v>1280</v>
      </c>
    </row>
    <row r="540" spans="1:3" x14ac:dyDescent="0.25">
      <c r="A540" s="161">
        <v>748</v>
      </c>
      <c r="B540" s="157" t="s">
        <v>1442</v>
      </c>
      <c r="C540" s="160" t="s">
        <v>1280</v>
      </c>
    </row>
    <row r="541" spans="1:3" x14ac:dyDescent="0.25">
      <c r="A541" s="161">
        <v>749</v>
      </c>
      <c r="B541" s="157" t="s">
        <v>1443</v>
      </c>
      <c r="C541" s="160" t="s">
        <v>1280</v>
      </c>
    </row>
    <row r="542" spans="1:3" x14ac:dyDescent="0.25">
      <c r="A542" s="161">
        <v>752</v>
      </c>
      <c r="B542" s="157" t="s">
        <v>1442</v>
      </c>
      <c r="C542" s="160" t="s">
        <v>1280</v>
      </c>
    </row>
    <row r="543" spans="1:3" x14ac:dyDescent="0.25">
      <c r="A543" s="161">
        <v>753</v>
      </c>
      <c r="B543" s="157" t="s">
        <v>1444</v>
      </c>
      <c r="C543" s="160" t="s">
        <v>1280</v>
      </c>
    </row>
    <row r="544" spans="1:3" x14ac:dyDescent="0.25">
      <c r="A544" s="161">
        <v>754</v>
      </c>
      <c r="B544" s="157" t="s">
        <v>1442</v>
      </c>
      <c r="C544" s="160" t="s">
        <v>1280</v>
      </c>
    </row>
    <row r="545" spans="1:3" x14ac:dyDescent="0.25">
      <c r="A545" s="161">
        <v>755</v>
      </c>
      <c r="B545" s="157" t="s">
        <v>1444</v>
      </c>
      <c r="C545" s="160" t="s">
        <v>1280</v>
      </c>
    </row>
    <row r="546" spans="1:3" x14ac:dyDescent="0.25">
      <c r="A546" s="161">
        <v>756</v>
      </c>
      <c r="B546" s="157" t="s">
        <v>1442</v>
      </c>
      <c r="C546" s="160" t="s">
        <v>1280</v>
      </c>
    </row>
    <row r="547" spans="1:3" x14ac:dyDescent="0.25">
      <c r="A547" s="161">
        <v>757</v>
      </c>
      <c r="B547" s="157" t="s">
        <v>1444</v>
      </c>
      <c r="C547" s="160" t="s">
        <v>1280</v>
      </c>
    </row>
    <row r="548" spans="1:3" x14ac:dyDescent="0.25">
      <c r="A548" s="161">
        <v>758</v>
      </c>
      <c r="B548" s="157" t="s">
        <v>1442</v>
      </c>
      <c r="C548" s="160" t="s">
        <v>1280</v>
      </c>
    </row>
    <row r="549" spans="1:3" x14ac:dyDescent="0.25">
      <c r="A549" s="161">
        <v>759</v>
      </c>
      <c r="B549" s="157" t="s">
        <v>1444</v>
      </c>
      <c r="C549" s="160" t="s">
        <v>1280</v>
      </c>
    </row>
    <row r="550" spans="1:3" x14ac:dyDescent="0.25">
      <c r="A550" s="161">
        <v>760</v>
      </c>
      <c r="B550" s="157" t="s">
        <v>1442</v>
      </c>
      <c r="C550" s="160" t="s">
        <v>1280</v>
      </c>
    </row>
    <row r="551" spans="1:3" x14ac:dyDescent="0.25">
      <c r="A551" s="161">
        <v>761</v>
      </c>
      <c r="B551" s="157" t="s">
        <v>1444</v>
      </c>
      <c r="C551" s="160" t="s">
        <v>1280</v>
      </c>
    </row>
    <row r="552" spans="1:3" x14ac:dyDescent="0.25">
      <c r="A552" s="161">
        <v>762</v>
      </c>
      <c r="B552" s="157" t="s">
        <v>1442</v>
      </c>
      <c r="C552" s="160" t="s">
        <v>1280</v>
      </c>
    </row>
    <row r="553" spans="1:3" x14ac:dyDescent="0.25">
      <c r="A553" s="161">
        <v>763</v>
      </c>
      <c r="B553" s="157" t="s">
        <v>1444</v>
      </c>
      <c r="C553" s="160" t="s">
        <v>1280</v>
      </c>
    </row>
    <row r="554" spans="1:3" x14ac:dyDescent="0.25">
      <c r="A554" s="161">
        <v>764</v>
      </c>
      <c r="B554" s="157" t="s">
        <v>1442</v>
      </c>
      <c r="C554" s="160" t="s">
        <v>1280</v>
      </c>
    </row>
    <row r="555" spans="1:3" x14ac:dyDescent="0.25">
      <c r="A555" s="161">
        <v>765</v>
      </c>
      <c r="B555" s="157" t="s">
        <v>1444</v>
      </c>
      <c r="C555" s="160" t="s">
        <v>1280</v>
      </c>
    </row>
    <row r="556" spans="1:3" x14ac:dyDescent="0.25">
      <c r="A556" s="161">
        <v>766</v>
      </c>
      <c r="B556" s="157" t="s">
        <v>1442</v>
      </c>
      <c r="C556" s="160" t="s">
        <v>1280</v>
      </c>
    </row>
    <row r="557" spans="1:3" x14ac:dyDescent="0.25">
      <c r="A557" s="161">
        <v>767</v>
      </c>
      <c r="B557" s="157" t="s">
        <v>1444</v>
      </c>
      <c r="C557" s="160" t="s">
        <v>1280</v>
      </c>
    </row>
    <row r="558" spans="1:3" x14ac:dyDescent="0.25">
      <c r="A558" s="161">
        <v>768</v>
      </c>
      <c r="B558" s="157" t="s">
        <v>1442</v>
      </c>
      <c r="C558" s="160" t="s">
        <v>1280</v>
      </c>
    </row>
    <row r="559" spans="1:3" x14ac:dyDescent="0.25">
      <c r="A559" s="161">
        <v>769</v>
      </c>
      <c r="B559" s="157" t="s">
        <v>1444</v>
      </c>
      <c r="C559" s="160" t="s">
        <v>1280</v>
      </c>
    </row>
    <row r="560" spans="1:3" x14ac:dyDescent="0.25">
      <c r="A560" s="161">
        <v>770</v>
      </c>
      <c r="B560" s="157" t="s">
        <v>1445</v>
      </c>
      <c r="C560" s="160" t="s">
        <v>1280</v>
      </c>
    </row>
    <row r="561" spans="1:3" x14ac:dyDescent="0.25">
      <c r="A561" s="161">
        <v>775</v>
      </c>
      <c r="B561" s="157" t="s">
        <v>1446</v>
      </c>
      <c r="C561" s="160" t="s">
        <v>1280</v>
      </c>
    </row>
    <row r="562" spans="1:3" x14ac:dyDescent="0.25">
      <c r="A562" s="161">
        <v>776</v>
      </c>
      <c r="B562" s="157" t="s">
        <v>1446</v>
      </c>
      <c r="C562" s="160" t="s">
        <v>1280</v>
      </c>
    </row>
    <row r="563" spans="1:3" x14ac:dyDescent="0.25">
      <c r="A563" s="161">
        <v>781</v>
      </c>
      <c r="B563" s="157" t="s">
        <v>1442</v>
      </c>
      <c r="C563" s="160" t="s">
        <v>1260</v>
      </c>
    </row>
    <row r="564" spans="1:3" x14ac:dyDescent="0.25">
      <c r="A564" s="161">
        <v>782</v>
      </c>
      <c r="B564" s="157" t="s">
        <v>1442</v>
      </c>
      <c r="C564" s="160" t="s">
        <v>1280</v>
      </c>
    </row>
    <row r="565" spans="1:3" x14ac:dyDescent="0.25">
      <c r="A565" s="161">
        <v>783</v>
      </c>
      <c r="B565" s="157" t="s">
        <v>1442</v>
      </c>
      <c r="C565" s="160" t="s">
        <v>1280</v>
      </c>
    </row>
    <row r="566" spans="1:3" x14ac:dyDescent="0.25">
      <c r="A566" s="161">
        <v>784</v>
      </c>
      <c r="B566" s="157" t="s">
        <v>1442</v>
      </c>
      <c r="C566" s="160" t="s">
        <v>1280</v>
      </c>
    </row>
    <row r="567" spans="1:3" x14ac:dyDescent="0.25">
      <c r="A567" s="161">
        <v>785</v>
      </c>
      <c r="B567" s="157" t="s">
        <v>1442</v>
      </c>
      <c r="C567" s="160" t="s">
        <v>1280</v>
      </c>
    </row>
    <row r="568" spans="1:3" x14ac:dyDescent="0.25">
      <c r="A568" s="161">
        <v>786</v>
      </c>
      <c r="B568" s="157" t="s">
        <v>1442</v>
      </c>
      <c r="C568" s="160" t="s">
        <v>1280</v>
      </c>
    </row>
    <row r="569" spans="1:3" x14ac:dyDescent="0.25">
      <c r="A569" s="161">
        <v>787</v>
      </c>
      <c r="B569" s="157" t="s">
        <v>1447</v>
      </c>
      <c r="C569" s="160" t="s">
        <v>1280</v>
      </c>
    </row>
    <row r="570" spans="1:3" x14ac:dyDescent="0.25">
      <c r="A570" s="161">
        <v>788</v>
      </c>
      <c r="B570" s="157" t="s">
        <v>1448</v>
      </c>
      <c r="C570" s="160" t="s">
        <v>1280</v>
      </c>
    </row>
    <row r="571" spans="1:3" x14ac:dyDescent="0.25">
      <c r="A571" s="161">
        <v>789</v>
      </c>
      <c r="B571" s="157" t="s">
        <v>1449</v>
      </c>
      <c r="C571" s="160" t="s">
        <v>1280</v>
      </c>
    </row>
    <row r="572" spans="1:3" x14ac:dyDescent="0.25">
      <c r="A572" s="161">
        <v>790</v>
      </c>
      <c r="B572" s="157" t="s">
        <v>1450</v>
      </c>
      <c r="C572" s="160" t="s">
        <v>1280</v>
      </c>
    </row>
    <row r="573" spans="1:3" x14ac:dyDescent="0.25">
      <c r="A573" s="161">
        <v>791</v>
      </c>
      <c r="B573" s="157" t="s">
        <v>1451</v>
      </c>
      <c r="C573" s="160" t="s">
        <v>1280</v>
      </c>
    </row>
    <row r="574" spans="1:3" x14ac:dyDescent="0.25">
      <c r="A574" s="161">
        <v>792</v>
      </c>
      <c r="B574" s="157" t="s">
        <v>1452</v>
      </c>
      <c r="C574" s="160" t="s">
        <v>1280</v>
      </c>
    </row>
    <row r="575" spans="1:3" x14ac:dyDescent="0.25">
      <c r="A575" s="161">
        <v>793</v>
      </c>
      <c r="B575" s="157" t="s">
        <v>1442</v>
      </c>
      <c r="C575" s="160" t="s">
        <v>1280</v>
      </c>
    </row>
    <row r="576" spans="1:3" x14ac:dyDescent="0.25">
      <c r="A576" s="161">
        <v>794</v>
      </c>
      <c r="B576" s="157" t="s">
        <v>1443</v>
      </c>
      <c r="C576" s="160" t="s">
        <v>1280</v>
      </c>
    </row>
    <row r="577" spans="1:3" x14ac:dyDescent="0.25">
      <c r="A577" s="161">
        <v>801</v>
      </c>
      <c r="B577" s="157" t="s">
        <v>1369</v>
      </c>
      <c r="C577" s="160" t="s">
        <v>1280</v>
      </c>
    </row>
    <row r="578" spans="1:3" x14ac:dyDescent="0.25">
      <c r="A578" s="161">
        <v>802</v>
      </c>
      <c r="B578" s="157" t="s">
        <v>1453</v>
      </c>
      <c r="C578" s="160" t="s">
        <v>1280</v>
      </c>
    </row>
    <row r="579" spans="1:3" x14ac:dyDescent="0.25">
      <c r="A579" s="161">
        <v>803</v>
      </c>
      <c r="B579" s="157" t="s">
        <v>1454</v>
      </c>
      <c r="C579" s="160" t="s">
        <v>1260</v>
      </c>
    </row>
    <row r="580" spans="1:3" x14ac:dyDescent="0.25">
      <c r="A580" s="161">
        <v>804</v>
      </c>
      <c r="B580" s="157" t="s">
        <v>1453</v>
      </c>
      <c r="C580" s="160" t="s">
        <v>1280</v>
      </c>
    </row>
    <row r="581" spans="1:3" x14ac:dyDescent="0.25">
      <c r="A581" s="161">
        <v>805</v>
      </c>
      <c r="B581" s="157" t="s">
        <v>1454</v>
      </c>
      <c r="C581" s="160" t="s">
        <v>1260</v>
      </c>
    </row>
    <row r="582" spans="1:3" x14ac:dyDescent="0.25">
      <c r="A582" s="161">
        <v>806</v>
      </c>
      <c r="B582" s="157" t="s">
        <v>1453</v>
      </c>
      <c r="C582" s="160" t="s">
        <v>1280</v>
      </c>
    </row>
    <row r="583" spans="1:3" x14ac:dyDescent="0.25">
      <c r="A583" s="161">
        <v>807</v>
      </c>
      <c r="B583" s="157" t="s">
        <v>1454</v>
      </c>
      <c r="C583" s="160" t="s">
        <v>1260</v>
      </c>
    </row>
    <row r="584" spans="1:3" x14ac:dyDescent="0.25">
      <c r="A584" s="161">
        <v>808</v>
      </c>
      <c r="B584" s="157" t="s">
        <v>1453</v>
      </c>
      <c r="C584" s="160" t="s">
        <v>1280</v>
      </c>
    </row>
    <row r="585" spans="1:3" x14ac:dyDescent="0.25">
      <c r="A585" s="161">
        <v>809</v>
      </c>
      <c r="B585" s="157" t="s">
        <v>1454</v>
      </c>
      <c r="C585" s="160" t="s">
        <v>1260</v>
      </c>
    </row>
    <row r="586" spans="1:3" x14ac:dyDescent="0.25">
      <c r="A586" s="161">
        <v>810</v>
      </c>
      <c r="B586" s="157" t="s">
        <v>1453</v>
      </c>
      <c r="C586" s="160" t="s">
        <v>1280</v>
      </c>
    </row>
    <row r="587" spans="1:3" x14ac:dyDescent="0.25">
      <c r="A587" s="161">
        <v>811</v>
      </c>
      <c r="B587" s="157" t="s">
        <v>1454</v>
      </c>
      <c r="C587" s="160" t="s">
        <v>1260</v>
      </c>
    </row>
    <row r="588" spans="1:3" x14ac:dyDescent="0.25">
      <c r="A588" s="161">
        <v>812</v>
      </c>
      <c r="B588" s="157" t="s">
        <v>1453</v>
      </c>
      <c r="C588" s="160" t="s">
        <v>1280</v>
      </c>
    </row>
    <row r="589" spans="1:3" x14ac:dyDescent="0.25">
      <c r="A589" s="161">
        <v>813</v>
      </c>
      <c r="B589" s="157" t="s">
        <v>1454</v>
      </c>
      <c r="C589" s="160" t="s">
        <v>1260</v>
      </c>
    </row>
    <row r="590" spans="1:3" x14ac:dyDescent="0.25">
      <c r="A590" s="161">
        <v>814</v>
      </c>
      <c r="B590" s="157" t="s">
        <v>1453</v>
      </c>
      <c r="C590" s="160" t="s">
        <v>1280</v>
      </c>
    </row>
    <row r="591" spans="1:3" x14ac:dyDescent="0.25">
      <c r="A591" s="161">
        <v>815</v>
      </c>
      <c r="B591" s="157" t="s">
        <v>1454</v>
      </c>
      <c r="C591" s="160" t="s">
        <v>1260</v>
      </c>
    </row>
    <row r="592" spans="1:3" x14ac:dyDescent="0.25">
      <c r="A592" s="161">
        <v>816</v>
      </c>
      <c r="B592" s="157" t="s">
        <v>1453</v>
      </c>
      <c r="C592" s="160" t="s">
        <v>1280</v>
      </c>
    </row>
    <row r="593" spans="1:3" x14ac:dyDescent="0.25">
      <c r="A593" s="161">
        <v>817</v>
      </c>
      <c r="B593" s="157" t="s">
        <v>1454</v>
      </c>
      <c r="C593" s="160" t="s">
        <v>1260</v>
      </c>
    </row>
    <row r="594" spans="1:3" x14ac:dyDescent="0.25">
      <c r="A594" s="161">
        <v>818</v>
      </c>
      <c r="B594" s="157" t="s">
        <v>1453</v>
      </c>
      <c r="C594" s="160" t="s">
        <v>1280</v>
      </c>
    </row>
    <row r="595" spans="1:3" x14ac:dyDescent="0.25">
      <c r="A595" s="161">
        <v>819</v>
      </c>
      <c r="B595" s="157" t="s">
        <v>1454</v>
      </c>
      <c r="C595" s="160" t="s">
        <v>1260</v>
      </c>
    </row>
    <row r="596" spans="1:3" x14ac:dyDescent="0.25">
      <c r="A596" s="161">
        <v>820</v>
      </c>
      <c r="B596" s="157" t="s">
        <v>1453</v>
      </c>
      <c r="C596" s="160" t="s">
        <v>1280</v>
      </c>
    </row>
    <row r="597" spans="1:3" x14ac:dyDescent="0.25">
      <c r="A597" s="161">
        <v>821</v>
      </c>
      <c r="B597" s="157" t="s">
        <v>1454</v>
      </c>
      <c r="C597" s="160" t="s">
        <v>1260</v>
      </c>
    </row>
    <row r="598" spans="1:3" x14ac:dyDescent="0.25">
      <c r="A598" s="161">
        <v>822</v>
      </c>
      <c r="B598" s="157" t="s">
        <v>1453</v>
      </c>
      <c r="C598" s="160" t="s">
        <v>1280</v>
      </c>
    </row>
    <row r="599" spans="1:3" x14ac:dyDescent="0.25">
      <c r="A599" s="161">
        <v>823</v>
      </c>
      <c r="B599" s="157" t="s">
        <v>1454</v>
      </c>
      <c r="C599" s="160" t="s">
        <v>1260</v>
      </c>
    </row>
    <row r="600" spans="1:3" x14ac:dyDescent="0.25">
      <c r="A600" s="161">
        <v>824</v>
      </c>
      <c r="B600" s="157" t="s">
        <v>1453</v>
      </c>
      <c r="C600" s="160" t="s">
        <v>1280</v>
      </c>
    </row>
    <row r="601" spans="1:3" x14ac:dyDescent="0.25">
      <c r="A601" s="161">
        <v>825</v>
      </c>
      <c r="B601" s="157" t="s">
        <v>1454</v>
      </c>
      <c r="C601" s="160" t="s">
        <v>1260</v>
      </c>
    </row>
    <row r="602" spans="1:3" x14ac:dyDescent="0.25">
      <c r="A602" s="161">
        <v>826</v>
      </c>
      <c r="B602" s="157" t="s">
        <v>1453</v>
      </c>
      <c r="C602" s="160" t="s">
        <v>1280</v>
      </c>
    </row>
    <row r="603" spans="1:3" x14ac:dyDescent="0.25">
      <c r="A603" s="161">
        <v>827</v>
      </c>
      <c r="B603" s="157" t="s">
        <v>1454</v>
      </c>
      <c r="C603" s="160" t="s">
        <v>1260</v>
      </c>
    </row>
    <row r="604" spans="1:3" x14ac:dyDescent="0.25">
      <c r="A604" s="161">
        <v>828</v>
      </c>
      <c r="B604" s="157" t="s">
        <v>1453</v>
      </c>
      <c r="C604" s="160" t="s">
        <v>1280</v>
      </c>
    </row>
    <row r="605" spans="1:3" x14ac:dyDescent="0.25">
      <c r="A605" s="161">
        <v>829</v>
      </c>
      <c r="B605" s="157" t="s">
        <v>1454</v>
      </c>
      <c r="C605" s="160" t="s">
        <v>1260</v>
      </c>
    </row>
    <row r="606" spans="1:3" x14ac:dyDescent="0.25">
      <c r="A606" s="161">
        <v>830</v>
      </c>
      <c r="B606" s="157" t="s">
        <v>1453</v>
      </c>
      <c r="C606" s="160" t="s">
        <v>1280</v>
      </c>
    </row>
    <row r="607" spans="1:3" x14ac:dyDescent="0.25">
      <c r="A607" s="161">
        <v>831</v>
      </c>
      <c r="B607" s="157" t="s">
        <v>1454</v>
      </c>
      <c r="C607" s="160" t="s">
        <v>1260</v>
      </c>
    </row>
    <row r="608" spans="1:3" x14ac:dyDescent="0.25">
      <c r="A608" s="161">
        <v>832</v>
      </c>
      <c r="B608" s="157" t="s">
        <v>1453</v>
      </c>
      <c r="C608" s="160" t="s">
        <v>1280</v>
      </c>
    </row>
    <row r="609" spans="1:3" x14ac:dyDescent="0.25">
      <c r="A609" s="161">
        <v>833</v>
      </c>
      <c r="B609" s="157" t="s">
        <v>1454</v>
      </c>
      <c r="C609" s="160" t="s">
        <v>1260</v>
      </c>
    </row>
    <row r="610" spans="1:3" x14ac:dyDescent="0.25">
      <c r="A610" s="161">
        <v>834</v>
      </c>
      <c r="B610" s="157" t="s">
        <v>1453</v>
      </c>
      <c r="C610" s="160" t="s">
        <v>1280</v>
      </c>
    </row>
    <row r="611" spans="1:3" x14ac:dyDescent="0.25">
      <c r="A611" s="161">
        <v>835</v>
      </c>
      <c r="B611" s="157" t="s">
        <v>1454</v>
      </c>
      <c r="C611" s="160" t="s">
        <v>1260</v>
      </c>
    </row>
    <row r="612" spans="1:3" x14ac:dyDescent="0.25">
      <c r="A612" s="161">
        <v>836</v>
      </c>
      <c r="B612" s="157" t="s">
        <v>1453</v>
      </c>
      <c r="C612" s="160" t="s">
        <v>1280</v>
      </c>
    </row>
    <row r="613" spans="1:3" x14ac:dyDescent="0.25">
      <c r="A613" s="161">
        <v>837</v>
      </c>
      <c r="B613" s="157" t="s">
        <v>1454</v>
      </c>
      <c r="C613" s="160" t="s">
        <v>1260</v>
      </c>
    </row>
    <row r="614" spans="1:3" x14ac:dyDescent="0.25">
      <c r="A614" s="161">
        <v>838</v>
      </c>
      <c r="B614" s="157" t="s">
        <v>1453</v>
      </c>
      <c r="C614" s="160" t="s">
        <v>1280</v>
      </c>
    </row>
    <row r="615" spans="1:3" x14ac:dyDescent="0.25">
      <c r="A615" s="161">
        <v>839</v>
      </c>
      <c r="B615" s="157" t="s">
        <v>1454</v>
      </c>
      <c r="C615" s="160" t="s">
        <v>1260</v>
      </c>
    </row>
    <row r="616" spans="1:3" x14ac:dyDescent="0.25">
      <c r="A616" s="161">
        <v>840</v>
      </c>
      <c r="B616" s="157" t="s">
        <v>1453</v>
      </c>
      <c r="C616" s="160" t="s">
        <v>1280</v>
      </c>
    </row>
    <row r="617" spans="1:3" x14ac:dyDescent="0.25">
      <c r="A617" s="161">
        <v>841</v>
      </c>
      <c r="B617" s="157" t="s">
        <v>1454</v>
      </c>
      <c r="C617" s="160" t="s">
        <v>1260</v>
      </c>
    </row>
    <row r="618" spans="1:3" x14ac:dyDescent="0.25">
      <c r="A618" s="161">
        <v>842</v>
      </c>
      <c r="B618" s="157" t="s">
        <v>1453</v>
      </c>
      <c r="C618" s="160" t="s">
        <v>1280</v>
      </c>
    </row>
    <row r="619" spans="1:3" x14ac:dyDescent="0.25">
      <c r="A619" s="161">
        <v>843</v>
      </c>
      <c r="B619" s="157" t="s">
        <v>1454</v>
      </c>
      <c r="C619" s="160" t="s">
        <v>1260</v>
      </c>
    </row>
    <row r="620" spans="1:3" x14ac:dyDescent="0.25">
      <c r="A620" s="161">
        <v>844</v>
      </c>
      <c r="B620" s="157" t="s">
        <v>1453</v>
      </c>
      <c r="C620" s="160" t="s">
        <v>1280</v>
      </c>
    </row>
    <row r="621" spans="1:3" x14ac:dyDescent="0.25">
      <c r="A621" s="161">
        <v>845</v>
      </c>
      <c r="B621" s="157" t="s">
        <v>1454</v>
      </c>
      <c r="C621" s="160" t="s">
        <v>1260</v>
      </c>
    </row>
    <row r="622" spans="1:3" x14ac:dyDescent="0.25">
      <c r="A622" s="161">
        <v>846</v>
      </c>
      <c r="B622" s="157" t="s">
        <v>1453</v>
      </c>
      <c r="C622" s="160" t="s">
        <v>1280</v>
      </c>
    </row>
    <row r="623" spans="1:3" x14ac:dyDescent="0.25">
      <c r="A623" s="161">
        <v>847</v>
      </c>
      <c r="B623" s="157" t="s">
        <v>1454</v>
      </c>
      <c r="C623" s="160" t="s">
        <v>1260</v>
      </c>
    </row>
    <row r="624" spans="1:3" x14ac:dyDescent="0.25">
      <c r="A624" s="161">
        <v>848</v>
      </c>
      <c r="B624" s="157" t="s">
        <v>1453</v>
      </c>
      <c r="C624" s="160" t="s">
        <v>1280</v>
      </c>
    </row>
    <row r="625" spans="1:3" x14ac:dyDescent="0.25">
      <c r="A625" s="161">
        <v>849</v>
      </c>
      <c r="B625" s="157" t="s">
        <v>1454</v>
      </c>
      <c r="C625" s="160" t="s">
        <v>1260</v>
      </c>
    </row>
    <row r="626" spans="1:3" x14ac:dyDescent="0.25">
      <c r="A626" s="161">
        <v>850</v>
      </c>
      <c r="B626" s="157" t="s">
        <v>1454</v>
      </c>
      <c r="C626" s="160" t="s">
        <v>1260</v>
      </c>
    </row>
    <row r="627" spans="1:3" x14ac:dyDescent="0.25">
      <c r="A627" s="161">
        <v>851</v>
      </c>
      <c r="B627" s="157" t="s">
        <v>1454</v>
      </c>
      <c r="C627" s="160" t="s">
        <v>1260</v>
      </c>
    </row>
    <row r="628" spans="1:3" x14ac:dyDescent="0.25">
      <c r="A628" s="161">
        <v>852</v>
      </c>
      <c r="B628" s="157" t="s">
        <v>1453</v>
      </c>
      <c r="C628" s="160" t="s">
        <v>1280</v>
      </c>
    </row>
    <row r="629" spans="1:3" x14ac:dyDescent="0.25">
      <c r="A629" s="161">
        <v>853</v>
      </c>
      <c r="B629" s="157" t="s">
        <v>1453</v>
      </c>
      <c r="C629" s="160" t="s">
        <v>1280</v>
      </c>
    </row>
    <row r="630" spans="1:3" x14ac:dyDescent="0.25">
      <c r="A630" s="161">
        <v>854</v>
      </c>
      <c r="B630" s="157" t="s">
        <v>1453</v>
      </c>
      <c r="C630" s="160" t="s">
        <v>1280</v>
      </c>
    </row>
    <row r="631" spans="1:3" x14ac:dyDescent="0.25">
      <c r="A631" s="161">
        <v>855</v>
      </c>
      <c r="B631" s="157" t="s">
        <v>1453</v>
      </c>
      <c r="C631" s="160" t="s">
        <v>1280</v>
      </c>
    </row>
    <row r="632" spans="1:3" x14ac:dyDescent="0.25">
      <c r="A632" s="161">
        <v>856</v>
      </c>
      <c r="B632" s="157" t="s">
        <v>1453</v>
      </c>
      <c r="C632" s="160" t="s">
        <v>1280</v>
      </c>
    </row>
    <row r="633" spans="1:3" x14ac:dyDescent="0.25">
      <c r="A633" s="161">
        <v>857</v>
      </c>
      <c r="B633" s="157" t="s">
        <v>1453</v>
      </c>
      <c r="C633" s="160" t="s">
        <v>1280</v>
      </c>
    </row>
    <row r="634" spans="1:3" x14ac:dyDescent="0.25">
      <c r="A634" s="161">
        <v>858</v>
      </c>
      <c r="B634" s="157" t="s">
        <v>1453</v>
      </c>
      <c r="C634" s="160" t="s">
        <v>1280</v>
      </c>
    </row>
    <row r="635" spans="1:3" x14ac:dyDescent="0.25">
      <c r="A635" s="161">
        <v>859</v>
      </c>
      <c r="B635" s="157" t="s">
        <v>1453</v>
      </c>
      <c r="C635" s="160" t="s">
        <v>1280</v>
      </c>
    </row>
    <row r="636" spans="1:3" x14ac:dyDescent="0.25">
      <c r="A636" s="161">
        <v>860</v>
      </c>
      <c r="B636" s="157" t="s">
        <v>1453</v>
      </c>
      <c r="C636" s="160" t="s">
        <v>1280</v>
      </c>
    </row>
    <row r="637" spans="1:3" x14ac:dyDescent="0.25">
      <c r="A637" s="161">
        <v>861</v>
      </c>
      <c r="B637" s="157" t="s">
        <v>1453</v>
      </c>
      <c r="C637" s="160" t="s">
        <v>1280</v>
      </c>
    </row>
    <row r="638" spans="1:3" x14ac:dyDescent="0.25">
      <c r="A638" s="161">
        <v>862</v>
      </c>
      <c r="B638" s="157" t="s">
        <v>1453</v>
      </c>
      <c r="C638" s="160" t="s">
        <v>1280</v>
      </c>
    </row>
    <row r="639" spans="1:3" x14ac:dyDescent="0.25">
      <c r="A639" s="161">
        <v>863</v>
      </c>
      <c r="B639" s="157" t="s">
        <v>1453</v>
      </c>
      <c r="C639" s="160" t="s">
        <v>1280</v>
      </c>
    </row>
    <row r="640" spans="1:3" x14ac:dyDescent="0.25">
      <c r="A640" s="161">
        <v>864</v>
      </c>
      <c r="B640" s="157" t="s">
        <v>1453</v>
      </c>
      <c r="C640" s="160" t="s">
        <v>1280</v>
      </c>
    </row>
    <row r="641" spans="1:3" x14ac:dyDescent="0.25">
      <c r="A641" s="161">
        <v>865</v>
      </c>
      <c r="B641" s="157" t="s">
        <v>1453</v>
      </c>
      <c r="C641" s="160" t="s">
        <v>1280</v>
      </c>
    </row>
    <row r="642" spans="1:3" x14ac:dyDescent="0.25">
      <c r="A642" s="161">
        <v>866</v>
      </c>
      <c r="B642" s="157" t="s">
        <v>1454</v>
      </c>
      <c r="C642" s="160" t="s">
        <v>1260</v>
      </c>
    </row>
    <row r="643" spans="1:3" x14ac:dyDescent="0.25">
      <c r="A643" s="161">
        <v>867</v>
      </c>
      <c r="B643" s="157" t="s">
        <v>1453</v>
      </c>
      <c r="C643" s="160" t="s">
        <v>1280</v>
      </c>
    </row>
    <row r="644" spans="1:3" x14ac:dyDescent="0.25">
      <c r="A644" s="161">
        <v>868</v>
      </c>
      <c r="B644" s="157" t="s">
        <v>1454</v>
      </c>
      <c r="C644" s="160" t="s">
        <v>1260</v>
      </c>
    </row>
    <row r="645" spans="1:3" x14ac:dyDescent="0.25">
      <c r="A645" s="161">
        <v>869</v>
      </c>
      <c r="B645" s="157" t="s">
        <v>1453</v>
      </c>
      <c r="C645" s="160" t="s">
        <v>1280</v>
      </c>
    </row>
    <row r="646" spans="1:3" x14ac:dyDescent="0.25">
      <c r="A646" s="161">
        <v>870</v>
      </c>
      <c r="B646" s="157" t="s">
        <v>1454</v>
      </c>
      <c r="C646" s="160" t="s">
        <v>1260</v>
      </c>
    </row>
    <row r="647" spans="1:3" x14ac:dyDescent="0.25">
      <c r="A647" s="161">
        <v>871</v>
      </c>
      <c r="B647" s="157" t="s">
        <v>1453</v>
      </c>
      <c r="C647" s="160" t="s">
        <v>1280</v>
      </c>
    </row>
    <row r="648" spans="1:3" x14ac:dyDescent="0.25">
      <c r="A648" s="161">
        <v>872</v>
      </c>
      <c r="B648" s="157" t="s">
        <v>1454</v>
      </c>
      <c r="C648" s="160" t="s">
        <v>1260</v>
      </c>
    </row>
    <row r="649" spans="1:3" x14ac:dyDescent="0.25">
      <c r="A649" s="161">
        <v>873</v>
      </c>
      <c r="B649" s="157" t="s">
        <v>1453</v>
      </c>
      <c r="C649" s="160" t="s">
        <v>1280</v>
      </c>
    </row>
    <row r="650" spans="1:3" x14ac:dyDescent="0.25">
      <c r="A650" s="161">
        <v>874</v>
      </c>
      <c r="B650" s="157" t="s">
        <v>1454</v>
      </c>
      <c r="C650" s="160" t="s">
        <v>1260</v>
      </c>
    </row>
    <row r="651" spans="1:3" x14ac:dyDescent="0.25">
      <c r="A651" s="161">
        <v>875</v>
      </c>
      <c r="B651" s="157" t="s">
        <v>1453</v>
      </c>
      <c r="C651" s="160" t="s">
        <v>1280</v>
      </c>
    </row>
    <row r="652" spans="1:3" x14ac:dyDescent="0.25">
      <c r="A652" s="161">
        <v>876</v>
      </c>
      <c r="B652" s="157" t="s">
        <v>1454</v>
      </c>
      <c r="C652" s="160" t="s">
        <v>1260</v>
      </c>
    </row>
    <row r="653" spans="1:3" x14ac:dyDescent="0.25">
      <c r="A653" s="161">
        <v>877</v>
      </c>
      <c r="B653" s="157" t="s">
        <v>1453</v>
      </c>
      <c r="C653" s="160" t="s">
        <v>1280</v>
      </c>
    </row>
    <row r="654" spans="1:3" x14ac:dyDescent="0.25">
      <c r="A654" s="161">
        <v>878</v>
      </c>
      <c r="B654" s="157" t="s">
        <v>1454</v>
      </c>
      <c r="C654" s="160" t="s">
        <v>1260</v>
      </c>
    </row>
    <row r="655" spans="1:3" x14ac:dyDescent="0.25">
      <c r="A655" s="161">
        <v>879</v>
      </c>
      <c r="B655" s="157" t="s">
        <v>1453</v>
      </c>
      <c r="C655" s="160" t="s">
        <v>1280</v>
      </c>
    </row>
    <row r="656" spans="1:3" x14ac:dyDescent="0.25">
      <c r="A656" s="161">
        <v>880</v>
      </c>
      <c r="B656" s="157" t="s">
        <v>1454</v>
      </c>
      <c r="C656" s="160" t="s">
        <v>1260</v>
      </c>
    </row>
    <row r="657" spans="1:3" x14ac:dyDescent="0.25">
      <c r="A657" s="161">
        <v>881</v>
      </c>
      <c r="B657" s="157" t="s">
        <v>1453</v>
      </c>
      <c r="C657" s="160" t="s">
        <v>1280</v>
      </c>
    </row>
    <row r="658" spans="1:3" x14ac:dyDescent="0.25">
      <c r="A658" s="161">
        <v>882</v>
      </c>
      <c r="B658" s="157" t="s">
        <v>1454</v>
      </c>
      <c r="C658" s="160" t="s">
        <v>1260</v>
      </c>
    </row>
    <row r="659" spans="1:3" x14ac:dyDescent="0.25">
      <c r="A659" s="161">
        <v>883</v>
      </c>
      <c r="B659" s="157" t="s">
        <v>1453</v>
      </c>
      <c r="C659" s="160" t="s">
        <v>1280</v>
      </c>
    </row>
    <row r="660" spans="1:3" x14ac:dyDescent="0.25">
      <c r="A660" s="161">
        <v>884</v>
      </c>
      <c r="B660" s="157" t="s">
        <v>1454</v>
      </c>
      <c r="C660" s="160" t="s">
        <v>1260</v>
      </c>
    </row>
    <row r="661" spans="1:3" x14ac:dyDescent="0.25">
      <c r="A661" s="161">
        <v>885</v>
      </c>
      <c r="B661" s="157" t="s">
        <v>1453</v>
      </c>
      <c r="C661" s="160" t="s">
        <v>1280</v>
      </c>
    </row>
    <row r="662" spans="1:3" x14ac:dyDescent="0.25">
      <c r="A662" s="161">
        <v>886</v>
      </c>
      <c r="B662" s="157" t="s">
        <v>1454</v>
      </c>
      <c r="C662" s="160" t="s">
        <v>1260</v>
      </c>
    </row>
    <row r="663" spans="1:3" x14ac:dyDescent="0.25">
      <c r="A663" s="161">
        <v>887</v>
      </c>
      <c r="B663" s="157" t="s">
        <v>1453</v>
      </c>
      <c r="C663" s="160" t="s">
        <v>1280</v>
      </c>
    </row>
    <row r="664" spans="1:3" x14ac:dyDescent="0.25">
      <c r="A664" s="161">
        <v>888</v>
      </c>
      <c r="B664" s="157" t="s">
        <v>1454</v>
      </c>
      <c r="C664" s="160" t="s">
        <v>1260</v>
      </c>
    </row>
    <row r="665" spans="1:3" x14ac:dyDescent="0.25">
      <c r="A665" s="161">
        <v>889</v>
      </c>
      <c r="B665" s="157" t="s">
        <v>1453</v>
      </c>
      <c r="C665" s="160" t="s">
        <v>1280</v>
      </c>
    </row>
    <row r="666" spans="1:3" x14ac:dyDescent="0.25">
      <c r="A666" s="161">
        <v>890</v>
      </c>
      <c r="B666" s="157" t="s">
        <v>1454</v>
      </c>
      <c r="C666" s="160" t="s">
        <v>1260</v>
      </c>
    </row>
    <row r="667" spans="1:3" x14ac:dyDescent="0.25">
      <c r="A667" s="161">
        <v>891</v>
      </c>
      <c r="B667" s="157" t="s">
        <v>1454</v>
      </c>
      <c r="C667" s="160" t="s">
        <v>1260</v>
      </c>
    </row>
    <row r="668" spans="1:3" x14ac:dyDescent="0.25">
      <c r="A668" s="161">
        <v>892</v>
      </c>
      <c r="B668" s="157" t="s">
        <v>1454</v>
      </c>
      <c r="C668" s="160" t="s">
        <v>1260</v>
      </c>
    </row>
    <row r="669" spans="1:3" x14ac:dyDescent="0.25">
      <c r="A669" s="161">
        <v>893</v>
      </c>
      <c r="B669" s="157" t="s">
        <v>1454</v>
      </c>
      <c r="C669" s="160" t="s">
        <v>1260</v>
      </c>
    </row>
    <row r="670" spans="1:3" x14ac:dyDescent="0.25">
      <c r="A670" s="161">
        <v>894</v>
      </c>
      <c r="B670" s="157" t="s">
        <v>1411</v>
      </c>
      <c r="C670" s="160" t="s">
        <v>1260</v>
      </c>
    </row>
    <row r="671" spans="1:3" x14ac:dyDescent="0.25">
      <c r="A671" s="161">
        <v>895</v>
      </c>
      <c r="B671" s="157" t="s">
        <v>1411</v>
      </c>
      <c r="C671" s="160" t="s">
        <v>1260</v>
      </c>
    </row>
    <row r="672" spans="1:3" x14ac:dyDescent="0.25">
      <c r="A672" s="161">
        <v>896</v>
      </c>
      <c r="B672" s="157" t="s">
        <v>1411</v>
      </c>
      <c r="C672" s="160" t="s">
        <v>1260</v>
      </c>
    </row>
    <row r="673" spans="1:3" x14ac:dyDescent="0.25">
      <c r="A673" s="161">
        <v>897</v>
      </c>
      <c r="B673" s="157" t="s">
        <v>1454</v>
      </c>
      <c r="C673" s="160" t="s">
        <v>1260</v>
      </c>
    </row>
    <row r="674" spans="1:3" x14ac:dyDescent="0.25">
      <c r="A674" s="161">
        <v>898</v>
      </c>
      <c r="B674" s="157" t="s">
        <v>1454</v>
      </c>
      <c r="C674" s="160" t="s">
        <v>1260</v>
      </c>
    </row>
    <row r="675" spans="1:3" x14ac:dyDescent="0.25">
      <c r="A675" s="161">
        <v>899</v>
      </c>
      <c r="B675" s="157" t="s">
        <v>1455</v>
      </c>
      <c r="C675" s="160" t="s">
        <v>1260</v>
      </c>
    </row>
    <row r="676" spans="1:3" x14ac:dyDescent="0.25">
      <c r="A676" s="161">
        <v>900</v>
      </c>
      <c r="B676" s="157" t="s">
        <v>1455</v>
      </c>
      <c r="C676" s="160" t="s">
        <v>1260</v>
      </c>
    </row>
    <row r="677" spans="1:3" x14ac:dyDescent="0.25">
      <c r="A677" s="161">
        <v>901</v>
      </c>
      <c r="B677" s="157" t="s">
        <v>1455</v>
      </c>
      <c r="C677" s="160" t="s">
        <v>1260</v>
      </c>
    </row>
    <row r="678" spans="1:3" x14ac:dyDescent="0.25">
      <c r="A678" s="161">
        <v>902</v>
      </c>
      <c r="B678" s="157" t="s">
        <v>1455</v>
      </c>
      <c r="C678" s="160" t="s">
        <v>1260</v>
      </c>
    </row>
    <row r="679" spans="1:3" x14ac:dyDescent="0.25">
      <c r="A679" s="161">
        <v>903</v>
      </c>
      <c r="B679" s="157" t="s">
        <v>1455</v>
      </c>
      <c r="C679" s="160" t="s">
        <v>1260</v>
      </c>
    </row>
    <row r="680" spans="1:3" x14ac:dyDescent="0.25">
      <c r="A680" s="161">
        <v>904</v>
      </c>
      <c r="B680" s="157" t="s">
        <v>1456</v>
      </c>
      <c r="C680" s="160" t="s">
        <v>1260</v>
      </c>
    </row>
    <row r="681" spans="1:3" x14ac:dyDescent="0.25">
      <c r="A681" s="161">
        <v>905</v>
      </c>
      <c r="B681" s="157" t="s">
        <v>1456</v>
      </c>
      <c r="C681" s="160" t="s">
        <v>1260</v>
      </c>
    </row>
    <row r="682" spans="1:3" x14ac:dyDescent="0.25">
      <c r="A682" s="161">
        <v>906</v>
      </c>
      <c r="B682" s="157" t="s">
        <v>1456</v>
      </c>
      <c r="C682" s="160" t="s">
        <v>1260</v>
      </c>
    </row>
    <row r="683" spans="1:3" x14ac:dyDescent="0.25">
      <c r="A683" s="161">
        <v>907</v>
      </c>
      <c r="B683" s="157" t="s">
        <v>1457</v>
      </c>
      <c r="C683" s="160" t="s">
        <v>1260</v>
      </c>
    </row>
    <row r="684" spans="1:3" x14ac:dyDescent="0.25">
      <c r="A684" s="161">
        <v>908</v>
      </c>
      <c r="B684" s="157" t="s">
        <v>1457</v>
      </c>
      <c r="C684" s="160" t="s">
        <v>1260</v>
      </c>
    </row>
    <row r="685" spans="1:3" x14ac:dyDescent="0.25">
      <c r="A685" s="161">
        <v>909</v>
      </c>
      <c r="B685" s="157" t="s">
        <v>1457</v>
      </c>
      <c r="C685" s="160" t="s">
        <v>1260</v>
      </c>
    </row>
    <row r="686" spans="1:3" x14ac:dyDescent="0.25">
      <c r="A686" s="161">
        <v>910</v>
      </c>
      <c r="B686" s="157" t="s">
        <v>1457</v>
      </c>
      <c r="C686" s="160" t="s">
        <v>1260</v>
      </c>
    </row>
    <row r="687" spans="1:3" x14ac:dyDescent="0.25">
      <c r="A687" s="161">
        <v>911</v>
      </c>
      <c r="B687" s="157" t="s">
        <v>1457</v>
      </c>
      <c r="C687" s="160" t="s">
        <v>1260</v>
      </c>
    </row>
    <row r="688" spans="1:3" x14ac:dyDescent="0.25">
      <c r="A688" s="161">
        <v>912</v>
      </c>
      <c r="B688" s="157" t="s">
        <v>1457</v>
      </c>
      <c r="C688" s="160" t="s">
        <v>1260</v>
      </c>
    </row>
    <row r="689" spans="1:3" x14ac:dyDescent="0.25">
      <c r="A689" s="161">
        <v>913</v>
      </c>
      <c r="B689" s="157" t="s">
        <v>1457</v>
      </c>
      <c r="C689" s="160" t="s">
        <v>1260</v>
      </c>
    </row>
    <row r="690" spans="1:3" x14ac:dyDescent="0.25">
      <c r="A690" s="161">
        <v>914</v>
      </c>
      <c r="B690" s="157" t="s">
        <v>1458</v>
      </c>
      <c r="C690" s="160" t="s">
        <v>1280</v>
      </c>
    </row>
    <row r="691" spans="1:3" x14ac:dyDescent="0.25">
      <c r="A691" s="161">
        <v>915</v>
      </c>
      <c r="B691" s="157" t="s">
        <v>1411</v>
      </c>
      <c r="C691" s="160" t="s">
        <v>1280</v>
      </c>
    </row>
    <row r="692" spans="1:3" x14ac:dyDescent="0.25">
      <c r="A692" s="161">
        <v>916</v>
      </c>
      <c r="B692" s="157" t="s">
        <v>1411</v>
      </c>
      <c r="C692" s="160" t="s">
        <v>1280</v>
      </c>
    </row>
    <row r="693" spans="1:3" x14ac:dyDescent="0.25">
      <c r="A693" s="161">
        <v>917</v>
      </c>
      <c r="B693" s="157" t="s">
        <v>1411</v>
      </c>
      <c r="C693" s="160" t="s">
        <v>1280</v>
      </c>
    </row>
    <row r="694" spans="1:3" x14ac:dyDescent="0.25">
      <c r="A694" s="161">
        <v>918</v>
      </c>
      <c r="B694" s="157" t="s">
        <v>1346</v>
      </c>
      <c r="C694" s="160" t="s">
        <v>1280</v>
      </c>
    </row>
    <row r="695" spans="1:3" x14ac:dyDescent="0.25">
      <c r="A695" s="161">
        <v>919</v>
      </c>
      <c r="B695" s="157" t="s">
        <v>1459</v>
      </c>
      <c r="C695" s="160" t="s">
        <v>1280</v>
      </c>
    </row>
    <row r="696" spans="1:3" x14ac:dyDescent="0.25">
      <c r="A696" s="161">
        <v>920</v>
      </c>
      <c r="B696" s="157" t="s">
        <v>1459</v>
      </c>
      <c r="C696" s="160" t="s">
        <v>1280</v>
      </c>
    </row>
    <row r="697" spans="1:3" x14ac:dyDescent="0.25">
      <c r="A697" s="161">
        <v>922</v>
      </c>
      <c r="B697" s="157" t="s">
        <v>1369</v>
      </c>
      <c r="C697" s="160" t="s">
        <v>1280</v>
      </c>
    </row>
    <row r="698" spans="1:3" x14ac:dyDescent="0.25">
      <c r="A698" s="161">
        <v>923</v>
      </c>
      <c r="B698" s="157" t="s">
        <v>1369</v>
      </c>
      <c r="C698" s="160" t="s">
        <v>1280</v>
      </c>
    </row>
    <row r="699" spans="1:3" x14ac:dyDescent="0.25">
      <c r="A699" s="161">
        <v>924</v>
      </c>
      <c r="B699" s="157" t="s">
        <v>1369</v>
      </c>
      <c r="C699" s="160" t="s">
        <v>1280</v>
      </c>
    </row>
    <row r="700" spans="1:3" x14ac:dyDescent="0.25">
      <c r="A700" s="161">
        <v>925</v>
      </c>
      <c r="B700" s="157" t="s">
        <v>1460</v>
      </c>
      <c r="C700" s="160" t="s">
        <v>1399</v>
      </c>
    </row>
    <row r="701" spans="1:3" x14ac:dyDescent="0.25">
      <c r="A701" s="161">
        <v>926</v>
      </c>
      <c r="B701" s="157" t="s">
        <v>1400</v>
      </c>
      <c r="C701" s="160" t="s">
        <v>1399</v>
      </c>
    </row>
    <row r="702" spans="1:3" x14ac:dyDescent="0.25">
      <c r="A702" s="161">
        <v>927</v>
      </c>
      <c r="B702" s="157" t="s">
        <v>1402</v>
      </c>
      <c r="C702" s="160" t="s">
        <v>1399</v>
      </c>
    </row>
    <row r="703" spans="1:3" x14ac:dyDescent="0.25">
      <c r="A703" s="161">
        <v>928</v>
      </c>
      <c r="B703" s="157" t="s">
        <v>1401</v>
      </c>
      <c r="C703" s="160" t="s">
        <v>1399</v>
      </c>
    </row>
    <row r="704" spans="1:3" x14ac:dyDescent="0.25">
      <c r="A704" s="161">
        <v>929</v>
      </c>
      <c r="B704" s="157" t="s">
        <v>1455</v>
      </c>
      <c r="C704" s="160" t="s">
        <v>1260</v>
      </c>
    </row>
    <row r="705" spans="1:3" x14ac:dyDescent="0.25">
      <c r="A705" s="161">
        <v>930</v>
      </c>
      <c r="B705" s="157" t="s">
        <v>1455</v>
      </c>
      <c r="C705" s="160" t="s">
        <v>1260</v>
      </c>
    </row>
    <row r="706" spans="1:3" x14ac:dyDescent="0.25">
      <c r="A706" s="161">
        <v>931</v>
      </c>
      <c r="B706" s="157" t="s">
        <v>1455</v>
      </c>
      <c r="C706" s="160" t="s">
        <v>1260</v>
      </c>
    </row>
    <row r="707" spans="1:3" x14ac:dyDescent="0.25">
      <c r="A707" s="161">
        <v>932</v>
      </c>
      <c r="B707" s="157" t="s">
        <v>1461</v>
      </c>
      <c r="C707" s="160" t="s">
        <v>1280</v>
      </c>
    </row>
    <row r="708" spans="1:3" x14ac:dyDescent="0.25">
      <c r="A708" s="161">
        <v>933</v>
      </c>
      <c r="B708" s="157" t="s">
        <v>1453</v>
      </c>
      <c r="C708" s="160" t="s">
        <v>1280</v>
      </c>
    </row>
    <row r="709" spans="1:3" x14ac:dyDescent="0.25">
      <c r="A709" s="161">
        <v>934</v>
      </c>
      <c r="B709" s="157" t="s">
        <v>1454</v>
      </c>
      <c r="C709" s="160" t="s">
        <v>1260</v>
      </c>
    </row>
    <row r="710" spans="1:3" x14ac:dyDescent="0.25">
      <c r="A710" s="161">
        <v>935</v>
      </c>
      <c r="B710" s="157" t="s">
        <v>1462</v>
      </c>
      <c r="C710" s="160" t="s">
        <v>1280</v>
      </c>
    </row>
    <row r="711" spans="1:3" x14ac:dyDescent="0.25">
      <c r="A711" s="161">
        <v>936</v>
      </c>
      <c r="B711" s="157" t="s">
        <v>1462</v>
      </c>
      <c r="C711" s="160" t="s">
        <v>1280</v>
      </c>
    </row>
    <row r="712" spans="1:3" x14ac:dyDescent="0.25">
      <c r="A712" s="161">
        <v>937</v>
      </c>
      <c r="B712" s="157" t="s">
        <v>1462</v>
      </c>
      <c r="C712" s="160" t="s">
        <v>1280</v>
      </c>
    </row>
    <row r="713" spans="1:3" x14ac:dyDescent="0.25">
      <c r="A713" s="161">
        <v>938</v>
      </c>
      <c r="B713" s="157" t="s">
        <v>1462</v>
      </c>
      <c r="C713" s="160" t="s">
        <v>1280</v>
      </c>
    </row>
    <row r="714" spans="1:3" x14ac:dyDescent="0.25">
      <c r="A714" s="161">
        <v>939</v>
      </c>
      <c r="B714" s="157" t="s">
        <v>1462</v>
      </c>
      <c r="C714" s="160" t="s">
        <v>1280</v>
      </c>
    </row>
    <row r="715" spans="1:3" x14ac:dyDescent="0.25">
      <c r="A715" s="161">
        <v>940</v>
      </c>
      <c r="B715" s="157" t="s">
        <v>1463</v>
      </c>
      <c r="C715" s="160" t="s">
        <v>1421</v>
      </c>
    </row>
    <row r="716" spans="1:3" x14ac:dyDescent="0.25">
      <c r="A716" s="161">
        <v>941</v>
      </c>
      <c r="B716" s="157" t="s">
        <v>1464</v>
      </c>
      <c r="C716" s="160" t="s">
        <v>1421</v>
      </c>
    </row>
    <row r="717" spans="1:3" x14ac:dyDescent="0.25">
      <c r="A717" s="161">
        <v>942</v>
      </c>
      <c r="B717" s="157" t="s">
        <v>1315</v>
      </c>
      <c r="C717" s="160" t="s">
        <v>1280</v>
      </c>
    </row>
    <row r="718" spans="1:3" x14ac:dyDescent="0.25">
      <c r="A718" s="161">
        <v>943</v>
      </c>
      <c r="B718" s="157" t="s">
        <v>1306</v>
      </c>
      <c r="C718" s="160" t="s">
        <v>1280</v>
      </c>
    </row>
    <row r="719" spans="1:3" x14ac:dyDescent="0.25">
      <c r="A719" s="161">
        <v>944</v>
      </c>
      <c r="B719" s="157" t="s">
        <v>1306</v>
      </c>
      <c r="C719" s="160" t="s">
        <v>1280</v>
      </c>
    </row>
    <row r="720" spans="1:3" x14ac:dyDescent="0.25">
      <c r="A720" s="161">
        <v>945</v>
      </c>
      <c r="B720" s="157" t="s">
        <v>1306</v>
      </c>
      <c r="C720" s="160" t="s">
        <v>1280</v>
      </c>
    </row>
    <row r="721" spans="1:3" x14ac:dyDescent="0.25">
      <c r="A721" s="161">
        <v>946</v>
      </c>
      <c r="B721" s="157" t="s">
        <v>1306</v>
      </c>
      <c r="C721" s="160" t="s">
        <v>1280</v>
      </c>
    </row>
    <row r="722" spans="1:3" x14ac:dyDescent="0.25">
      <c r="A722" s="161">
        <v>947</v>
      </c>
      <c r="B722" s="157" t="s">
        <v>1465</v>
      </c>
      <c r="C722" s="160" t="s">
        <v>1280</v>
      </c>
    </row>
    <row r="723" spans="1:3" x14ac:dyDescent="0.25">
      <c r="A723" s="161">
        <v>948</v>
      </c>
      <c r="B723" s="157" t="s">
        <v>1466</v>
      </c>
      <c r="C723" s="160" t="s">
        <v>1280</v>
      </c>
    </row>
    <row r="724" spans="1:3" x14ac:dyDescent="0.25">
      <c r="A724" s="161">
        <v>949</v>
      </c>
      <c r="B724" s="157" t="s">
        <v>1467</v>
      </c>
      <c r="C724" s="160" t="s">
        <v>1280</v>
      </c>
    </row>
    <row r="725" spans="1:3" x14ac:dyDescent="0.25">
      <c r="A725" s="161">
        <v>950</v>
      </c>
      <c r="B725" s="157" t="s">
        <v>1468</v>
      </c>
      <c r="C725" s="160" t="s">
        <v>1260</v>
      </c>
    </row>
    <row r="726" spans="1:3" x14ac:dyDescent="0.25">
      <c r="A726" s="161">
        <v>951</v>
      </c>
      <c r="B726" s="157" t="s">
        <v>1469</v>
      </c>
      <c r="C726" s="160" t="s">
        <v>1260</v>
      </c>
    </row>
    <row r="727" spans="1:3" x14ac:dyDescent="0.25">
      <c r="A727" s="161">
        <v>952</v>
      </c>
      <c r="B727" s="157" t="s">
        <v>1470</v>
      </c>
      <c r="C727" s="160" t="s">
        <v>1280</v>
      </c>
    </row>
    <row r="728" spans="1:3" x14ac:dyDescent="0.25">
      <c r="A728" s="161">
        <v>953</v>
      </c>
      <c r="B728" s="157" t="s">
        <v>1471</v>
      </c>
      <c r="C728" s="160" t="s">
        <v>1280</v>
      </c>
    </row>
    <row r="729" spans="1:3" x14ac:dyDescent="0.25">
      <c r="A729" s="161">
        <v>954</v>
      </c>
      <c r="B729" s="157" t="s">
        <v>1472</v>
      </c>
      <c r="C729" s="160" t="s">
        <v>1280</v>
      </c>
    </row>
    <row r="730" spans="1:3" x14ac:dyDescent="0.25">
      <c r="A730" s="161">
        <v>955</v>
      </c>
      <c r="B730" s="157" t="s">
        <v>1473</v>
      </c>
      <c r="C730" s="160" t="s">
        <v>1280</v>
      </c>
    </row>
    <row r="731" spans="1:3" x14ac:dyDescent="0.25">
      <c r="A731" s="161">
        <v>956</v>
      </c>
      <c r="B731" s="157" t="s">
        <v>1474</v>
      </c>
      <c r="C731" s="160" t="s">
        <v>1280</v>
      </c>
    </row>
    <row r="732" spans="1:3" x14ac:dyDescent="0.25">
      <c r="A732" s="161">
        <v>957</v>
      </c>
      <c r="B732" s="157" t="s">
        <v>1475</v>
      </c>
      <c r="C732" s="160" t="s">
        <v>1280</v>
      </c>
    </row>
    <row r="733" spans="1:3" x14ac:dyDescent="0.25">
      <c r="A733" s="161">
        <v>958</v>
      </c>
      <c r="B733" s="157" t="s">
        <v>1476</v>
      </c>
      <c r="C733" s="160" t="s">
        <v>1280</v>
      </c>
    </row>
    <row r="734" spans="1:3" x14ac:dyDescent="0.25">
      <c r="A734" s="161">
        <v>959</v>
      </c>
      <c r="B734" s="157" t="s">
        <v>1477</v>
      </c>
      <c r="C734" s="160" t="s">
        <v>1280</v>
      </c>
    </row>
    <row r="735" spans="1:3" x14ac:dyDescent="0.25">
      <c r="A735" s="161">
        <v>960</v>
      </c>
      <c r="B735" s="157" t="s">
        <v>1478</v>
      </c>
      <c r="C735" s="160" t="s">
        <v>1280</v>
      </c>
    </row>
    <row r="736" spans="1:3" x14ac:dyDescent="0.25">
      <c r="A736" s="161">
        <v>961</v>
      </c>
      <c r="B736" s="157" t="s">
        <v>1479</v>
      </c>
      <c r="C736" s="160" t="s">
        <v>1280</v>
      </c>
    </row>
    <row r="737" spans="1:3" x14ac:dyDescent="0.25">
      <c r="A737" s="161">
        <v>962</v>
      </c>
      <c r="B737" s="157" t="s">
        <v>1480</v>
      </c>
      <c r="C737" s="160" t="s">
        <v>1280</v>
      </c>
    </row>
    <row r="738" spans="1:3" x14ac:dyDescent="0.25">
      <c r="A738" s="161">
        <v>963</v>
      </c>
      <c r="B738" s="157" t="s">
        <v>1481</v>
      </c>
      <c r="C738" s="160" t="s">
        <v>1280</v>
      </c>
    </row>
    <row r="739" spans="1:3" x14ac:dyDescent="0.25">
      <c r="A739" s="161">
        <v>964</v>
      </c>
      <c r="B739" s="157" t="s">
        <v>1482</v>
      </c>
      <c r="C739" s="160" t="s">
        <v>1280</v>
      </c>
    </row>
    <row r="740" spans="1:3" x14ac:dyDescent="0.25">
      <c r="A740" s="161">
        <v>965</v>
      </c>
      <c r="B740" s="157" t="s">
        <v>1483</v>
      </c>
      <c r="C740" s="160" t="s">
        <v>1280</v>
      </c>
    </row>
    <row r="741" spans="1:3" x14ac:dyDescent="0.25">
      <c r="A741" s="161">
        <v>966</v>
      </c>
      <c r="B741" s="157" t="s">
        <v>1326</v>
      </c>
      <c r="C741" s="160" t="s">
        <v>1260</v>
      </c>
    </row>
    <row r="742" spans="1:3" x14ac:dyDescent="0.25">
      <c r="A742" s="161">
        <v>967</v>
      </c>
      <c r="B742" s="157" t="s">
        <v>1338</v>
      </c>
      <c r="C742" s="160" t="s">
        <v>1280</v>
      </c>
    </row>
    <row r="743" spans="1:3" x14ac:dyDescent="0.25">
      <c r="A743" s="161">
        <v>968</v>
      </c>
      <c r="B743" s="157" t="s">
        <v>1338</v>
      </c>
      <c r="C743" s="160" t="s">
        <v>1280</v>
      </c>
    </row>
    <row r="744" spans="1:3" x14ac:dyDescent="0.25">
      <c r="A744" s="161">
        <v>969</v>
      </c>
      <c r="B744" s="157" t="s">
        <v>1483</v>
      </c>
      <c r="C744" s="160" t="s">
        <v>1280</v>
      </c>
    </row>
    <row r="745" spans="1:3" x14ac:dyDescent="0.25">
      <c r="A745" s="161">
        <v>970</v>
      </c>
      <c r="B745" s="157" t="s">
        <v>1294</v>
      </c>
      <c r="C745" s="160" t="s">
        <v>1280</v>
      </c>
    </row>
    <row r="746" spans="1:3" x14ac:dyDescent="0.25">
      <c r="A746" s="161">
        <v>971</v>
      </c>
      <c r="B746" s="157" t="s">
        <v>1484</v>
      </c>
      <c r="C746" s="160" t="s">
        <v>1280</v>
      </c>
    </row>
    <row r="747" spans="1:3" x14ac:dyDescent="0.25">
      <c r="A747" s="161">
        <v>972</v>
      </c>
      <c r="B747" s="157" t="s">
        <v>1485</v>
      </c>
      <c r="C747" s="160" t="s">
        <v>1280</v>
      </c>
    </row>
    <row r="748" spans="1:3" x14ac:dyDescent="0.25">
      <c r="A748" s="161">
        <v>973</v>
      </c>
      <c r="B748" s="157" t="s">
        <v>1336</v>
      </c>
      <c r="C748" s="160" t="s">
        <v>1280</v>
      </c>
    </row>
    <row r="749" spans="1:3" x14ac:dyDescent="0.25">
      <c r="A749" s="161">
        <v>974</v>
      </c>
      <c r="B749" s="157" t="s">
        <v>1362</v>
      </c>
      <c r="C749" s="160" t="s">
        <v>1280</v>
      </c>
    </row>
    <row r="750" spans="1:3" x14ac:dyDescent="0.25">
      <c r="A750" s="161">
        <v>975</v>
      </c>
      <c r="B750" s="157" t="s">
        <v>1486</v>
      </c>
      <c r="C750" s="160" t="s">
        <v>1280</v>
      </c>
    </row>
    <row r="751" spans="1:3" x14ac:dyDescent="0.25">
      <c r="A751" s="161">
        <v>976</v>
      </c>
      <c r="B751" s="157" t="s">
        <v>1487</v>
      </c>
      <c r="C751" s="160" t="s">
        <v>1280</v>
      </c>
    </row>
    <row r="752" spans="1:3" x14ac:dyDescent="0.25">
      <c r="A752" s="161">
        <v>978</v>
      </c>
      <c r="B752" s="157" t="s">
        <v>1320</v>
      </c>
      <c r="C752" s="160" t="s">
        <v>1260</v>
      </c>
    </row>
    <row r="753" spans="1:3" x14ac:dyDescent="0.25">
      <c r="A753" s="161">
        <v>979</v>
      </c>
      <c r="B753" s="157" t="s">
        <v>1359</v>
      </c>
      <c r="C753" s="160" t="s">
        <v>1260</v>
      </c>
    </row>
    <row r="754" spans="1:3" x14ac:dyDescent="0.25">
      <c r="A754" s="161">
        <v>980</v>
      </c>
      <c r="B754" s="157" t="s">
        <v>1488</v>
      </c>
      <c r="C754" s="160" t="s">
        <v>1280</v>
      </c>
    </row>
    <row r="755" spans="1:3" x14ac:dyDescent="0.25">
      <c r="A755" s="161">
        <v>981</v>
      </c>
      <c r="B755" s="157" t="s">
        <v>1489</v>
      </c>
      <c r="C755" s="160" t="s">
        <v>1260</v>
      </c>
    </row>
    <row r="756" spans="1:3" x14ac:dyDescent="0.25">
      <c r="A756" s="161">
        <v>982</v>
      </c>
      <c r="B756" s="157" t="s">
        <v>1490</v>
      </c>
      <c r="C756" s="160" t="s">
        <v>1280</v>
      </c>
    </row>
    <row r="757" spans="1:3" x14ac:dyDescent="0.25">
      <c r="A757" s="161">
        <v>983</v>
      </c>
      <c r="B757" s="157" t="s">
        <v>1491</v>
      </c>
      <c r="C757" s="160" t="s">
        <v>1280</v>
      </c>
    </row>
    <row r="758" spans="1:3" x14ac:dyDescent="0.25">
      <c r="A758" s="161">
        <v>984</v>
      </c>
      <c r="B758" s="157" t="s">
        <v>1492</v>
      </c>
      <c r="C758" s="160" t="s">
        <v>1280</v>
      </c>
    </row>
    <row r="759" spans="1:3" x14ac:dyDescent="0.25">
      <c r="A759" s="161">
        <v>985</v>
      </c>
      <c r="B759" s="157" t="s">
        <v>1493</v>
      </c>
      <c r="C759" s="160" t="s">
        <v>1280</v>
      </c>
    </row>
    <row r="760" spans="1:3" x14ac:dyDescent="0.25">
      <c r="A760" s="161">
        <v>989</v>
      </c>
      <c r="B760" s="157" t="s">
        <v>1375</v>
      </c>
      <c r="C760" s="160" t="s">
        <v>1280</v>
      </c>
    </row>
    <row r="761" spans="1:3" x14ac:dyDescent="0.25">
      <c r="A761" s="161">
        <v>990</v>
      </c>
      <c r="B761" s="157" t="s">
        <v>1376</v>
      </c>
      <c r="C761" s="160" t="s">
        <v>1260</v>
      </c>
    </row>
    <row r="762" spans="1:3" x14ac:dyDescent="0.25">
      <c r="A762" s="161">
        <v>991</v>
      </c>
      <c r="B762" s="157" t="s">
        <v>1326</v>
      </c>
      <c r="C762" s="160" t="s">
        <v>1260</v>
      </c>
    </row>
    <row r="763" spans="1:3" x14ac:dyDescent="0.25">
      <c r="A763" s="161">
        <v>996</v>
      </c>
      <c r="B763" s="157" t="s">
        <v>1406</v>
      </c>
      <c r="C763" s="160" t="s">
        <v>1280</v>
      </c>
    </row>
    <row r="764" spans="1:3" x14ac:dyDescent="0.25">
      <c r="A764" s="161">
        <v>997</v>
      </c>
      <c r="B764" s="157" t="s">
        <v>1494</v>
      </c>
      <c r="C764" s="160" t="s">
        <v>1280</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3.2" x14ac:dyDescent="0.25"/>
  <cols>
    <col min="1" max="1" width="32.21875" bestFit="1" customWidth="1"/>
    <col min="2" max="2" width="11.77734375" bestFit="1" customWidth="1"/>
    <col min="3" max="3" width="5.44140625" bestFit="1" customWidth="1"/>
    <col min="4" max="4" width="16.44140625" customWidth="1"/>
    <col min="5" max="6" width="16.21875" bestFit="1" customWidth="1"/>
  </cols>
  <sheetData>
    <row r="1" spans="1:6" x14ac:dyDescent="0.25">
      <c r="A1" s="154" t="s">
        <v>36</v>
      </c>
      <c r="B1" s="154"/>
    </row>
    <row r="2" spans="1:6" ht="36.75" customHeight="1" x14ac:dyDescent="0.25">
      <c r="A2" s="297" t="str">
        <f>Overview!B4&amp; " - Effective from "&amp;Overview!C4&amp;" - "&amp;Overview!E4&amp;" Residual Charging Bands"</f>
        <v>Scottish Hydro Electric Power Distribution plc - Effective from 2023/24 - Final Residual Charging Bands</v>
      </c>
      <c r="B2" s="298"/>
      <c r="C2" s="298"/>
      <c r="D2" s="298"/>
      <c r="E2" s="298"/>
      <c r="F2" s="298"/>
    </row>
    <row r="4" spans="1:6" ht="26.4" x14ac:dyDescent="0.25">
      <c r="A4" s="174" t="s">
        <v>1495</v>
      </c>
      <c r="B4" s="174" t="s">
        <v>1496</v>
      </c>
      <c r="C4" s="174" t="s">
        <v>1497</v>
      </c>
      <c r="D4" s="174" t="s">
        <v>1498</v>
      </c>
      <c r="E4" s="174" t="s">
        <v>1499</v>
      </c>
      <c r="F4" s="18" t="s">
        <v>1500</v>
      </c>
    </row>
    <row r="5" spans="1:6" ht="13.8" x14ac:dyDescent="0.25">
      <c r="A5" s="175" t="s">
        <v>738</v>
      </c>
      <c r="B5" s="176" t="s">
        <v>1501</v>
      </c>
      <c r="C5" s="176" t="s">
        <v>269</v>
      </c>
      <c r="D5" s="181" t="s">
        <v>269</v>
      </c>
      <c r="E5" s="181" t="s">
        <v>269</v>
      </c>
      <c r="F5" s="180">
        <v>36.129875531605236</v>
      </c>
    </row>
    <row r="6" spans="1:6" ht="14.25" customHeight="1" x14ac:dyDescent="0.25">
      <c r="A6" s="291" t="s">
        <v>1502</v>
      </c>
      <c r="B6" s="176">
        <v>1</v>
      </c>
      <c r="C6" s="176" t="s">
        <v>1503</v>
      </c>
      <c r="D6" s="182">
        <v>0</v>
      </c>
      <c r="E6" s="182">
        <v>3571</v>
      </c>
      <c r="F6" s="180">
        <v>22.064244402691685</v>
      </c>
    </row>
    <row r="7" spans="1:6" ht="13.8" x14ac:dyDescent="0.25">
      <c r="A7" s="292"/>
      <c r="B7" s="176">
        <v>2</v>
      </c>
      <c r="C7" s="176" t="s">
        <v>1503</v>
      </c>
      <c r="D7" s="182">
        <v>3571</v>
      </c>
      <c r="E7" s="182">
        <v>12553</v>
      </c>
      <c r="F7" s="180">
        <v>66.92073836770075</v>
      </c>
    </row>
    <row r="8" spans="1:6" ht="13.8" x14ac:dyDescent="0.25">
      <c r="A8" s="292"/>
      <c r="B8" s="176">
        <v>3</v>
      </c>
      <c r="C8" s="176" t="s">
        <v>1503</v>
      </c>
      <c r="D8" s="182">
        <v>12553</v>
      </c>
      <c r="E8" s="182">
        <v>25279</v>
      </c>
      <c r="F8" s="180">
        <v>133.0108156130261</v>
      </c>
    </row>
    <row r="9" spans="1:6" ht="13.8" x14ac:dyDescent="0.25">
      <c r="A9" s="293"/>
      <c r="B9" s="176">
        <v>4</v>
      </c>
      <c r="C9" s="176" t="s">
        <v>1503</v>
      </c>
      <c r="D9" s="182">
        <v>25279</v>
      </c>
      <c r="E9" s="182" t="s">
        <v>1504</v>
      </c>
      <c r="F9" s="180">
        <v>351.0035754190755</v>
      </c>
    </row>
    <row r="10" spans="1:6" ht="13.8" x14ac:dyDescent="0.25">
      <c r="A10" s="291" t="s">
        <v>1505</v>
      </c>
      <c r="B10" s="176">
        <v>1</v>
      </c>
      <c r="C10" s="176" t="s">
        <v>1506</v>
      </c>
      <c r="D10" s="182">
        <v>0</v>
      </c>
      <c r="E10" s="182">
        <v>80</v>
      </c>
      <c r="F10" s="180">
        <v>779.49286766401599</v>
      </c>
    </row>
    <row r="11" spans="1:6" ht="13.8" x14ac:dyDescent="0.25">
      <c r="A11" s="292"/>
      <c r="B11" s="176">
        <v>2</v>
      </c>
      <c r="C11" s="176" t="s">
        <v>1506</v>
      </c>
      <c r="D11" s="182">
        <v>80</v>
      </c>
      <c r="E11" s="182">
        <v>150</v>
      </c>
      <c r="F11" s="180">
        <v>1416.6418609873549</v>
      </c>
    </row>
    <row r="12" spans="1:6" ht="13.8" x14ac:dyDescent="0.25">
      <c r="A12" s="292"/>
      <c r="B12" s="176">
        <v>3</v>
      </c>
      <c r="C12" s="176" t="s">
        <v>1506</v>
      </c>
      <c r="D12" s="182">
        <v>150</v>
      </c>
      <c r="E12" s="182">
        <v>231</v>
      </c>
      <c r="F12" s="180">
        <v>2358.8532778664762</v>
      </c>
    </row>
    <row r="13" spans="1:6" ht="13.8" x14ac:dyDescent="0.25">
      <c r="A13" s="293"/>
      <c r="B13" s="176">
        <v>4</v>
      </c>
      <c r="C13" s="176" t="s">
        <v>1506</v>
      </c>
      <c r="D13" s="182">
        <v>231</v>
      </c>
      <c r="E13" s="182" t="s">
        <v>1504</v>
      </c>
      <c r="F13" s="180">
        <v>5454.239392138662</v>
      </c>
    </row>
    <row r="14" spans="1:6" ht="13.8" x14ac:dyDescent="0.25">
      <c r="A14" s="291" t="s">
        <v>1507</v>
      </c>
      <c r="B14" s="176">
        <v>1</v>
      </c>
      <c r="C14" s="176" t="s">
        <v>1506</v>
      </c>
      <c r="D14" s="182">
        <v>0</v>
      </c>
      <c r="E14" s="182">
        <v>422</v>
      </c>
      <c r="F14" s="180">
        <v>1686.7335421160242</v>
      </c>
    </row>
    <row r="15" spans="1:6" ht="13.8" x14ac:dyDescent="0.25">
      <c r="A15" s="292"/>
      <c r="B15" s="176">
        <v>2</v>
      </c>
      <c r="C15" s="176" t="s">
        <v>1506</v>
      </c>
      <c r="D15" s="182">
        <v>422</v>
      </c>
      <c r="E15" s="182">
        <v>1000</v>
      </c>
      <c r="F15" s="180">
        <v>10675.255077115844</v>
      </c>
    </row>
    <row r="16" spans="1:6" ht="13.8" x14ac:dyDescent="0.25">
      <c r="A16" s="292"/>
      <c r="B16" s="176">
        <v>3</v>
      </c>
      <c r="C16" s="176" t="s">
        <v>1506</v>
      </c>
      <c r="D16" s="182">
        <v>1000</v>
      </c>
      <c r="E16" s="182">
        <v>1800</v>
      </c>
      <c r="F16" s="180">
        <v>25565.413201211268</v>
      </c>
    </row>
    <row r="17" spans="1:6" ht="13.8" x14ac:dyDescent="0.25">
      <c r="A17" s="293"/>
      <c r="B17" s="176">
        <v>4</v>
      </c>
      <c r="C17" s="176" t="s">
        <v>1506</v>
      </c>
      <c r="D17" s="182">
        <v>1800</v>
      </c>
      <c r="E17" s="182" t="s">
        <v>1504</v>
      </c>
      <c r="F17" s="180">
        <v>52808.382446329175</v>
      </c>
    </row>
    <row r="18" spans="1:6" ht="13.8" x14ac:dyDescent="0.25">
      <c r="A18" s="294" t="s">
        <v>1508</v>
      </c>
      <c r="B18" s="176">
        <v>1</v>
      </c>
      <c r="C18" s="176" t="s">
        <v>1506</v>
      </c>
      <c r="D18" s="182">
        <v>0</v>
      </c>
      <c r="E18" s="182">
        <v>5000</v>
      </c>
      <c r="F18" s="180">
        <v>5302.3747853970708</v>
      </c>
    </row>
    <row r="19" spans="1:6" ht="13.8" x14ac:dyDescent="0.25">
      <c r="A19" s="295"/>
      <c r="B19" s="176">
        <v>2</v>
      </c>
      <c r="C19" s="176" t="s">
        <v>1506</v>
      </c>
      <c r="D19" s="182">
        <v>5000</v>
      </c>
      <c r="E19" s="182">
        <v>12000</v>
      </c>
      <c r="F19" s="180">
        <v>34081.621824083573</v>
      </c>
    </row>
    <row r="20" spans="1:6" ht="13.8" x14ac:dyDescent="0.25">
      <c r="A20" s="295"/>
      <c r="B20" s="176">
        <v>3</v>
      </c>
      <c r="C20" s="176" t="s">
        <v>1506</v>
      </c>
      <c r="D20" s="182">
        <v>12000</v>
      </c>
      <c r="E20" s="182">
        <v>21500</v>
      </c>
      <c r="F20" s="180">
        <v>17043.081173285344</v>
      </c>
    </row>
    <row r="21" spans="1:6" ht="13.8" x14ac:dyDescent="0.25">
      <c r="A21" s="296"/>
      <c r="B21" s="176">
        <v>4</v>
      </c>
      <c r="C21" s="176" t="s">
        <v>1506</v>
      </c>
      <c r="D21" s="182">
        <v>21500</v>
      </c>
      <c r="E21" s="182" t="s">
        <v>1504</v>
      </c>
      <c r="F21" s="180">
        <v>99846.234021851633</v>
      </c>
    </row>
    <row r="22" spans="1:6" x14ac:dyDescent="0.25">
      <c r="A22" t="s">
        <v>1509</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7" sqref="J7"/>
    </sheetView>
  </sheetViews>
  <sheetFormatPr defaultColWidth="9.21875" defaultRowHeight="13.2" x14ac:dyDescent="0.25"/>
  <cols>
    <col min="1" max="1" width="2.44140625" customWidth="1"/>
    <col min="2" max="2" width="33.77734375" customWidth="1"/>
    <col min="3" max="4" width="14.21875" customWidth="1"/>
    <col min="5" max="9" width="12.21875" customWidth="1"/>
    <col min="10" max="10" width="5.5546875" customWidth="1"/>
    <col min="11" max="11" width="5.21875" customWidth="1"/>
    <col min="12" max="12" width="35.21875" customWidth="1"/>
    <col min="13" max="20" width="11.77734375" customWidth="1"/>
    <col min="28" max="28" width="25" bestFit="1" customWidth="1"/>
    <col min="29" max="29" width="14.5546875" bestFit="1" customWidth="1"/>
  </cols>
  <sheetData>
    <row r="1" spans="1:154" x14ac:dyDescent="0.25">
      <c r="B1" s="90" t="s">
        <v>36</v>
      </c>
    </row>
    <row r="2" spans="1:154" s="2" customFormat="1" ht="21.75" customHeight="1" x14ac:dyDescent="0.25">
      <c r="B2" s="299" t="str">
        <f>Overview!B4&amp; " - Effective from "&amp;Overview!D4&amp;" - "&amp;Overview!E4</f>
        <v>Scottish Hydro Electric Power Distribution plc - Effective from 1 April 2023 - Final</v>
      </c>
      <c r="C2" s="300"/>
      <c r="D2" s="300"/>
      <c r="E2" s="300"/>
      <c r="F2" s="300"/>
      <c r="G2" s="300"/>
      <c r="H2" s="300"/>
      <c r="I2" s="300"/>
      <c r="J2" s="300"/>
      <c r="K2" s="300"/>
      <c r="L2" s="300"/>
      <c r="M2" s="300"/>
      <c r="N2" s="300"/>
      <c r="O2" s="300"/>
      <c r="P2" s="300"/>
      <c r="Q2" s="300"/>
      <c r="R2" s="300"/>
      <c r="S2" s="300"/>
      <c r="T2" s="301"/>
      <c r="U2"/>
      <c r="V2"/>
      <c r="W2"/>
      <c r="X2"/>
      <c r="Y2"/>
      <c r="Z2"/>
      <c r="AA2"/>
      <c r="AB2" s="24"/>
      <c r="AC2" s="52" t="s">
        <v>63</v>
      </c>
      <c r="AD2" s="52" t="s">
        <v>64</v>
      </c>
      <c r="AE2" s="52" t="s">
        <v>65</v>
      </c>
      <c r="AF2" s="12" t="s">
        <v>66</v>
      </c>
      <c r="AG2" s="12" t="s">
        <v>67</v>
      </c>
      <c r="AH2" s="24" t="s">
        <v>68</v>
      </c>
      <c r="AI2" s="12" t="s">
        <v>69</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7" customFormat="1" ht="9" customHeight="1" x14ac:dyDescent="0.25">
      <c r="A3" s="106"/>
      <c r="B3" s="106"/>
      <c r="C3" s="106"/>
      <c r="D3" s="106"/>
      <c r="E3" s="106"/>
      <c r="F3" s="106"/>
      <c r="G3" s="106"/>
      <c r="H3" s="106"/>
      <c r="I3" s="106"/>
      <c r="J3" s="106"/>
      <c r="K3" s="106"/>
      <c r="L3"/>
      <c r="M3"/>
      <c r="N3"/>
      <c r="O3"/>
      <c r="P3"/>
      <c r="Q3"/>
      <c r="R3"/>
      <c r="S3"/>
      <c r="T3"/>
      <c r="U3"/>
      <c r="V3"/>
      <c r="W3"/>
      <c r="X3"/>
      <c r="Y3"/>
      <c r="Z3"/>
      <c r="AA3"/>
      <c r="AB3" s="14" t="s">
        <v>738</v>
      </c>
      <c r="AC3" s="140" t="s">
        <v>1510</v>
      </c>
      <c r="AD3" s="141" t="s">
        <v>1511</v>
      </c>
      <c r="AE3" s="142" t="s">
        <v>65</v>
      </c>
      <c r="AF3" s="148" t="s">
        <v>1512</v>
      </c>
      <c r="AG3" s="143" t="s">
        <v>1513</v>
      </c>
      <c r="AH3" s="143" t="s">
        <v>1513</v>
      </c>
      <c r="AI3" s="144" t="s">
        <v>1513</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305" t="s">
        <v>1514</v>
      </c>
      <c r="C4" s="306"/>
      <c r="D4" s="306"/>
      <c r="E4" s="306"/>
      <c r="F4" s="306"/>
      <c r="G4" s="306"/>
      <c r="H4" s="306"/>
      <c r="I4" s="307"/>
      <c r="L4" s="305" t="s">
        <v>1515</v>
      </c>
      <c r="M4" s="306"/>
      <c r="N4" s="306"/>
      <c r="O4" s="306"/>
      <c r="P4" s="306"/>
      <c r="Q4" s="306"/>
      <c r="R4" s="306"/>
      <c r="S4" s="306"/>
      <c r="T4" s="307"/>
      <c r="AB4" s="14" t="s">
        <v>1516</v>
      </c>
      <c r="AC4" s="140" t="s">
        <v>1510</v>
      </c>
      <c r="AD4" s="141" t="s">
        <v>1511</v>
      </c>
      <c r="AE4" s="142" t="s">
        <v>65</v>
      </c>
      <c r="AF4" s="143" t="s">
        <v>1513</v>
      </c>
      <c r="AG4" s="143" t="s">
        <v>1513</v>
      </c>
      <c r="AH4" s="143" t="s">
        <v>1513</v>
      </c>
      <c r="AI4" s="144" t="s">
        <v>1513</v>
      </c>
    </row>
    <row r="5" spans="1:154" ht="18" customHeight="1" x14ac:dyDescent="0.25">
      <c r="B5" s="309" t="s">
        <v>1517</v>
      </c>
      <c r="C5" s="309"/>
      <c r="D5" s="309"/>
      <c r="E5" s="309"/>
      <c r="F5" s="309"/>
      <c r="G5" s="309"/>
      <c r="H5" s="309"/>
      <c r="I5" s="309"/>
      <c r="L5" s="309" t="s">
        <v>1518</v>
      </c>
      <c r="M5" s="309"/>
      <c r="N5" s="309"/>
      <c r="O5" s="309"/>
      <c r="P5" s="309"/>
      <c r="Q5" s="309"/>
      <c r="R5" s="309"/>
      <c r="S5" s="309"/>
      <c r="T5" s="309"/>
      <c r="AB5" s="14" t="s">
        <v>1519</v>
      </c>
      <c r="AC5" s="140" t="s">
        <v>1510</v>
      </c>
      <c r="AD5" s="141" t="s">
        <v>1511</v>
      </c>
      <c r="AE5" s="142" t="s">
        <v>65</v>
      </c>
      <c r="AF5" s="148" t="s">
        <v>1512</v>
      </c>
      <c r="AG5" s="143" t="s">
        <v>1513</v>
      </c>
      <c r="AH5" s="143" t="s">
        <v>1513</v>
      </c>
      <c r="AI5" s="144" t="s">
        <v>1513</v>
      </c>
    </row>
    <row r="6" spans="1:154" s="108" customFormat="1" ht="27.75" customHeight="1" x14ac:dyDescent="0.25">
      <c r="B6" s="308" t="s">
        <v>1520</v>
      </c>
      <c r="C6" s="308"/>
      <c r="D6" s="308"/>
      <c r="E6" s="308"/>
      <c r="F6" s="308"/>
      <c r="G6" s="308"/>
      <c r="H6" s="308"/>
      <c r="I6" s="308"/>
      <c r="L6" s="308" t="s">
        <v>1521</v>
      </c>
      <c r="M6" s="308"/>
      <c r="N6" s="308"/>
      <c r="O6" s="308"/>
      <c r="P6" s="308"/>
      <c r="Q6" s="308"/>
      <c r="R6" s="308"/>
      <c r="S6" s="308"/>
      <c r="T6" s="308"/>
      <c r="AB6" s="14" t="s">
        <v>93</v>
      </c>
      <c r="AC6" s="140" t="s">
        <v>1510</v>
      </c>
      <c r="AD6" s="141" t="s">
        <v>1511</v>
      </c>
      <c r="AE6" s="142" t="s">
        <v>65</v>
      </c>
      <c r="AF6" s="143" t="s">
        <v>1513</v>
      </c>
      <c r="AG6" s="143" t="s">
        <v>1513</v>
      </c>
      <c r="AH6" s="143" t="s">
        <v>1513</v>
      </c>
      <c r="AI6" s="144" t="s">
        <v>1513</v>
      </c>
    </row>
    <row r="7" spans="1:154" ht="18" customHeight="1" x14ac:dyDescent="0.25">
      <c r="B7" s="309" t="s">
        <v>1522</v>
      </c>
      <c r="C7" s="309"/>
      <c r="D7" s="309"/>
      <c r="E7" s="309"/>
      <c r="F7" s="309"/>
      <c r="G7" s="309"/>
      <c r="H7" s="309"/>
      <c r="I7" s="309"/>
      <c r="L7" s="309" t="s">
        <v>1523</v>
      </c>
      <c r="M7" s="309"/>
      <c r="N7" s="309"/>
      <c r="O7" s="309"/>
      <c r="P7" s="309"/>
      <c r="Q7" s="309"/>
      <c r="R7" s="309"/>
      <c r="S7" s="309"/>
      <c r="T7" s="309"/>
      <c r="AB7" s="14" t="s">
        <v>1524</v>
      </c>
      <c r="AC7" s="140" t="s">
        <v>1510</v>
      </c>
      <c r="AD7" s="141" t="s">
        <v>1511</v>
      </c>
      <c r="AE7" s="142" t="s">
        <v>65</v>
      </c>
      <c r="AF7" s="148" t="s">
        <v>1512</v>
      </c>
      <c r="AG7" s="148" t="s">
        <v>1525</v>
      </c>
      <c r="AH7" s="149" t="s">
        <v>1526</v>
      </c>
      <c r="AI7" s="150" t="s">
        <v>69</v>
      </c>
    </row>
    <row r="8" spans="1:154" ht="8.25" customHeight="1" x14ac:dyDescent="0.25">
      <c r="AB8" s="14" t="s">
        <v>1527</v>
      </c>
      <c r="AC8" s="140" t="s">
        <v>1510</v>
      </c>
      <c r="AD8" s="141" t="s">
        <v>1511</v>
      </c>
      <c r="AE8" s="142" t="s">
        <v>65</v>
      </c>
      <c r="AF8" s="148" t="s">
        <v>1512</v>
      </c>
      <c r="AG8" s="148" t="s">
        <v>1525</v>
      </c>
      <c r="AH8" s="149" t="s">
        <v>1526</v>
      </c>
      <c r="AI8" s="145" t="s">
        <v>69</v>
      </c>
    </row>
    <row r="9" spans="1:154" ht="72" customHeight="1" x14ac:dyDescent="0.25">
      <c r="B9" s="109" t="s">
        <v>1528</v>
      </c>
      <c r="C9" s="110" t="str">
        <f>IFERROR(VLOOKUP($B$10,$AB$2:$AI$18,2,FALSE),AC2)</f>
        <v>Red unit charge
p/kWh</v>
      </c>
      <c r="D9" s="110" t="str">
        <f>IFERROR(VLOOKUP($B$10,$AB$2:$AI$18,3,FALSE),AD2)</f>
        <v>Amber unit charge
p/kWh</v>
      </c>
      <c r="E9" s="110" t="str">
        <f>IFERROR(VLOOKUP($B$10,$AB$2:$AI$18,4,FALSE),AE2)</f>
        <v>Green unit charge
p/kWh</v>
      </c>
      <c r="F9" s="110" t="str">
        <f>IFERROR(VLOOKUP($B$10,$AB$2:$AI$18,5,FALSE),AF2)</f>
        <v>Fixed charge 
p/MPAN/day</v>
      </c>
      <c r="G9" s="110" t="str">
        <f>IFERROR(VLOOKUP($B$10,$AB$2:$AI$18,6,FALSE),AG2)</f>
        <v>Capacity charge 
p/kVA/day</v>
      </c>
      <c r="H9" s="110" t="str">
        <f>IFERROR(VLOOKUP($B$10,$AB$2:$AI$18,7,FALSE),AH2)</f>
        <v>Exceeded Capacity charge 
p/kVA/day</v>
      </c>
      <c r="I9" s="110" t="str">
        <f>IFERROR(VLOOKUP($B$10,$AB$2:$AI$18,8,FALSE),AI2)</f>
        <v>Reactive power charge
p/kVArh</v>
      </c>
      <c r="L9" s="109" t="s">
        <v>1529</v>
      </c>
      <c r="M9" s="127" t="str">
        <f>'Annex 2 EHV charges'!G9</f>
        <v>Import
Super Red
unit charge
(p/kWh)</v>
      </c>
      <c r="N9" s="127" t="str">
        <f>'Annex 2 EHV charges'!H9</f>
        <v>Import
fixed charge
(p/day)</v>
      </c>
      <c r="O9" s="127" t="str">
        <f>'Annex 2 EHV charges'!I9</f>
        <v>Import
capacity charge
(p/kVA/day)</v>
      </c>
      <c r="P9" s="127" t="str">
        <f>'Annex 2 EHV charges'!J9</f>
        <v>Import
exceeded capacity charge
(p/kVA/day)</v>
      </c>
      <c r="Q9" s="128" t="str">
        <f>'Annex 2 EHV charges'!K9</f>
        <v>Export
Super Red
unit charge
(p/kWh)</v>
      </c>
      <c r="R9" s="128" t="str">
        <f>'Annex 2 EHV charges'!L9</f>
        <v>Export
fixed charge
(p/day)</v>
      </c>
      <c r="S9" s="128" t="str">
        <f>'Annex 2 EHV charges'!M9</f>
        <v>Export
capacity charge
(p/kVA/day)</v>
      </c>
      <c r="T9" s="128" t="str">
        <f>'Annex 2 EHV charges'!N9</f>
        <v>Export
exceeded capacity charge
(p/kVA/day)</v>
      </c>
      <c r="AB9" s="14" t="s">
        <v>1530</v>
      </c>
      <c r="AC9" s="140" t="s">
        <v>1510</v>
      </c>
      <c r="AD9" s="141" t="s">
        <v>1511</v>
      </c>
      <c r="AE9" s="142" t="s">
        <v>65</v>
      </c>
      <c r="AF9" s="148" t="s">
        <v>1512</v>
      </c>
      <c r="AG9" s="148" t="s">
        <v>1525</v>
      </c>
      <c r="AH9" s="149" t="s">
        <v>1526</v>
      </c>
      <c r="AI9" s="145" t="s">
        <v>69</v>
      </c>
    </row>
    <row r="10" spans="1:154" ht="30" customHeight="1" x14ac:dyDescent="0.25">
      <c r="B10" s="100" t="s">
        <v>1524</v>
      </c>
      <c r="C10" s="124" t="str">
        <f>IFERROR(VLOOKUP($B$10,'Annex 1 LV, HV and UMS charges'!$A:$K,4,FALSE),"")</f>
        <v/>
      </c>
      <c r="D10" s="125" t="str">
        <f>IFERROR(VLOOKUP($B$10,'Annex 1 LV, HV and UMS charges'!$A:$K,5,FALSE),"")</f>
        <v/>
      </c>
      <c r="E10" s="125" t="str">
        <f>IFERROR(VLOOKUP($B$10,'Annex 1 LV, HV and UMS charges'!$A:$K,6,FALSE),"")</f>
        <v/>
      </c>
      <c r="F10" s="102" t="str">
        <f>IFERROR(VLOOKUP($B$10,'Annex 1 LV, HV and UMS charges'!$A:$K,7,FALSE),"")</f>
        <v/>
      </c>
      <c r="G10" s="102" t="str">
        <f>IFERROR(VLOOKUP($B$10,'Annex 1 LV, HV and UMS charges'!$A:$K,8,FALSE),"")</f>
        <v/>
      </c>
      <c r="H10" s="102" t="str">
        <f>IFERROR(VLOOKUP($B$10,'Annex 1 LV, HV and UMS charges'!$A:$K,9,FALSE),"")</f>
        <v/>
      </c>
      <c r="I10" s="102" t="str">
        <f>IFERROR(VLOOKUP($B$10,'Annex 1 LV, HV and UMS charges'!$A:$K,10,FALSE),"")</f>
        <v/>
      </c>
      <c r="L10" s="100"/>
      <c r="M10" s="102">
        <f>IFERROR(VLOOKUP($L$10,'Annex 2 EHV charges'!$G:$O,2,FALSE),"")</f>
        <v>9761.9</v>
      </c>
      <c r="N10" s="102">
        <f>IFERROR(VLOOKUP($L$10,'Annex 2 EHV charges'!$G:$O,3,FALSE),"")</f>
        <v>5.88</v>
      </c>
      <c r="O10" s="102">
        <f>IFERROR(VLOOKUP($L$10,'Annex 2 EHV charges'!$G:$O,4,FALSE),"")</f>
        <v>5.88</v>
      </c>
      <c r="P10" s="102">
        <f>IFERROR(VLOOKUP($L$10,'Annex 2 EHV charges'!$G:$O,5,FALSE),"")</f>
        <v>0</v>
      </c>
      <c r="Q10" s="112">
        <f>IFERROR(VLOOKUP($L$10,'Annex 2 EHV charges'!$G:$O,6,FALSE),"")</f>
        <v>0</v>
      </c>
      <c r="R10" s="112">
        <f>IFERROR(VLOOKUP($L$10,'Annex 2 EHV charges'!$G:$O,7,FALSE),"")</f>
        <v>0</v>
      </c>
      <c r="S10" s="112">
        <f>IFERROR(VLOOKUP($L$10,'Annex 2 EHV charges'!$G:$O,8,FALSE),"")</f>
        <v>0</v>
      </c>
      <c r="T10" s="112">
        <f>IFERROR(VLOOKUP($L$10,'Annex 2 EHV charges'!$G:$O,9,FALSE),"")</f>
        <v>0</v>
      </c>
      <c r="AB10" s="14" t="s">
        <v>126</v>
      </c>
      <c r="AC10" s="146" t="s">
        <v>1531</v>
      </c>
      <c r="AD10" s="147" t="s">
        <v>1532</v>
      </c>
      <c r="AE10" s="142" t="s">
        <v>65</v>
      </c>
      <c r="AF10" s="143" t="s">
        <v>1513</v>
      </c>
      <c r="AG10" s="143" t="s">
        <v>1513</v>
      </c>
      <c r="AH10" s="143" t="s">
        <v>1513</v>
      </c>
      <c r="AI10" s="143" t="s">
        <v>1513</v>
      </c>
    </row>
    <row r="11" spans="1:154" ht="7.5" customHeight="1" x14ac:dyDescent="0.25">
      <c r="AB11" s="14" t="s">
        <v>129</v>
      </c>
      <c r="AC11" s="140" t="s">
        <v>1510</v>
      </c>
      <c r="AD11" s="141" t="s">
        <v>1511</v>
      </c>
      <c r="AE11" s="142" t="s">
        <v>65</v>
      </c>
      <c r="AF11" s="148" t="s">
        <v>1512</v>
      </c>
      <c r="AG11" s="143" t="s">
        <v>1513</v>
      </c>
      <c r="AH11" s="143" t="s">
        <v>1513</v>
      </c>
      <c r="AI11" s="143" t="s">
        <v>1513</v>
      </c>
    </row>
    <row r="12" spans="1:154" ht="88.5" customHeight="1" x14ac:dyDescent="0.25">
      <c r="B12" s="113" t="s">
        <v>1533</v>
      </c>
      <c r="C12" s="110" t="str">
        <f>C9</f>
        <v>Red unit charge
p/kWh</v>
      </c>
      <c r="D12" s="110" t="str">
        <f>D9</f>
        <v>Amber unit charge
p/kWh</v>
      </c>
      <c r="E12" s="110" t="str">
        <f>E9</f>
        <v>Green unit charge
p/kWh</v>
      </c>
      <c r="F12" s="110" t="s">
        <v>1534</v>
      </c>
      <c r="G12" s="110" t="s">
        <v>1535</v>
      </c>
      <c r="H12" s="110" t="s">
        <v>1536</v>
      </c>
      <c r="I12" s="110" t="s">
        <v>1537</v>
      </c>
      <c r="L12" s="113" t="s">
        <v>1533</v>
      </c>
      <c r="M12" s="110" t="s">
        <v>1538</v>
      </c>
      <c r="N12" s="110" t="s">
        <v>1534</v>
      </c>
      <c r="O12" s="110" t="s">
        <v>1539</v>
      </c>
      <c r="P12" s="110" t="s">
        <v>1536</v>
      </c>
      <c r="Q12" s="111" t="s">
        <v>1540</v>
      </c>
      <c r="R12" s="111" t="s">
        <v>1534</v>
      </c>
      <c r="S12" s="111" t="s">
        <v>1541</v>
      </c>
      <c r="T12" s="111" t="s">
        <v>1536</v>
      </c>
      <c r="AB12" s="14" t="s">
        <v>131</v>
      </c>
      <c r="AC12" s="140" t="s">
        <v>1510</v>
      </c>
      <c r="AD12" s="141" t="s">
        <v>1511</v>
      </c>
      <c r="AE12" s="142" t="s">
        <v>65</v>
      </c>
      <c r="AF12" s="148" t="s">
        <v>1512</v>
      </c>
      <c r="AG12" s="143" t="s">
        <v>1513</v>
      </c>
      <c r="AH12" s="143" t="s">
        <v>1513</v>
      </c>
      <c r="AI12" s="143" t="s">
        <v>1513</v>
      </c>
    </row>
    <row r="13" spans="1:154" ht="30" customHeight="1" x14ac:dyDescent="0.25">
      <c r="B13" s="114" t="s">
        <v>1542</v>
      </c>
      <c r="C13" s="119"/>
      <c r="D13" s="119"/>
      <c r="E13" s="119"/>
      <c r="F13" s="119"/>
      <c r="G13" s="119"/>
      <c r="H13" s="119"/>
      <c r="I13" s="119"/>
      <c r="L13" s="114" t="s">
        <v>1542</v>
      </c>
      <c r="M13" s="103"/>
      <c r="N13" s="103"/>
      <c r="O13" s="103"/>
      <c r="P13" s="103"/>
      <c r="Q13" s="104"/>
      <c r="R13" s="104">
        <f>N13</f>
        <v>0</v>
      </c>
      <c r="S13" s="104"/>
      <c r="T13" s="104"/>
      <c r="AB13" s="14" t="s">
        <v>132</v>
      </c>
      <c r="AC13" s="140" t="s">
        <v>1510</v>
      </c>
      <c r="AD13" s="141" t="s">
        <v>1511</v>
      </c>
      <c r="AE13" s="142" t="s">
        <v>65</v>
      </c>
      <c r="AF13" s="148" t="s">
        <v>1512</v>
      </c>
      <c r="AG13" s="143" t="s">
        <v>1513</v>
      </c>
      <c r="AH13" s="143" t="s">
        <v>1513</v>
      </c>
      <c r="AI13" s="145" t="s">
        <v>69</v>
      </c>
    </row>
    <row r="14" spans="1:154" ht="30" customHeight="1" x14ac:dyDescent="0.25">
      <c r="B14" s="115" t="s">
        <v>1543</v>
      </c>
      <c r="C14" s="101">
        <f t="shared" ref="C14:I14" si="0">C13</f>
        <v>0</v>
      </c>
      <c r="D14" s="101">
        <f t="shared" si="0"/>
        <v>0</v>
      </c>
      <c r="E14" s="101">
        <f t="shared" si="0"/>
        <v>0</v>
      </c>
      <c r="F14" s="101">
        <f t="shared" si="0"/>
        <v>0</v>
      </c>
      <c r="G14" s="101">
        <f t="shared" si="0"/>
        <v>0</v>
      </c>
      <c r="H14" s="101">
        <f t="shared" si="0"/>
        <v>0</v>
      </c>
      <c r="I14" s="101">
        <f t="shared" si="0"/>
        <v>0</v>
      </c>
      <c r="L14" s="115" t="s">
        <v>1543</v>
      </c>
      <c r="M14" s="101">
        <f>M13</f>
        <v>0</v>
      </c>
      <c r="N14" s="101">
        <f t="shared" ref="N14:T14" si="1">N13</f>
        <v>0</v>
      </c>
      <c r="O14" s="101">
        <f t="shared" si="1"/>
        <v>0</v>
      </c>
      <c r="P14" s="101">
        <f t="shared" si="1"/>
        <v>0</v>
      </c>
      <c r="Q14" s="105">
        <f t="shared" si="1"/>
        <v>0</v>
      </c>
      <c r="R14" s="105">
        <f t="shared" si="1"/>
        <v>0</v>
      </c>
      <c r="S14" s="105">
        <f t="shared" si="1"/>
        <v>0</v>
      </c>
      <c r="T14" s="105">
        <f t="shared" si="1"/>
        <v>0</v>
      </c>
      <c r="AB14" s="14" t="s">
        <v>134</v>
      </c>
      <c r="AC14" s="140" t="s">
        <v>1510</v>
      </c>
      <c r="AD14" s="141" t="s">
        <v>1511</v>
      </c>
      <c r="AE14" s="142" t="s">
        <v>65</v>
      </c>
      <c r="AF14" s="148" t="s">
        <v>1512</v>
      </c>
      <c r="AG14" s="143" t="s">
        <v>1513</v>
      </c>
      <c r="AH14" s="143" t="s">
        <v>1513</v>
      </c>
      <c r="AI14" s="143" t="s">
        <v>1513</v>
      </c>
    </row>
    <row r="15" spans="1:154" ht="7.5" customHeight="1" x14ac:dyDescent="0.25">
      <c r="AB15" s="14" t="s">
        <v>136</v>
      </c>
      <c r="AC15" s="140" t="s">
        <v>1510</v>
      </c>
      <c r="AD15" s="141" t="s">
        <v>1511</v>
      </c>
      <c r="AE15" s="142" t="s">
        <v>65</v>
      </c>
      <c r="AF15" s="148" t="s">
        <v>1512</v>
      </c>
      <c r="AG15" s="143" t="s">
        <v>1513</v>
      </c>
      <c r="AH15" s="143" t="s">
        <v>1513</v>
      </c>
      <c r="AI15" s="145" t="s">
        <v>69</v>
      </c>
    </row>
    <row r="16" spans="1:154" ht="63.75" customHeight="1" x14ac:dyDescent="0.25">
      <c r="B16" s="113" t="s">
        <v>1544</v>
      </c>
      <c r="C16" s="110" t="s">
        <v>1545</v>
      </c>
      <c r="D16" s="110" t="s">
        <v>1546</v>
      </c>
      <c r="E16" s="110" t="s">
        <v>1547</v>
      </c>
      <c r="F16" s="110" t="s">
        <v>1548</v>
      </c>
      <c r="G16" s="110" t="s">
        <v>1549</v>
      </c>
      <c r="H16" s="110" t="s">
        <v>1550</v>
      </c>
      <c r="I16" s="110" t="s">
        <v>1551</v>
      </c>
      <c r="L16" s="113" t="s">
        <v>1544</v>
      </c>
      <c r="M16" s="110" t="s">
        <v>1552</v>
      </c>
      <c r="N16" s="110" t="s">
        <v>1553</v>
      </c>
      <c r="O16" s="110" t="s">
        <v>1554</v>
      </c>
      <c r="P16" s="110" t="s">
        <v>1555</v>
      </c>
      <c r="Q16" s="111" t="s">
        <v>1556</v>
      </c>
      <c r="R16" s="111" t="s">
        <v>1557</v>
      </c>
      <c r="S16" s="111" t="s">
        <v>1558</v>
      </c>
      <c r="T16" s="111" t="s">
        <v>1559</v>
      </c>
      <c r="AB16" s="14" t="s">
        <v>138</v>
      </c>
      <c r="AC16" s="140" t="s">
        <v>1510</v>
      </c>
      <c r="AD16" s="141" t="s">
        <v>1511</v>
      </c>
      <c r="AE16" s="142" t="s">
        <v>65</v>
      </c>
      <c r="AF16" s="148" t="s">
        <v>1512</v>
      </c>
      <c r="AG16" s="143" t="s">
        <v>1513</v>
      </c>
      <c r="AH16" s="143" t="s">
        <v>1513</v>
      </c>
      <c r="AI16" s="143" t="s">
        <v>1513</v>
      </c>
    </row>
    <row r="17" spans="2:35" ht="30" customHeight="1" x14ac:dyDescent="0.25">
      <c r="B17" s="114" t="s">
        <v>1560</v>
      </c>
      <c r="C17" s="120" t="str">
        <f>IFERROR(C10*C13/100,"")</f>
        <v/>
      </c>
      <c r="D17" s="120" t="str">
        <f t="shared" ref="D17:I17" si="2">IFERROR(D10*D13/100,"")</f>
        <v/>
      </c>
      <c r="E17" s="120" t="str">
        <f t="shared" si="2"/>
        <v/>
      </c>
      <c r="F17" s="120" t="str">
        <f t="shared" si="2"/>
        <v/>
      </c>
      <c r="G17" s="120" t="str">
        <f>IFERROR(G10*G13*F13/100,"")</f>
        <v/>
      </c>
      <c r="H17" s="120" t="str">
        <f>IFERROR(H10*H13*F13/100,"")</f>
        <v/>
      </c>
      <c r="I17" s="120" t="str">
        <f t="shared" si="2"/>
        <v/>
      </c>
      <c r="L17" s="116" t="s">
        <v>1560</v>
      </c>
      <c r="M17" s="120">
        <f>IFERROR(M10*M13/100,"")</f>
        <v>0</v>
      </c>
      <c r="N17" s="120">
        <f>IFERROR(N10*N13/100,"")</f>
        <v>0</v>
      </c>
      <c r="O17" s="120">
        <f>IFERROR(O10*O13*N13/100,"")</f>
        <v>0</v>
      </c>
      <c r="P17" s="120">
        <f>IFERROR(P10*P13*N13/100,"")</f>
        <v>0</v>
      </c>
      <c r="Q17" s="121">
        <f>IFERROR(Q10*Q13/100,"")</f>
        <v>0</v>
      </c>
      <c r="R17" s="121">
        <f>IFERROR(R10*R13/100,"")</f>
        <v>0</v>
      </c>
      <c r="S17" s="121">
        <f>IFERROR(S10*S13*R13/100,"")</f>
        <v>0</v>
      </c>
      <c r="T17" s="121">
        <f>IFERROR(T10*T13*R13/100,"")</f>
        <v>0</v>
      </c>
      <c r="AB17" s="14" t="s">
        <v>140</v>
      </c>
      <c r="AC17" s="140" t="s">
        <v>1510</v>
      </c>
      <c r="AD17" s="141" t="s">
        <v>1511</v>
      </c>
      <c r="AE17" s="142" t="s">
        <v>65</v>
      </c>
      <c r="AF17" s="148" t="s">
        <v>1512</v>
      </c>
      <c r="AG17" s="143" t="s">
        <v>1513</v>
      </c>
      <c r="AH17" s="143" t="s">
        <v>1513</v>
      </c>
      <c r="AI17" s="145" t="s">
        <v>69</v>
      </c>
    </row>
    <row r="18" spans="2:35" ht="30" customHeight="1" x14ac:dyDescent="0.25">
      <c r="B18" s="115" t="s">
        <v>1561</v>
      </c>
      <c r="C18" s="122" t="str">
        <f>IFERROR(C10*C14/100,"")</f>
        <v/>
      </c>
      <c r="D18" s="122" t="str">
        <f t="shared" ref="D18:I18" si="3">IFERROR(D10*D14/100,"")</f>
        <v/>
      </c>
      <c r="E18" s="122" t="str">
        <f t="shared" si="3"/>
        <v/>
      </c>
      <c r="F18" s="122" t="str">
        <f t="shared" si="3"/>
        <v/>
      </c>
      <c r="G18" s="122" t="str">
        <f>IFERROR(G10*G14*F14/100,"")</f>
        <v/>
      </c>
      <c r="H18" s="122" t="str">
        <f>IFERROR(H10*H14*F14/100,"")</f>
        <v/>
      </c>
      <c r="I18" s="122" t="str">
        <f t="shared" si="3"/>
        <v/>
      </c>
      <c r="L18" s="117" t="s">
        <v>1561</v>
      </c>
      <c r="M18" s="122">
        <f>IFERROR(M10*M14/100,"")</f>
        <v>0</v>
      </c>
      <c r="N18" s="122">
        <f>IFERROR(N10*N14/100,"")</f>
        <v>0</v>
      </c>
      <c r="O18" s="122">
        <f>IFERROR(O10*O14*N14/100,"")</f>
        <v>0</v>
      </c>
      <c r="P18" s="122">
        <f>IFERROR(P10*P14*N14/100,"")</f>
        <v>0</v>
      </c>
      <c r="Q18" s="123">
        <f>IFERROR(Q10*Q14/100,"")</f>
        <v>0</v>
      </c>
      <c r="R18" s="123">
        <f>IFERROR(R10*R14/100,"")</f>
        <v>0</v>
      </c>
      <c r="S18" s="123">
        <f>IFERROR(S10*S14*R14/100,"")</f>
        <v>0</v>
      </c>
      <c r="T18" s="123">
        <f>IFERROR(T10*T14*R14/100,"")</f>
        <v>0</v>
      </c>
      <c r="AB18" s="14" t="s">
        <v>142</v>
      </c>
      <c r="AC18" s="140" t="s">
        <v>1510</v>
      </c>
      <c r="AD18" s="141" t="s">
        <v>1511</v>
      </c>
      <c r="AE18" s="142" t="s">
        <v>65</v>
      </c>
      <c r="AF18" s="148" t="s">
        <v>1512</v>
      </c>
      <c r="AG18" s="143" t="s">
        <v>1513</v>
      </c>
      <c r="AH18" s="143" t="s">
        <v>1513</v>
      </c>
      <c r="AI18" s="143" t="s">
        <v>1513</v>
      </c>
    </row>
    <row r="19" spans="2:35" ht="7.5" customHeight="1" x14ac:dyDescent="0.25"/>
    <row r="20" spans="2:35" ht="39.75" customHeight="1" x14ac:dyDescent="0.25">
      <c r="C20" s="118" t="s">
        <v>1562</v>
      </c>
      <c r="M20" s="110" t="s">
        <v>1563</v>
      </c>
      <c r="N20" s="111" t="s">
        <v>1564</v>
      </c>
    </row>
    <row r="21" spans="2:35" ht="30" customHeight="1" x14ac:dyDescent="0.25">
      <c r="B21" s="114" t="s">
        <v>1560</v>
      </c>
      <c r="C21" s="120">
        <f>SUM(C17:I17)</f>
        <v>0</v>
      </c>
      <c r="L21" s="114" t="s">
        <v>1560</v>
      </c>
      <c r="M21" s="120">
        <f>SUM(M17:P17)</f>
        <v>0</v>
      </c>
      <c r="N21" s="121">
        <f>SUM(Q17:T17)</f>
        <v>0</v>
      </c>
    </row>
    <row r="22" spans="2:35" ht="30" customHeight="1" x14ac:dyDescent="0.25">
      <c r="B22" s="115" t="s">
        <v>1561</v>
      </c>
      <c r="C22" s="122">
        <f>SUM(C18:I18)</f>
        <v>0</v>
      </c>
      <c r="L22" s="115" t="s">
        <v>1561</v>
      </c>
      <c r="M22" s="122">
        <f>SUM(M18:P18)</f>
        <v>0</v>
      </c>
      <c r="N22" s="123">
        <f>SUM(Q18:T18)</f>
        <v>0</v>
      </c>
    </row>
    <row r="24" spans="2:35" ht="30.75" customHeight="1" x14ac:dyDescent="0.25">
      <c r="B24" s="302" t="s">
        <v>1565</v>
      </c>
      <c r="C24" s="303"/>
      <c r="D24" s="304"/>
      <c r="L24" s="302" t="s">
        <v>1566</v>
      </c>
      <c r="M24" s="303"/>
      <c r="N24" s="30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D00-000000000000}">
          <x14:formula1>
            <xm:f>'Annex 2 EHV charges'!$E$10:$E$259</xm:f>
          </x14:formula1>
          <xm:sqref>L10</xm:sqref>
        </x14:dataValidation>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55" zoomScaleNormal="55" zoomScaleSheetLayoutView="100" workbookViewId="0"/>
  </sheetViews>
  <sheetFormatPr defaultColWidth="9.21875" defaultRowHeight="27.75" customHeight="1" x14ac:dyDescent="0.25"/>
  <cols>
    <col min="1" max="1" width="49" style="2" bestFit="1" customWidth="1"/>
    <col min="2" max="2" width="17.5546875" style="3" customWidth="1"/>
    <col min="3" max="3" width="6.777343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21875" style="2"/>
  </cols>
  <sheetData>
    <row r="1" spans="1:14" ht="27.75" customHeight="1" x14ac:dyDescent="0.25">
      <c r="A1" s="91" t="s">
        <v>36</v>
      </c>
      <c r="B1" s="234" t="s">
        <v>37</v>
      </c>
      <c r="C1" s="235"/>
      <c r="D1" s="235"/>
      <c r="E1" s="233"/>
      <c r="F1" s="233"/>
      <c r="G1" s="233"/>
      <c r="H1" s="233"/>
      <c r="I1" s="233"/>
      <c r="J1" s="233"/>
      <c r="K1" s="233"/>
      <c r="L1" s="185"/>
      <c r="M1" s="185"/>
      <c r="N1" s="185"/>
    </row>
    <row r="2" spans="1:14" ht="27" customHeight="1" x14ac:dyDescent="0.25">
      <c r="A2" s="228" t="str">
        <f>Overview!B4&amp; " - Effective from "&amp;Overview!D4&amp;" - "&amp;Overview!E4&amp;" LV and HV charges"</f>
        <v>Scottish Hydro Electric Power Distribution plc - Effective from 1 April 2023 - Final LV and HV charges</v>
      </c>
      <c r="B2" s="228"/>
      <c r="C2" s="228"/>
      <c r="D2" s="228"/>
      <c r="E2" s="228"/>
      <c r="F2" s="228"/>
      <c r="G2" s="228"/>
      <c r="H2" s="228"/>
      <c r="I2" s="228"/>
      <c r="J2" s="228"/>
      <c r="K2" s="228"/>
    </row>
    <row r="3" spans="1:14" s="73" customFormat="1" ht="15" customHeight="1" x14ac:dyDescent="0.25">
      <c r="A3" s="80"/>
      <c r="B3" s="80"/>
      <c r="C3" s="80"/>
      <c r="D3" s="80"/>
      <c r="E3" s="80"/>
      <c r="F3" s="80"/>
      <c r="G3" s="80"/>
      <c r="H3" s="80"/>
      <c r="I3" s="80"/>
      <c r="J3" s="80"/>
      <c r="K3" s="80"/>
      <c r="L3" s="48"/>
      <c r="M3" s="48"/>
    </row>
    <row r="4" spans="1:14" ht="27" customHeight="1" x14ac:dyDescent="0.25">
      <c r="A4" s="228" t="s">
        <v>38</v>
      </c>
      <c r="B4" s="228"/>
      <c r="C4" s="228"/>
      <c r="D4" s="228"/>
      <c r="E4" s="228"/>
      <c r="F4" s="80"/>
      <c r="G4" s="228" t="s">
        <v>39</v>
      </c>
      <c r="H4" s="228"/>
      <c r="I4" s="228"/>
      <c r="J4" s="228"/>
      <c r="K4" s="228"/>
    </row>
    <row r="5" spans="1:14" ht="28.5" customHeight="1" x14ac:dyDescent="0.25">
      <c r="A5" s="72" t="s">
        <v>40</v>
      </c>
      <c r="B5" s="77" t="s">
        <v>41</v>
      </c>
      <c r="C5" s="239" t="s">
        <v>42</v>
      </c>
      <c r="D5" s="240"/>
      <c r="E5" s="74" t="s">
        <v>43</v>
      </c>
      <c r="F5" s="80"/>
      <c r="G5" s="241"/>
      <c r="H5" s="242"/>
      <c r="I5" s="78" t="s">
        <v>44</v>
      </c>
      <c r="J5" s="79" t="s">
        <v>45</v>
      </c>
      <c r="K5" s="74" t="s">
        <v>43</v>
      </c>
      <c r="L5" s="80"/>
    </row>
    <row r="6" spans="1:14" ht="65.25" customHeight="1" x14ac:dyDescent="0.25">
      <c r="A6" s="75" t="s">
        <v>46</v>
      </c>
      <c r="B6" s="20" t="s">
        <v>47</v>
      </c>
      <c r="C6" s="238"/>
      <c r="D6" s="238"/>
      <c r="E6" s="184"/>
      <c r="F6" s="80"/>
      <c r="G6" s="232" t="s">
        <v>48</v>
      </c>
      <c r="H6" s="232"/>
      <c r="I6" s="184"/>
      <c r="J6" s="20" t="s">
        <v>49</v>
      </c>
      <c r="K6" s="184"/>
      <c r="L6" s="80"/>
    </row>
    <row r="7" spans="1:14" ht="65.25" customHeight="1" x14ac:dyDescent="0.25">
      <c r="A7" s="75" t="s">
        <v>46</v>
      </c>
      <c r="B7" s="184"/>
      <c r="C7" s="237" t="s">
        <v>50</v>
      </c>
      <c r="D7" s="237"/>
      <c r="E7" s="184"/>
      <c r="F7" s="80"/>
      <c r="G7" s="232" t="s">
        <v>51</v>
      </c>
      <c r="H7" s="232"/>
      <c r="I7" s="20" t="s">
        <v>47</v>
      </c>
      <c r="J7" s="20" t="s">
        <v>50</v>
      </c>
      <c r="K7" s="184"/>
      <c r="L7" s="80"/>
    </row>
    <row r="8" spans="1:14" ht="65.25" customHeight="1" x14ac:dyDescent="0.25">
      <c r="A8" s="75" t="s">
        <v>46</v>
      </c>
      <c r="B8" s="184"/>
      <c r="C8" s="238"/>
      <c r="D8" s="238"/>
      <c r="E8" s="20" t="s">
        <v>52</v>
      </c>
      <c r="F8" s="80"/>
      <c r="G8" s="232" t="s">
        <v>53</v>
      </c>
      <c r="H8" s="232"/>
      <c r="I8" s="184"/>
      <c r="J8" s="184"/>
      <c r="K8" s="20" t="s">
        <v>52</v>
      </c>
      <c r="L8" s="80"/>
    </row>
    <row r="9" spans="1:14" s="73" customFormat="1" ht="65.25" customHeight="1" x14ac:dyDescent="0.25">
      <c r="A9" s="75" t="s">
        <v>54</v>
      </c>
      <c r="B9" s="184"/>
      <c r="C9" s="237" t="s">
        <v>55</v>
      </c>
      <c r="D9" s="237"/>
      <c r="E9" s="20" t="s">
        <v>56</v>
      </c>
      <c r="F9" s="80"/>
      <c r="G9" s="232" t="s">
        <v>57</v>
      </c>
      <c r="H9" s="232"/>
      <c r="I9" s="184"/>
      <c r="J9" s="20" t="s">
        <v>55</v>
      </c>
      <c r="K9" s="20" t="s">
        <v>56</v>
      </c>
      <c r="L9" s="80"/>
      <c r="M9" s="48"/>
    </row>
    <row r="10" spans="1:14" s="73" customFormat="1" ht="36" customHeight="1" x14ac:dyDescent="0.25">
      <c r="A10" s="76" t="s">
        <v>58</v>
      </c>
      <c r="B10" s="229" t="s">
        <v>59</v>
      </c>
      <c r="C10" s="230"/>
      <c r="D10" s="230"/>
      <c r="E10" s="231"/>
      <c r="F10" s="80"/>
      <c r="G10" s="236" t="s">
        <v>58</v>
      </c>
      <c r="H10" s="236"/>
      <c r="I10" s="229" t="s">
        <v>59</v>
      </c>
      <c r="J10" s="230"/>
      <c r="K10" s="231"/>
      <c r="L10" s="80"/>
      <c r="M10" s="48"/>
    </row>
    <row r="11" spans="1:14" s="73" customFormat="1" ht="27" customHeight="1" x14ac:dyDescent="0.25">
      <c r="A11" s="80"/>
      <c r="B11" s="80"/>
      <c r="C11" s="80"/>
      <c r="D11" s="80"/>
      <c r="E11" s="80"/>
      <c r="F11" s="80"/>
      <c r="G11" s="48"/>
      <c r="H11" s="48"/>
      <c r="I11" s="48"/>
      <c r="J11" s="48"/>
      <c r="K11" s="48"/>
      <c r="L11" s="48"/>
      <c r="M11" s="48"/>
    </row>
    <row r="12" spans="1:14" s="73" customFormat="1" ht="12.75" customHeight="1" x14ac:dyDescent="0.25">
      <c r="A12" s="80"/>
      <c r="B12" s="80"/>
      <c r="C12" s="80"/>
      <c r="D12" s="80"/>
      <c r="E12" s="80"/>
      <c r="F12" s="80"/>
      <c r="G12" s="80"/>
      <c r="H12" s="80"/>
      <c r="I12" s="80"/>
      <c r="J12" s="80"/>
      <c r="K12" s="80"/>
      <c r="L12" s="48"/>
      <c r="M12" s="48"/>
    </row>
    <row r="13" spans="1:14" ht="78.75" customHeight="1" x14ac:dyDescent="0.25">
      <c r="A13" s="24" t="s">
        <v>60</v>
      </c>
      <c r="B13" s="12" t="s">
        <v>61</v>
      </c>
      <c r="C13" s="12" t="s">
        <v>62</v>
      </c>
      <c r="D13" s="52" t="s">
        <v>63</v>
      </c>
      <c r="E13" s="52" t="s">
        <v>64</v>
      </c>
      <c r="F13" s="52" t="s">
        <v>65</v>
      </c>
      <c r="G13" s="12" t="s">
        <v>66</v>
      </c>
      <c r="H13" s="12" t="s">
        <v>67</v>
      </c>
      <c r="I13" s="24" t="s">
        <v>68</v>
      </c>
      <c r="J13" s="12" t="s">
        <v>69</v>
      </c>
      <c r="K13" s="12" t="s">
        <v>70</v>
      </c>
    </row>
    <row r="14" spans="1:14" ht="96.6" x14ac:dyDescent="0.25">
      <c r="A14" s="14" t="s">
        <v>71</v>
      </c>
      <c r="B14" s="38" t="s">
        <v>72</v>
      </c>
      <c r="C14" s="177" t="s">
        <v>73</v>
      </c>
      <c r="D14" s="135">
        <v>7.9219999999999997</v>
      </c>
      <c r="E14" s="136">
        <v>2.2000000000000002</v>
      </c>
      <c r="F14" s="137">
        <v>0.625</v>
      </c>
      <c r="G14" s="43">
        <v>21.92</v>
      </c>
      <c r="H14" s="44"/>
      <c r="I14" s="44"/>
      <c r="J14" s="40"/>
      <c r="K14" s="41"/>
    </row>
    <row r="15" spans="1:14" ht="56.1" customHeight="1" x14ac:dyDescent="0.25">
      <c r="A15" s="14" t="s">
        <v>74</v>
      </c>
      <c r="B15" s="38" t="s">
        <v>75</v>
      </c>
      <c r="C15" s="173">
        <v>2</v>
      </c>
      <c r="D15" s="135">
        <v>7.9219999999999997</v>
      </c>
      <c r="E15" s="136">
        <v>2.2000000000000002</v>
      </c>
      <c r="F15" s="137">
        <v>0.625</v>
      </c>
      <c r="G15" s="44"/>
      <c r="H15" s="44"/>
      <c r="I15" s="44"/>
      <c r="J15" s="40"/>
      <c r="K15" s="41" t="s">
        <v>76</v>
      </c>
    </row>
    <row r="16" spans="1:14" ht="151.80000000000001" x14ac:dyDescent="0.25">
      <c r="A16" s="14" t="s">
        <v>77</v>
      </c>
      <c r="B16" s="42" t="s">
        <v>78</v>
      </c>
      <c r="C16" s="162" t="s">
        <v>79</v>
      </c>
      <c r="D16" s="135">
        <v>9.6869999999999994</v>
      </c>
      <c r="E16" s="136">
        <v>2.69</v>
      </c>
      <c r="F16" s="137">
        <v>0.76500000000000001</v>
      </c>
      <c r="G16" s="43">
        <v>13.32</v>
      </c>
      <c r="H16" s="44"/>
      <c r="I16" s="44"/>
      <c r="J16" s="40"/>
      <c r="K16" s="41" t="s">
        <v>80</v>
      </c>
    </row>
    <row r="17" spans="1:11" ht="151.80000000000001" x14ac:dyDescent="0.25">
      <c r="A17" s="14" t="s">
        <v>81</v>
      </c>
      <c r="B17" s="42" t="s">
        <v>82</v>
      </c>
      <c r="C17" s="162" t="s">
        <v>79</v>
      </c>
      <c r="D17" s="135">
        <v>9.6869999999999994</v>
      </c>
      <c r="E17" s="136">
        <v>2.69</v>
      </c>
      <c r="F17" s="137">
        <v>0.76500000000000001</v>
      </c>
      <c r="G17" s="43">
        <v>19.350000000000001</v>
      </c>
      <c r="H17" s="44"/>
      <c r="I17" s="44"/>
      <c r="J17" s="40"/>
      <c r="K17" s="41" t="s">
        <v>83</v>
      </c>
    </row>
    <row r="18" spans="1:11" ht="151.80000000000001" x14ac:dyDescent="0.25">
      <c r="A18" s="14" t="s">
        <v>84</v>
      </c>
      <c r="B18" s="42" t="s">
        <v>85</v>
      </c>
      <c r="C18" s="162" t="s">
        <v>79</v>
      </c>
      <c r="D18" s="135">
        <v>9.6869999999999994</v>
      </c>
      <c r="E18" s="136">
        <v>2.69</v>
      </c>
      <c r="F18" s="137">
        <v>0.76500000000000001</v>
      </c>
      <c r="G18" s="43">
        <v>31.61</v>
      </c>
      <c r="H18" s="44"/>
      <c r="I18" s="44"/>
      <c r="J18" s="40"/>
      <c r="K18" s="41" t="s">
        <v>86</v>
      </c>
    </row>
    <row r="19" spans="1:11" ht="151.80000000000001" x14ac:dyDescent="0.25">
      <c r="A19" s="14" t="s">
        <v>87</v>
      </c>
      <c r="B19" s="42" t="s">
        <v>88</v>
      </c>
      <c r="C19" s="162" t="s">
        <v>79</v>
      </c>
      <c r="D19" s="135">
        <v>9.6869999999999994</v>
      </c>
      <c r="E19" s="136">
        <v>2.69</v>
      </c>
      <c r="F19" s="137">
        <v>0.76500000000000001</v>
      </c>
      <c r="G19" s="43">
        <v>49.66</v>
      </c>
      <c r="H19" s="44"/>
      <c r="I19" s="44"/>
      <c r="J19" s="40"/>
      <c r="K19" s="41" t="s">
        <v>89</v>
      </c>
    </row>
    <row r="20" spans="1:11" ht="151.80000000000001" x14ac:dyDescent="0.25">
      <c r="A20" s="14" t="s">
        <v>90</v>
      </c>
      <c r="B20" s="42" t="s">
        <v>91</v>
      </c>
      <c r="C20" s="162" t="s">
        <v>79</v>
      </c>
      <c r="D20" s="135">
        <v>9.6869999999999994</v>
      </c>
      <c r="E20" s="136">
        <v>2.69</v>
      </c>
      <c r="F20" s="137">
        <v>0.76500000000000001</v>
      </c>
      <c r="G20" s="43">
        <v>109.22</v>
      </c>
      <c r="H20" s="44"/>
      <c r="I20" s="44"/>
      <c r="J20" s="40"/>
      <c r="K20" s="41" t="s">
        <v>92</v>
      </c>
    </row>
    <row r="21" spans="1:11" ht="27.6" x14ac:dyDescent="0.25">
      <c r="A21" s="14" t="s">
        <v>93</v>
      </c>
      <c r="B21" s="38" t="s">
        <v>94</v>
      </c>
      <c r="C21" s="173">
        <v>4</v>
      </c>
      <c r="D21" s="135">
        <v>9.6869999999999994</v>
      </c>
      <c r="E21" s="136">
        <v>2.69</v>
      </c>
      <c r="F21" s="137">
        <v>0.76500000000000001</v>
      </c>
      <c r="G21" s="44"/>
      <c r="H21" s="44"/>
      <c r="I21" s="44"/>
      <c r="J21" s="40"/>
      <c r="K21" s="41" t="s">
        <v>95</v>
      </c>
    </row>
    <row r="22" spans="1:11" ht="28.5" customHeight="1" x14ac:dyDescent="0.25">
      <c r="A22" s="14" t="s">
        <v>96</v>
      </c>
      <c r="B22" s="41" t="s">
        <v>97</v>
      </c>
      <c r="C22" s="173">
        <v>0</v>
      </c>
      <c r="D22" s="135">
        <v>6.5069999999999997</v>
      </c>
      <c r="E22" s="136">
        <v>1.7410000000000001</v>
      </c>
      <c r="F22" s="137">
        <v>0.51200000000000001</v>
      </c>
      <c r="G22" s="43">
        <v>33.32</v>
      </c>
      <c r="H22" s="43">
        <v>6.68</v>
      </c>
      <c r="I22" s="134">
        <v>10.93</v>
      </c>
      <c r="J22" s="39">
        <v>0.28199999999999997</v>
      </c>
      <c r="K22" s="41"/>
    </row>
    <row r="23" spans="1:11" ht="28.5" customHeight="1" x14ac:dyDescent="0.25">
      <c r="A23" s="14" t="s">
        <v>98</v>
      </c>
      <c r="B23" s="41" t="s">
        <v>99</v>
      </c>
      <c r="C23" s="173">
        <v>0</v>
      </c>
      <c r="D23" s="135">
        <v>6.5069999999999997</v>
      </c>
      <c r="E23" s="136">
        <v>1.7410000000000001</v>
      </c>
      <c r="F23" s="137">
        <v>0.51200000000000001</v>
      </c>
      <c r="G23" s="43">
        <v>246.3</v>
      </c>
      <c r="H23" s="43">
        <v>6.68</v>
      </c>
      <c r="I23" s="134">
        <v>10.93</v>
      </c>
      <c r="J23" s="39">
        <v>0.28199999999999997</v>
      </c>
      <c r="K23" s="41"/>
    </row>
    <row r="24" spans="1:11" ht="28.5" customHeight="1" x14ac:dyDescent="0.25">
      <c r="A24" s="14" t="s">
        <v>100</v>
      </c>
      <c r="B24" s="41" t="s">
        <v>101</v>
      </c>
      <c r="C24" s="173">
        <v>0</v>
      </c>
      <c r="D24" s="135">
        <v>6.5069999999999997</v>
      </c>
      <c r="E24" s="136">
        <v>1.7410000000000001</v>
      </c>
      <c r="F24" s="137">
        <v>0.51200000000000001</v>
      </c>
      <c r="G24" s="43">
        <v>420.38</v>
      </c>
      <c r="H24" s="43">
        <v>6.68</v>
      </c>
      <c r="I24" s="134">
        <v>10.93</v>
      </c>
      <c r="J24" s="39">
        <v>0.28199999999999997</v>
      </c>
      <c r="K24" s="41"/>
    </row>
    <row r="25" spans="1:11" ht="28.5" customHeight="1" x14ac:dyDescent="0.25">
      <c r="A25" s="14" t="s">
        <v>102</v>
      </c>
      <c r="B25" s="41" t="s">
        <v>103</v>
      </c>
      <c r="C25" s="173">
        <v>0</v>
      </c>
      <c r="D25" s="135">
        <v>6.5069999999999997</v>
      </c>
      <c r="E25" s="136">
        <v>1.7410000000000001</v>
      </c>
      <c r="F25" s="137">
        <v>0.51200000000000001</v>
      </c>
      <c r="G25" s="43">
        <v>677.82</v>
      </c>
      <c r="H25" s="43">
        <v>6.68</v>
      </c>
      <c r="I25" s="134">
        <v>10.93</v>
      </c>
      <c r="J25" s="39">
        <v>0.28199999999999997</v>
      </c>
      <c r="K25" s="41"/>
    </row>
    <row r="26" spans="1:11" ht="28.5" customHeight="1" x14ac:dyDescent="0.25">
      <c r="A26" s="14" t="s">
        <v>104</v>
      </c>
      <c r="B26" s="41" t="s">
        <v>105</v>
      </c>
      <c r="C26" s="173">
        <v>0</v>
      </c>
      <c r="D26" s="135">
        <v>6.5069999999999997</v>
      </c>
      <c r="E26" s="136">
        <v>1.7410000000000001</v>
      </c>
      <c r="F26" s="137">
        <v>0.51200000000000001</v>
      </c>
      <c r="G26" s="43">
        <v>1523.55</v>
      </c>
      <c r="H26" s="43">
        <v>6.68</v>
      </c>
      <c r="I26" s="134">
        <v>10.93</v>
      </c>
      <c r="J26" s="39">
        <v>0.28199999999999997</v>
      </c>
      <c r="K26" s="41"/>
    </row>
    <row r="27" spans="1:11" ht="28.5" customHeight="1" x14ac:dyDescent="0.25">
      <c r="A27" s="14" t="s">
        <v>106</v>
      </c>
      <c r="B27" s="41" t="s">
        <v>107</v>
      </c>
      <c r="C27" s="173">
        <v>0</v>
      </c>
      <c r="D27" s="135">
        <v>3.641</v>
      </c>
      <c r="E27" s="136">
        <v>0.81799999999999995</v>
      </c>
      <c r="F27" s="137">
        <v>0.28100000000000003</v>
      </c>
      <c r="G27" s="43">
        <v>89.59</v>
      </c>
      <c r="H27" s="43">
        <v>10.49</v>
      </c>
      <c r="I27" s="134">
        <v>13.77</v>
      </c>
      <c r="J27" s="39">
        <v>0.127</v>
      </c>
      <c r="K27" s="41"/>
    </row>
    <row r="28" spans="1:11" ht="28.5" customHeight="1" x14ac:dyDescent="0.25">
      <c r="A28" s="14" t="s">
        <v>108</v>
      </c>
      <c r="B28" s="41" t="s">
        <v>109</v>
      </c>
      <c r="C28" s="173">
        <v>0</v>
      </c>
      <c r="D28" s="135">
        <v>3.641</v>
      </c>
      <c r="E28" s="136">
        <v>0.81799999999999995</v>
      </c>
      <c r="F28" s="137">
        <v>0.28100000000000003</v>
      </c>
      <c r="G28" s="43">
        <v>302.57</v>
      </c>
      <c r="H28" s="43">
        <v>10.49</v>
      </c>
      <c r="I28" s="134">
        <v>13.77</v>
      </c>
      <c r="J28" s="39">
        <v>0.127</v>
      </c>
      <c r="K28" s="41"/>
    </row>
    <row r="29" spans="1:11" ht="28.5" customHeight="1" x14ac:dyDescent="0.25">
      <c r="A29" s="14" t="s">
        <v>110</v>
      </c>
      <c r="B29" s="41" t="s">
        <v>111</v>
      </c>
      <c r="C29" s="173">
        <v>0</v>
      </c>
      <c r="D29" s="135">
        <v>3.641</v>
      </c>
      <c r="E29" s="136">
        <v>0.81799999999999995</v>
      </c>
      <c r="F29" s="137">
        <v>0.28100000000000003</v>
      </c>
      <c r="G29" s="43">
        <v>476.65</v>
      </c>
      <c r="H29" s="43">
        <v>10.49</v>
      </c>
      <c r="I29" s="134">
        <v>13.77</v>
      </c>
      <c r="J29" s="39">
        <v>0.127</v>
      </c>
      <c r="K29" s="41"/>
    </row>
    <row r="30" spans="1:11" ht="28.5" customHeight="1" x14ac:dyDescent="0.25">
      <c r="A30" s="14" t="s">
        <v>112</v>
      </c>
      <c r="B30" s="41" t="s">
        <v>113</v>
      </c>
      <c r="C30" s="173">
        <v>0</v>
      </c>
      <c r="D30" s="135">
        <v>3.641</v>
      </c>
      <c r="E30" s="136">
        <v>0.81799999999999995</v>
      </c>
      <c r="F30" s="137">
        <v>0.28100000000000003</v>
      </c>
      <c r="G30" s="43">
        <v>734.08</v>
      </c>
      <c r="H30" s="43">
        <v>10.49</v>
      </c>
      <c r="I30" s="134">
        <v>13.77</v>
      </c>
      <c r="J30" s="39">
        <v>0.127</v>
      </c>
      <c r="K30" s="41"/>
    </row>
    <row r="31" spans="1:11" ht="28.5" customHeight="1" x14ac:dyDescent="0.25">
      <c r="A31" s="14" t="s">
        <v>114</v>
      </c>
      <c r="B31" s="41" t="s">
        <v>115</v>
      </c>
      <c r="C31" s="173">
        <v>0</v>
      </c>
      <c r="D31" s="135">
        <v>3.641</v>
      </c>
      <c r="E31" s="136">
        <v>0.81799999999999995</v>
      </c>
      <c r="F31" s="137">
        <v>0.28100000000000003</v>
      </c>
      <c r="G31" s="43">
        <v>1579.82</v>
      </c>
      <c r="H31" s="43">
        <v>10.49</v>
      </c>
      <c r="I31" s="134">
        <v>13.77</v>
      </c>
      <c r="J31" s="39">
        <v>0.127</v>
      </c>
      <c r="K31" s="41"/>
    </row>
    <row r="32" spans="1:11" ht="28.5" customHeight="1" x14ac:dyDescent="0.25">
      <c r="A32" s="14" t="s">
        <v>116</v>
      </c>
      <c r="B32" s="41" t="s">
        <v>117</v>
      </c>
      <c r="C32" s="173">
        <v>0</v>
      </c>
      <c r="D32" s="135">
        <v>1.8939999999999999</v>
      </c>
      <c r="E32" s="136">
        <v>0.41</v>
      </c>
      <c r="F32" s="137">
        <v>0.184</v>
      </c>
      <c r="G32" s="43">
        <v>393.96</v>
      </c>
      <c r="H32" s="43">
        <v>13.9</v>
      </c>
      <c r="I32" s="134">
        <v>15.94</v>
      </c>
      <c r="J32" s="39">
        <v>7.5999999999999998E-2</v>
      </c>
      <c r="K32" s="41"/>
    </row>
    <row r="33" spans="1:11" ht="28.5" customHeight="1" x14ac:dyDescent="0.25">
      <c r="A33" s="14" t="s">
        <v>118</v>
      </c>
      <c r="B33" s="41" t="s">
        <v>119</v>
      </c>
      <c r="C33" s="173">
        <v>0</v>
      </c>
      <c r="D33" s="135">
        <v>1.8939999999999999</v>
      </c>
      <c r="E33" s="136">
        <v>0.41</v>
      </c>
      <c r="F33" s="137">
        <v>0.184</v>
      </c>
      <c r="G33" s="43">
        <v>854.82</v>
      </c>
      <c r="H33" s="43">
        <v>13.9</v>
      </c>
      <c r="I33" s="134">
        <v>15.94</v>
      </c>
      <c r="J33" s="39">
        <v>7.5999999999999998E-2</v>
      </c>
      <c r="K33" s="41"/>
    </row>
    <row r="34" spans="1:11" ht="28.5" customHeight="1" x14ac:dyDescent="0.25">
      <c r="A34" s="14" t="s">
        <v>120</v>
      </c>
      <c r="B34" s="41" t="s">
        <v>121</v>
      </c>
      <c r="C34" s="173">
        <v>0</v>
      </c>
      <c r="D34" s="135">
        <v>1.8939999999999999</v>
      </c>
      <c r="E34" s="136">
        <v>0.41</v>
      </c>
      <c r="F34" s="137">
        <v>0.184</v>
      </c>
      <c r="G34" s="43">
        <v>3310.7</v>
      </c>
      <c r="H34" s="43">
        <v>13.9</v>
      </c>
      <c r="I34" s="134">
        <v>15.94</v>
      </c>
      <c r="J34" s="39">
        <v>7.5999999999999998E-2</v>
      </c>
      <c r="K34" s="41"/>
    </row>
    <row r="35" spans="1:11" ht="28.5" customHeight="1" x14ac:dyDescent="0.25">
      <c r="A35" s="14" t="s">
        <v>122</v>
      </c>
      <c r="B35" s="41" t="s">
        <v>123</v>
      </c>
      <c r="C35" s="173">
        <v>0</v>
      </c>
      <c r="D35" s="135">
        <v>1.8939999999999999</v>
      </c>
      <c r="E35" s="136">
        <v>0.41</v>
      </c>
      <c r="F35" s="137">
        <v>0.184</v>
      </c>
      <c r="G35" s="43">
        <v>7379.05</v>
      </c>
      <c r="H35" s="43">
        <v>13.9</v>
      </c>
      <c r="I35" s="134">
        <v>15.94</v>
      </c>
      <c r="J35" s="39">
        <v>7.5999999999999998E-2</v>
      </c>
      <c r="K35" s="41"/>
    </row>
    <row r="36" spans="1:11" ht="28.5" customHeight="1" x14ac:dyDescent="0.25">
      <c r="A36" s="14" t="s">
        <v>124</v>
      </c>
      <c r="B36" s="41" t="s">
        <v>125</v>
      </c>
      <c r="C36" s="173">
        <v>0</v>
      </c>
      <c r="D36" s="135">
        <v>1.8939999999999999</v>
      </c>
      <c r="E36" s="136">
        <v>0.41</v>
      </c>
      <c r="F36" s="137">
        <v>0.184</v>
      </c>
      <c r="G36" s="43">
        <v>14822.48</v>
      </c>
      <c r="H36" s="43">
        <v>13.9</v>
      </c>
      <c r="I36" s="134">
        <v>15.94</v>
      </c>
      <c r="J36" s="39">
        <v>7.5999999999999998E-2</v>
      </c>
      <c r="K36" s="41"/>
    </row>
    <row r="37" spans="1:11" ht="27.6" x14ac:dyDescent="0.25">
      <c r="A37" s="14" t="s">
        <v>126</v>
      </c>
      <c r="B37" s="41" t="s">
        <v>127</v>
      </c>
      <c r="C37" s="173" t="s">
        <v>128</v>
      </c>
      <c r="D37" s="138">
        <v>15.207000000000001</v>
      </c>
      <c r="E37" s="139">
        <v>5.1429999999999998</v>
      </c>
      <c r="F37" s="137">
        <v>4.2</v>
      </c>
      <c r="G37" s="44"/>
      <c r="H37" s="44"/>
      <c r="I37" s="44"/>
      <c r="J37" s="40"/>
      <c r="K37" s="41"/>
    </row>
    <row r="38" spans="1:11" ht="27.75" customHeight="1" x14ac:dyDescent="0.25">
      <c r="A38" s="14" t="s">
        <v>129</v>
      </c>
      <c r="B38" s="42">
        <v>951</v>
      </c>
      <c r="C38" s="172" t="s">
        <v>130</v>
      </c>
      <c r="D38" s="135">
        <v>-6.2619999999999996</v>
      </c>
      <c r="E38" s="136">
        <v>-1.7390000000000001</v>
      </c>
      <c r="F38" s="137">
        <v>-0.49399999999999999</v>
      </c>
      <c r="G38" s="43">
        <v>0</v>
      </c>
      <c r="H38" s="44"/>
      <c r="I38" s="44"/>
      <c r="J38" s="40"/>
      <c r="K38" s="41"/>
    </row>
    <row r="39" spans="1:11" ht="27.75" customHeight="1" x14ac:dyDescent="0.25">
      <c r="A39" s="14" t="s">
        <v>131</v>
      </c>
      <c r="B39" s="41">
        <v>952</v>
      </c>
      <c r="C39" s="173" t="s">
        <v>130</v>
      </c>
      <c r="D39" s="135">
        <v>-5.5910000000000002</v>
      </c>
      <c r="E39" s="136">
        <v>-1.528</v>
      </c>
      <c r="F39" s="137">
        <v>-0.441</v>
      </c>
      <c r="G39" s="43">
        <v>0</v>
      </c>
      <c r="H39" s="44"/>
      <c r="I39" s="44"/>
      <c r="J39" s="40"/>
      <c r="K39" s="41"/>
    </row>
    <row r="40" spans="1:11" ht="27.75" customHeight="1" x14ac:dyDescent="0.25">
      <c r="A40" s="14" t="s">
        <v>132</v>
      </c>
      <c r="B40" s="41" t="s">
        <v>133</v>
      </c>
      <c r="C40" s="173">
        <v>0</v>
      </c>
      <c r="D40" s="135">
        <v>-6.2619999999999996</v>
      </c>
      <c r="E40" s="136">
        <v>-1.7390000000000001</v>
      </c>
      <c r="F40" s="137">
        <v>-0.49399999999999999</v>
      </c>
      <c r="G40" s="43">
        <v>0</v>
      </c>
      <c r="H40" s="44"/>
      <c r="I40" s="44"/>
      <c r="J40" s="39">
        <v>0.29199999999999998</v>
      </c>
      <c r="K40" s="41"/>
    </row>
    <row r="41" spans="1:11" ht="27.75" customHeight="1" x14ac:dyDescent="0.25">
      <c r="A41" s="14" t="s">
        <v>134</v>
      </c>
      <c r="B41" s="41" t="s">
        <v>135</v>
      </c>
      <c r="C41" s="173">
        <v>0</v>
      </c>
      <c r="D41" s="135">
        <v>-6.2619999999999996</v>
      </c>
      <c r="E41" s="136">
        <v>-1.7390000000000001</v>
      </c>
      <c r="F41" s="137">
        <v>-0.49399999999999999</v>
      </c>
      <c r="G41" s="43">
        <v>0</v>
      </c>
      <c r="H41" s="44"/>
      <c r="I41" s="44"/>
      <c r="J41" s="40"/>
      <c r="K41" s="41"/>
    </row>
    <row r="42" spans="1:11" ht="27.75" customHeight="1" x14ac:dyDescent="0.25">
      <c r="A42" s="14" t="s">
        <v>136</v>
      </c>
      <c r="B42" s="41" t="s">
        <v>137</v>
      </c>
      <c r="C42" s="173">
        <v>0</v>
      </c>
      <c r="D42" s="135">
        <v>-5.5910000000000002</v>
      </c>
      <c r="E42" s="136">
        <v>-1.528</v>
      </c>
      <c r="F42" s="137">
        <v>-0.441</v>
      </c>
      <c r="G42" s="43">
        <v>0</v>
      </c>
      <c r="H42" s="44"/>
      <c r="I42" s="44"/>
      <c r="J42" s="39">
        <v>0.24099999999999999</v>
      </c>
      <c r="K42" s="41"/>
    </row>
    <row r="43" spans="1:11" ht="27.75" customHeight="1" x14ac:dyDescent="0.25">
      <c r="A43" s="14" t="s">
        <v>138</v>
      </c>
      <c r="B43" s="41" t="s">
        <v>139</v>
      </c>
      <c r="C43" s="173">
        <v>0</v>
      </c>
      <c r="D43" s="135">
        <v>-5.5910000000000002</v>
      </c>
      <c r="E43" s="136">
        <v>-1.528</v>
      </c>
      <c r="F43" s="137">
        <v>-0.441</v>
      </c>
      <c r="G43" s="43">
        <v>0</v>
      </c>
      <c r="H43" s="44"/>
      <c r="I43" s="44"/>
      <c r="J43" s="40"/>
      <c r="K43" s="41"/>
    </row>
    <row r="44" spans="1:11" ht="27.75" customHeight="1" x14ac:dyDescent="0.25">
      <c r="A44" s="14" t="s">
        <v>140</v>
      </c>
      <c r="B44" s="41" t="s">
        <v>141</v>
      </c>
      <c r="C44" s="173">
        <v>0</v>
      </c>
      <c r="D44" s="135">
        <v>-2.8820000000000001</v>
      </c>
      <c r="E44" s="136">
        <v>-0.64700000000000002</v>
      </c>
      <c r="F44" s="137">
        <v>-0.223</v>
      </c>
      <c r="G44" s="43">
        <v>643.35</v>
      </c>
      <c r="H44" s="44"/>
      <c r="I44" s="44"/>
      <c r="J44" s="39">
        <v>0.216</v>
      </c>
      <c r="K44" s="41"/>
    </row>
    <row r="45" spans="1:11" ht="27.75" customHeight="1" x14ac:dyDescent="0.25">
      <c r="A45" s="14" t="s">
        <v>142</v>
      </c>
      <c r="B45" s="41" t="s">
        <v>143</v>
      </c>
      <c r="C45" s="173">
        <v>0</v>
      </c>
      <c r="D45" s="135">
        <v>-2.8820000000000001</v>
      </c>
      <c r="E45" s="136">
        <v>-0.64700000000000002</v>
      </c>
      <c r="F45" s="137">
        <v>-0.223</v>
      </c>
      <c r="G45" s="43">
        <v>643.35</v>
      </c>
      <c r="H45" s="44"/>
      <c r="I45" s="44"/>
      <c r="J45" s="40"/>
      <c r="K45" s="41"/>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6:H6"/>
    <mergeCell ref="G4:K4"/>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s>
  <phoneticPr fontId="9"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81"/>
  <sheetViews>
    <sheetView zoomScale="70" zoomScaleNormal="70" zoomScaleSheetLayoutView="100" workbookViewId="0">
      <selection activeCell="B1" sqref="B1"/>
    </sheetView>
  </sheetViews>
  <sheetFormatPr defaultColWidth="9.21875" defaultRowHeight="27.75" customHeight="1" x14ac:dyDescent="0.25"/>
  <cols>
    <col min="1" max="1" width="15.5546875" style="50" customWidth="1"/>
    <col min="2" max="2" width="19.77734375" style="50" customWidth="1"/>
    <col min="3" max="3" width="13.5546875" style="50" customWidth="1"/>
    <col min="4" max="4" width="21.21875" style="56" customWidth="1"/>
    <col min="5" max="8" width="15.5546875" style="56" customWidth="1"/>
    <col min="9" max="9" width="15.5546875" style="57" customWidth="1"/>
    <col min="10" max="11" width="15.5546875" style="58" customWidth="1"/>
    <col min="12" max="14" width="15.5546875" style="50" customWidth="1"/>
    <col min="15" max="15" width="14.77734375" style="50" customWidth="1"/>
    <col min="16" max="17" width="15.5546875" style="50" customWidth="1"/>
    <col min="18" max="16384" width="9.21875" style="50"/>
  </cols>
  <sheetData>
    <row r="1" spans="1:16" ht="66.75" customHeight="1" x14ac:dyDescent="0.25">
      <c r="A1" s="49" t="s">
        <v>36</v>
      </c>
      <c r="B1" s="49"/>
      <c r="C1" s="243" t="s">
        <v>144</v>
      </c>
      <c r="D1" s="243"/>
      <c r="E1" s="185"/>
      <c r="F1" s="233" t="s">
        <v>145</v>
      </c>
      <c r="G1" s="256"/>
      <c r="H1" s="256"/>
      <c r="I1" s="256"/>
      <c r="J1" s="256"/>
      <c r="K1" s="256"/>
      <c r="L1" s="256"/>
      <c r="M1" s="256"/>
      <c r="N1" s="256"/>
      <c r="O1" s="170"/>
      <c r="P1" s="170"/>
    </row>
    <row r="2" spans="1:16" s="51" customFormat="1" ht="25.5" customHeight="1" x14ac:dyDescent="0.25">
      <c r="A2" s="244" t="str">
        <f>Overview!B4&amp; " - Effective from "&amp;Overview!D4&amp;" - "&amp;Overview!E4&amp;" EDCM charges"</f>
        <v>Scottish Hydro Electric Power Distribution plc - Effective from 1 April 2023 - Final EDCM charges</v>
      </c>
      <c r="B2" s="245"/>
      <c r="C2" s="245"/>
      <c r="D2" s="245"/>
      <c r="E2" s="245"/>
      <c r="F2" s="245"/>
      <c r="G2" s="245"/>
      <c r="H2" s="245"/>
      <c r="I2" s="245"/>
      <c r="J2" s="245"/>
      <c r="K2" s="245"/>
      <c r="L2" s="245"/>
      <c r="M2" s="245"/>
      <c r="N2" s="246"/>
      <c r="O2" s="80"/>
      <c r="P2" s="81"/>
    </row>
    <row r="3" spans="1:16" s="81" customFormat="1" ht="10.5" customHeight="1" x14ac:dyDescent="0.25">
      <c r="A3" s="80"/>
      <c r="B3" s="80"/>
      <c r="C3" s="80"/>
      <c r="D3" s="80"/>
      <c r="E3" s="80"/>
      <c r="F3" s="80"/>
      <c r="G3" s="80"/>
      <c r="H3" s="80"/>
      <c r="I3" s="80"/>
      <c r="J3" s="80"/>
      <c r="K3" s="80"/>
      <c r="L3" s="80"/>
      <c r="M3" s="80"/>
      <c r="N3" s="80"/>
      <c r="O3" s="80"/>
    </row>
    <row r="4" spans="1:16" s="81" customFormat="1" ht="25.5" customHeight="1" x14ac:dyDescent="0.25">
      <c r="A4" s="228" t="s">
        <v>146</v>
      </c>
      <c r="B4" s="228"/>
      <c r="C4" s="228"/>
      <c r="D4" s="228"/>
      <c r="E4" s="228"/>
      <c r="F4" s="228"/>
      <c r="G4" s="80"/>
      <c r="H4" s="80"/>
      <c r="I4" s="80"/>
      <c r="J4" s="80"/>
      <c r="K4" s="80"/>
      <c r="L4" s="80"/>
      <c r="M4" s="80"/>
      <c r="N4" s="80"/>
      <c r="O4" s="80"/>
    </row>
    <row r="5" spans="1:16" s="81" customFormat="1" ht="25.5" customHeight="1" x14ac:dyDescent="0.25">
      <c r="A5" s="247" t="s">
        <v>40</v>
      </c>
      <c r="B5" s="248"/>
      <c r="C5" s="248"/>
      <c r="D5" s="252" t="s">
        <v>147</v>
      </c>
      <c r="E5" s="252"/>
      <c r="F5" s="252"/>
      <c r="G5" s="80"/>
      <c r="H5" s="80"/>
      <c r="I5" s="80"/>
      <c r="J5" s="80"/>
      <c r="K5" s="80"/>
      <c r="L5" s="80"/>
      <c r="M5" s="80"/>
      <c r="N5" s="80"/>
      <c r="O5" s="80"/>
    </row>
    <row r="6" spans="1:16" s="81" customFormat="1" ht="48" customHeight="1" x14ac:dyDescent="0.25">
      <c r="A6" s="249" t="s">
        <v>51</v>
      </c>
      <c r="B6" s="250"/>
      <c r="C6" s="251"/>
      <c r="D6" s="253" t="s">
        <v>47</v>
      </c>
      <c r="E6" s="254"/>
      <c r="F6" s="255"/>
      <c r="G6" s="80"/>
      <c r="H6" s="80"/>
      <c r="I6" s="80"/>
      <c r="J6" s="80"/>
      <c r="K6" s="80"/>
      <c r="L6" s="80"/>
      <c r="M6" s="80"/>
      <c r="N6" s="80"/>
      <c r="O6" s="80"/>
    </row>
    <row r="7" spans="1:16" s="81" customFormat="1" ht="25.5" customHeight="1" x14ac:dyDescent="0.25">
      <c r="A7" s="236" t="s">
        <v>58</v>
      </c>
      <c r="B7" s="236"/>
      <c r="C7" s="236"/>
      <c r="D7" s="237" t="s">
        <v>59</v>
      </c>
      <c r="E7" s="237"/>
      <c r="F7" s="237"/>
      <c r="G7" s="80"/>
      <c r="H7" s="80"/>
      <c r="I7" s="80"/>
      <c r="J7" s="80"/>
      <c r="K7" s="80"/>
      <c r="L7" s="80"/>
      <c r="M7" s="80"/>
      <c r="N7" s="80"/>
      <c r="O7" s="80"/>
    </row>
    <row r="8" spans="1:16" s="81" customFormat="1" ht="23.1" customHeight="1" x14ac:dyDescent="0.25">
      <c r="A8" s="80"/>
      <c r="B8" s="80"/>
      <c r="C8" s="80"/>
      <c r="D8" s="80"/>
      <c r="E8" s="80"/>
      <c r="F8" s="80"/>
      <c r="G8" s="80"/>
      <c r="H8" s="80"/>
      <c r="I8" s="80"/>
      <c r="J8" s="80"/>
      <c r="K8" s="80"/>
      <c r="L8" s="80"/>
      <c r="M8" s="80"/>
      <c r="N8" s="80"/>
      <c r="O8" s="80"/>
    </row>
    <row r="9" spans="1:16" ht="63.75" customHeight="1" x14ac:dyDescent="0.25">
      <c r="A9" s="53" t="s">
        <v>148</v>
      </c>
      <c r="B9" s="52" t="s">
        <v>149</v>
      </c>
      <c r="C9" s="53" t="s">
        <v>150</v>
      </c>
      <c r="D9" s="52" t="s">
        <v>151</v>
      </c>
      <c r="E9" s="54" t="s">
        <v>152</v>
      </c>
      <c r="F9" s="54" t="s">
        <v>153</v>
      </c>
      <c r="G9" s="55" t="s">
        <v>154</v>
      </c>
      <c r="H9" s="54" t="s">
        <v>155</v>
      </c>
      <c r="I9" s="54" t="s">
        <v>156</v>
      </c>
      <c r="J9" s="132" t="s">
        <v>157</v>
      </c>
      <c r="K9" s="55" t="s">
        <v>158</v>
      </c>
      <c r="L9" s="54" t="s">
        <v>159</v>
      </c>
      <c r="M9" s="54" t="s">
        <v>160</v>
      </c>
      <c r="N9" s="132" t="s">
        <v>161</v>
      </c>
    </row>
    <row r="10" spans="1:16" ht="15.6" customHeight="1" x14ac:dyDescent="0.25">
      <c r="A10" s="92">
        <v>595</v>
      </c>
      <c r="B10" s="190">
        <v>1712385815400</v>
      </c>
      <c r="C10" s="92"/>
      <c r="D10" s="190"/>
      <c r="E10" s="191" t="s">
        <v>162</v>
      </c>
      <c r="F10" s="192">
        <v>2</v>
      </c>
      <c r="G10" s="59">
        <v>0</v>
      </c>
      <c r="H10" s="60">
        <v>9761.9</v>
      </c>
      <c r="I10" s="60">
        <v>5.88</v>
      </c>
      <c r="J10" s="60">
        <v>5.88</v>
      </c>
      <c r="K10" s="61"/>
      <c r="L10" s="62"/>
      <c r="M10" s="62"/>
      <c r="N10" s="62"/>
    </row>
    <row r="11" spans="1:16" ht="15.6" customHeight="1" x14ac:dyDescent="0.25">
      <c r="A11" s="92">
        <v>596</v>
      </c>
      <c r="B11" s="190">
        <v>1700051251844</v>
      </c>
      <c r="C11" s="92"/>
      <c r="D11" s="190"/>
      <c r="E11" s="191" t="s">
        <v>163</v>
      </c>
      <c r="F11" s="192">
        <v>1</v>
      </c>
      <c r="G11" s="59">
        <v>0</v>
      </c>
      <c r="H11" s="60">
        <v>2302.0100000000002</v>
      </c>
      <c r="I11" s="60">
        <v>2.7</v>
      </c>
      <c r="J11" s="60">
        <v>2.7</v>
      </c>
      <c r="K11" s="61"/>
      <c r="L11" s="62"/>
      <c r="M11" s="62"/>
      <c r="N11" s="62"/>
    </row>
    <row r="12" spans="1:16" ht="15.6" customHeight="1" x14ac:dyDescent="0.25">
      <c r="A12" s="92">
        <v>597</v>
      </c>
      <c r="B12" s="190">
        <v>1711602345053</v>
      </c>
      <c r="C12" s="92"/>
      <c r="D12" s="190"/>
      <c r="E12" s="191" t="s">
        <v>164</v>
      </c>
      <c r="F12" s="192">
        <v>1</v>
      </c>
      <c r="G12" s="59">
        <v>0</v>
      </c>
      <c r="H12" s="60">
        <v>1898.72</v>
      </c>
      <c r="I12" s="60">
        <v>7.57</v>
      </c>
      <c r="J12" s="60">
        <v>7.57</v>
      </c>
      <c r="K12" s="61"/>
      <c r="L12" s="62"/>
      <c r="M12" s="62"/>
      <c r="N12" s="62"/>
    </row>
    <row r="13" spans="1:16" ht="15.6" customHeight="1" x14ac:dyDescent="0.25">
      <c r="A13" s="92">
        <v>598</v>
      </c>
      <c r="B13" s="190">
        <v>1717121416604</v>
      </c>
      <c r="C13" s="92">
        <v>530</v>
      </c>
      <c r="D13" s="190">
        <v>1700052708460</v>
      </c>
      <c r="E13" s="191" t="s">
        <v>165</v>
      </c>
      <c r="F13" s="192">
        <v>1</v>
      </c>
      <c r="G13" s="59">
        <v>0.65200000000000002</v>
      </c>
      <c r="H13" s="60">
        <v>1658.23</v>
      </c>
      <c r="I13" s="60">
        <v>1.28</v>
      </c>
      <c r="J13" s="60">
        <v>1.28</v>
      </c>
      <c r="K13" s="61">
        <v>0</v>
      </c>
      <c r="L13" s="62">
        <v>240.49</v>
      </c>
      <c r="M13" s="62">
        <v>0.05</v>
      </c>
      <c r="N13" s="62">
        <v>0.05</v>
      </c>
    </row>
    <row r="14" spans="1:16" ht="15.6" customHeight="1" x14ac:dyDescent="0.25">
      <c r="A14" s="92">
        <v>560</v>
      </c>
      <c r="B14" s="190">
        <v>1700051737559</v>
      </c>
      <c r="C14" s="92">
        <v>520</v>
      </c>
      <c r="D14" s="190">
        <v>1700051732541</v>
      </c>
      <c r="E14" s="191" t="s">
        <v>166</v>
      </c>
      <c r="F14" s="192">
        <v>0</v>
      </c>
      <c r="G14" s="59">
        <v>0</v>
      </c>
      <c r="H14" s="60">
        <v>3.49</v>
      </c>
      <c r="I14" s="60">
        <v>1.27</v>
      </c>
      <c r="J14" s="60">
        <v>1.27</v>
      </c>
      <c r="K14" s="61">
        <v>0</v>
      </c>
      <c r="L14" s="62">
        <v>418.32</v>
      </c>
      <c r="M14" s="62">
        <v>0.05</v>
      </c>
      <c r="N14" s="62">
        <v>0.05</v>
      </c>
    </row>
    <row r="15" spans="1:16" ht="15.6" customHeight="1" x14ac:dyDescent="0.25">
      <c r="A15" s="92">
        <v>560</v>
      </c>
      <c r="B15" s="190">
        <v>1700051737568</v>
      </c>
      <c r="C15" s="92">
        <v>520</v>
      </c>
      <c r="D15" s="190">
        <v>1700051732550</v>
      </c>
      <c r="E15" s="191" t="s">
        <v>167</v>
      </c>
      <c r="F15" s="192">
        <v>0</v>
      </c>
      <c r="G15" s="59">
        <v>0</v>
      </c>
      <c r="H15" s="60">
        <v>5.3</v>
      </c>
      <c r="I15" s="60">
        <v>1.27</v>
      </c>
      <c r="J15" s="60">
        <v>1.27</v>
      </c>
      <c r="K15" s="61">
        <v>0</v>
      </c>
      <c r="L15" s="62">
        <v>416.51</v>
      </c>
      <c r="M15" s="62">
        <v>0.05</v>
      </c>
      <c r="N15" s="62">
        <v>0.05</v>
      </c>
    </row>
    <row r="16" spans="1:16" ht="15.6" customHeight="1" x14ac:dyDescent="0.25">
      <c r="A16" s="92">
        <v>562</v>
      </c>
      <c r="B16" s="190">
        <v>1700051741068</v>
      </c>
      <c r="C16" s="92">
        <v>522</v>
      </c>
      <c r="D16" s="190">
        <v>1700051734177</v>
      </c>
      <c r="E16" s="191" t="s">
        <v>168</v>
      </c>
      <c r="F16" s="192">
        <v>0</v>
      </c>
      <c r="G16" s="59">
        <v>0</v>
      </c>
      <c r="H16" s="60">
        <v>136.21</v>
      </c>
      <c r="I16" s="60">
        <v>1.27</v>
      </c>
      <c r="J16" s="60">
        <v>1.27</v>
      </c>
      <c r="K16" s="61">
        <v>0</v>
      </c>
      <c r="L16" s="62">
        <v>285.60000000000002</v>
      </c>
      <c r="M16" s="62">
        <v>0.05</v>
      </c>
      <c r="N16" s="62">
        <v>0.05</v>
      </c>
    </row>
    <row r="17" spans="1:14" ht="15.6" customHeight="1" x14ac:dyDescent="0.25">
      <c r="A17" s="92">
        <v>562</v>
      </c>
      <c r="B17" s="190">
        <v>1700051740988</v>
      </c>
      <c r="C17" s="92">
        <v>522</v>
      </c>
      <c r="D17" s="190">
        <v>1700051737372</v>
      </c>
      <c r="E17" s="191" t="s">
        <v>169</v>
      </c>
      <c r="F17" s="192">
        <v>0</v>
      </c>
      <c r="G17" s="59">
        <v>0</v>
      </c>
      <c r="H17" s="60">
        <v>113.75</v>
      </c>
      <c r="I17" s="60">
        <v>1.27</v>
      </c>
      <c r="J17" s="60">
        <v>1.27</v>
      </c>
      <c r="K17" s="61">
        <v>0</v>
      </c>
      <c r="L17" s="62">
        <v>308.06</v>
      </c>
      <c r="M17" s="62">
        <v>0.05</v>
      </c>
      <c r="N17" s="62">
        <v>0.05</v>
      </c>
    </row>
    <row r="18" spans="1:14" ht="15.6" customHeight="1" x14ac:dyDescent="0.25">
      <c r="A18" s="92">
        <v>562</v>
      </c>
      <c r="B18" s="190">
        <v>1700051740960</v>
      </c>
      <c r="C18" s="92">
        <v>522</v>
      </c>
      <c r="D18" s="190">
        <v>1700051734121</v>
      </c>
      <c r="E18" s="191" t="s">
        <v>170</v>
      </c>
      <c r="F18" s="192">
        <v>0</v>
      </c>
      <c r="G18" s="59">
        <v>0</v>
      </c>
      <c r="H18" s="60">
        <v>12.59</v>
      </c>
      <c r="I18" s="60">
        <v>1.27</v>
      </c>
      <c r="J18" s="60">
        <v>1.27</v>
      </c>
      <c r="K18" s="61">
        <v>0</v>
      </c>
      <c r="L18" s="62">
        <v>409.22</v>
      </c>
      <c r="M18" s="62">
        <v>0.05</v>
      </c>
      <c r="N18" s="62">
        <v>0.05</v>
      </c>
    </row>
    <row r="19" spans="1:14" ht="15.6" customHeight="1" x14ac:dyDescent="0.25">
      <c r="A19" s="92">
        <v>563</v>
      </c>
      <c r="B19" s="190">
        <v>1700051737647</v>
      </c>
      <c r="C19" s="92">
        <v>523</v>
      </c>
      <c r="D19" s="190">
        <v>1700051733944</v>
      </c>
      <c r="E19" s="191" t="s">
        <v>171</v>
      </c>
      <c r="F19" s="192">
        <v>0</v>
      </c>
      <c r="G19" s="59">
        <v>0</v>
      </c>
      <c r="H19" s="60">
        <v>204.94</v>
      </c>
      <c r="I19" s="60">
        <v>1.27</v>
      </c>
      <c r="J19" s="60">
        <v>1.27</v>
      </c>
      <c r="K19" s="61">
        <v>0</v>
      </c>
      <c r="L19" s="62">
        <v>216.87</v>
      </c>
      <c r="M19" s="62">
        <v>0.05</v>
      </c>
      <c r="N19" s="62">
        <v>0.05</v>
      </c>
    </row>
    <row r="20" spans="1:14" ht="15.6" customHeight="1" x14ac:dyDescent="0.25">
      <c r="A20" s="92">
        <v>564</v>
      </c>
      <c r="B20" s="190">
        <v>1700051765732</v>
      </c>
      <c r="C20" s="92">
        <v>524</v>
      </c>
      <c r="D20" s="190">
        <v>1700051765723</v>
      </c>
      <c r="E20" s="191" t="s">
        <v>172</v>
      </c>
      <c r="F20" s="192">
        <v>0</v>
      </c>
      <c r="G20" s="59">
        <v>0</v>
      </c>
      <c r="H20" s="60">
        <v>734.26</v>
      </c>
      <c r="I20" s="60">
        <v>0.91</v>
      </c>
      <c r="J20" s="60">
        <v>0.91</v>
      </c>
      <c r="K20" s="61">
        <v>0</v>
      </c>
      <c r="L20" s="62">
        <v>0</v>
      </c>
      <c r="M20" s="62">
        <v>0</v>
      </c>
      <c r="N20" s="62">
        <v>0</v>
      </c>
    </row>
    <row r="21" spans="1:14" ht="15.6" customHeight="1" x14ac:dyDescent="0.25">
      <c r="A21" s="92">
        <v>565</v>
      </c>
      <c r="B21" s="190">
        <v>1721843065002</v>
      </c>
      <c r="C21" s="92">
        <v>525</v>
      </c>
      <c r="D21" s="190">
        <v>1700051732268</v>
      </c>
      <c r="E21" s="191" t="s">
        <v>173</v>
      </c>
      <c r="F21" s="192">
        <v>0</v>
      </c>
      <c r="G21" s="59">
        <v>0</v>
      </c>
      <c r="H21" s="60">
        <v>123.36</v>
      </c>
      <c r="I21" s="60">
        <v>1.59</v>
      </c>
      <c r="J21" s="60">
        <v>1.59</v>
      </c>
      <c r="K21" s="61">
        <v>0</v>
      </c>
      <c r="L21" s="62">
        <v>0</v>
      </c>
      <c r="M21" s="62">
        <v>0</v>
      </c>
      <c r="N21" s="62">
        <v>0</v>
      </c>
    </row>
    <row r="22" spans="1:14" ht="15.6" customHeight="1" x14ac:dyDescent="0.25">
      <c r="A22" s="92">
        <v>566</v>
      </c>
      <c r="B22" s="190">
        <v>1700051741110</v>
      </c>
      <c r="C22" s="92">
        <v>526</v>
      </c>
      <c r="D22" s="190">
        <v>1700051730386</v>
      </c>
      <c r="E22" s="191" t="s">
        <v>174</v>
      </c>
      <c r="F22" s="192">
        <v>0</v>
      </c>
      <c r="G22" s="59">
        <v>0</v>
      </c>
      <c r="H22" s="60">
        <v>0</v>
      </c>
      <c r="I22" s="60">
        <v>1.27</v>
      </c>
      <c r="J22" s="60">
        <v>1.27</v>
      </c>
      <c r="K22" s="61">
        <v>0</v>
      </c>
      <c r="L22" s="62">
        <v>0</v>
      </c>
      <c r="M22" s="62">
        <v>0.05</v>
      </c>
      <c r="N22" s="62">
        <v>0.05</v>
      </c>
    </row>
    <row r="23" spans="1:14" ht="15.6" customHeight="1" x14ac:dyDescent="0.25">
      <c r="A23" s="92">
        <v>567</v>
      </c>
      <c r="B23" s="190">
        <v>1700052157576</v>
      </c>
      <c r="C23" s="92">
        <v>527</v>
      </c>
      <c r="D23" s="190">
        <v>1700052157585</v>
      </c>
      <c r="E23" s="191" t="s">
        <v>175</v>
      </c>
      <c r="F23" s="192">
        <v>0</v>
      </c>
      <c r="G23" s="59">
        <v>1.772</v>
      </c>
      <c r="H23" s="60">
        <v>0.59</v>
      </c>
      <c r="I23" s="60">
        <v>1.48</v>
      </c>
      <c r="J23" s="60">
        <v>1.48</v>
      </c>
      <c r="K23" s="61">
        <v>0</v>
      </c>
      <c r="L23" s="62">
        <v>199.44</v>
      </c>
      <c r="M23" s="62">
        <v>0.05</v>
      </c>
      <c r="N23" s="62">
        <v>0.05</v>
      </c>
    </row>
    <row r="24" spans="1:14" ht="15.6" customHeight="1" x14ac:dyDescent="0.25">
      <c r="A24" s="92">
        <v>569</v>
      </c>
      <c r="B24" s="190">
        <v>1710056910505</v>
      </c>
      <c r="C24" s="92"/>
      <c r="D24" s="190"/>
      <c r="E24" s="191" t="s">
        <v>176</v>
      </c>
      <c r="F24" s="192">
        <v>1</v>
      </c>
      <c r="G24" s="59">
        <v>0</v>
      </c>
      <c r="H24" s="60">
        <v>1898.72</v>
      </c>
      <c r="I24" s="60">
        <v>10.210000000000001</v>
      </c>
      <c r="J24" s="60">
        <v>10.210000000000001</v>
      </c>
      <c r="K24" s="61"/>
      <c r="L24" s="62"/>
      <c r="M24" s="62"/>
      <c r="N24" s="62"/>
    </row>
    <row r="25" spans="1:14" ht="15.6" customHeight="1" x14ac:dyDescent="0.25">
      <c r="A25" s="92">
        <v>713</v>
      </c>
      <c r="B25" s="190">
        <v>1712380671009</v>
      </c>
      <c r="C25" s="92">
        <v>913</v>
      </c>
      <c r="D25" s="190">
        <v>1700051748160</v>
      </c>
      <c r="E25" s="191" t="s">
        <v>177</v>
      </c>
      <c r="F25" s="192">
        <v>0</v>
      </c>
      <c r="G25" s="59">
        <v>0</v>
      </c>
      <c r="H25" s="60">
        <v>3.16</v>
      </c>
      <c r="I25" s="60">
        <v>0.71</v>
      </c>
      <c r="J25" s="60">
        <v>0.71</v>
      </c>
      <c r="K25" s="61">
        <v>0</v>
      </c>
      <c r="L25" s="62">
        <v>0</v>
      </c>
      <c r="M25" s="62">
        <v>0</v>
      </c>
      <c r="N25" s="62">
        <v>0</v>
      </c>
    </row>
    <row r="26" spans="1:14" ht="26.4" x14ac:dyDescent="0.25">
      <c r="A26" s="92">
        <v>714</v>
      </c>
      <c r="B26" s="190" t="s">
        <v>178</v>
      </c>
      <c r="C26" s="92">
        <v>914</v>
      </c>
      <c r="D26" s="190" t="s">
        <v>179</v>
      </c>
      <c r="E26" s="191" t="s">
        <v>180</v>
      </c>
      <c r="F26" s="192">
        <v>4</v>
      </c>
      <c r="G26" s="59">
        <v>0</v>
      </c>
      <c r="H26" s="60">
        <v>32365.69</v>
      </c>
      <c r="I26" s="60">
        <v>0.56000000000000005</v>
      </c>
      <c r="J26" s="60">
        <v>0.56000000000000005</v>
      </c>
      <c r="K26" s="61">
        <v>0</v>
      </c>
      <c r="L26" s="62">
        <v>7487.11</v>
      </c>
      <c r="M26" s="62">
        <v>0.05</v>
      </c>
      <c r="N26" s="62">
        <v>0.05</v>
      </c>
    </row>
    <row r="27" spans="1:14" ht="15.6" customHeight="1" x14ac:dyDescent="0.25">
      <c r="A27" s="92">
        <v>8707</v>
      </c>
      <c r="B27" s="190">
        <v>8707</v>
      </c>
      <c r="C27" s="92">
        <v>8707</v>
      </c>
      <c r="D27" s="190">
        <v>8707</v>
      </c>
      <c r="E27" s="191" t="s">
        <v>181</v>
      </c>
      <c r="F27" s="193">
        <v>0</v>
      </c>
      <c r="G27" s="59">
        <v>0</v>
      </c>
      <c r="H27" s="60">
        <v>0.4</v>
      </c>
      <c r="I27" s="60">
        <v>1.9</v>
      </c>
      <c r="J27" s="60">
        <v>1.9</v>
      </c>
      <c r="K27" s="61">
        <v>0</v>
      </c>
      <c r="L27" s="62">
        <v>0</v>
      </c>
      <c r="M27" s="62">
        <v>0</v>
      </c>
      <c r="N27" s="62">
        <v>0</v>
      </c>
    </row>
    <row r="28" spans="1:14" ht="15.6" customHeight="1" x14ac:dyDescent="0.25">
      <c r="A28" s="92">
        <v>717</v>
      </c>
      <c r="B28" s="190">
        <v>1700051126888</v>
      </c>
      <c r="C28" s="92">
        <v>917</v>
      </c>
      <c r="D28" s="190">
        <v>1700051731282</v>
      </c>
      <c r="E28" s="191" t="s">
        <v>182</v>
      </c>
      <c r="F28" s="192">
        <v>0</v>
      </c>
      <c r="G28" s="59">
        <v>0</v>
      </c>
      <c r="H28" s="60">
        <v>31.12</v>
      </c>
      <c r="I28" s="60">
        <v>0.91</v>
      </c>
      <c r="J28" s="60">
        <v>0.91</v>
      </c>
      <c r="K28" s="61">
        <v>0</v>
      </c>
      <c r="L28" s="62">
        <v>896.22</v>
      </c>
      <c r="M28" s="62">
        <v>0.05</v>
      </c>
      <c r="N28" s="62">
        <v>0.05</v>
      </c>
    </row>
    <row r="29" spans="1:14" ht="15.6" customHeight="1" x14ac:dyDescent="0.25">
      <c r="A29" s="92">
        <v>718</v>
      </c>
      <c r="B29" s="190">
        <v>1700051955969</v>
      </c>
      <c r="C29" s="92">
        <v>918</v>
      </c>
      <c r="D29" s="190">
        <v>1700051955940</v>
      </c>
      <c r="E29" s="191" t="s">
        <v>183</v>
      </c>
      <c r="F29" s="192">
        <v>0</v>
      </c>
      <c r="G29" s="59">
        <v>0</v>
      </c>
      <c r="H29" s="60">
        <v>20.45</v>
      </c>
      <c r="I29" s="60">
        <v>1.4</v>
      </c>
      <c r="J29" s="60">
        <v>1.4</v>
      </c>
      <c r="K29" s="61">
        <v>0</v>
      </c>
      <c r="L29" s="62">
        <v>0</v>
      </c>
      <c r="M29" s="62">
        <v>0</v>
      </c>
      <c r="N29" s="62">
        <v>0</v>
      </c>
    </row>
    <row r="30" spans="1:14" ht="15.6" customHeight="1" x14ac:dyDescent="0.25">
      <c r="A30" s="92">
        <v>637</v>
      </c>
      <c r="B30" s="190">
        <v>1700051778208</v>
      </c>
      <c r="C30" s="92">
        <v>837</v>
      </c>
      <c r="D30" s="190">
        <v>1700051771578</v>
      </c>
      <c r="E30" s="191" t="s">
        <v>184</v>
      </c>
      <c r="F30" s="192">
        <v>0</v>
      </c>
      <c r="G30" s="59">
        <v>0</v>
      </c>
      <c r="H30" s="60">
        <v>7.5</v>
      </c>
      <c r="I30" s="60">
        <v>1.19</v>
      </c>
      <c r="J30" s="60">
        <v>1.19</v>
      </c>
      <c r="K30" s="61">
        <v>0</v>
      </c>
      <c r="L30" s="62">
        <v>0</v>
      </c>
      <c r="M30" s="62">
        <v>0</v>
      </c>
      <c r="N30" s="62">
        <v>0</v>
      </c>
    </row>
    <row r="31" spans="1:14" ht="15.6" customHeight="1" x14ac:dyDescent="0.25">
      <c r="A31" s="92">
        <v>8328</v>
      </c>
      <c r="B31" s="190">
        <v>8328</v>
      </c>
      <c r="C31" s="92">
        <v>8328</v>
      </c>
      <c r="D31" s="190">
        <v>8328</v>
      </c>
      <c r="E31" s="191" t="s">
        <v>185</v>
      </c>
      <c r="F31" s="192">
        <v>0</v>
      </c>
      <c r="G31" s="59">
        <v>0</v>
      </c>
      <c r="H31" s="60">
        <v>45.69</v>
      </c>
      <c r="I31" s="60">
        <v>2.25</v>
      </c>
      <c r="J31" s="60">
        <v>2.25</v>
      </c>
      <c r="K31" s="61">
        <v>0</v>
      </c>
      <c r="L31" s="62">
        <v>21019.15</v>
      </c>
      <c r="M31" s="62">
        <v>0.05</v>
      </c>
      <c r="N31" s="62">
        <v>0.05</v>
      </c>
    </row>
    <row r="32" spans="1:14" ht="15.6" customHeight="1" x14ac:dyDescent="0.25">
      <c r="A32" s="92">
        <v>722</v>
      </c>
      <c r="B32" s="190">
        <v>1700051742780</v>
      </c>
      <c r="C32" s="92">
        <v>922</v>
      </c>
      <c r="D32" s="190">
        <v>1700051732133</v>
      </c>
      <c r="E32" s="191" t="s">
        <v>186</v>
      </c>
      <c r="F32" s="192">
        <v>0</v>
      </c>
      <c r="G32" s="59">
        <v>0</v>
      </c>
      <c r="H32" s="60">
        <v>2.8</v>
      </c>
      <c r="I32" s="60">
        <v>1.99</v>
      </c>
      <c r="J32" s="60">
        <v>1.99</v>
      </c>
      <c r="K32" s="61">
        <v>0</v>
      </c>
      <c r="L32" s="62">
        <v>0</v>
      </c>
      <c r="M32" s="62">
        <v>0</v>
      </c>
      <c r="N32" s="62">
        <v>0</v>
      </c>
    </row>
    <row r="33" spans="1:14" ht="15.6" customHeight="1" x14ac:dyDescent="0.25">
      <c r="A33" s="92">
        <v>8696</v>
      </c>
      <c r="B33" s="190">
        <v>8696</v>
      </c>
      <c r="C33" s="92">
        <v>8696</v>
      </c>
      <c r="D33" s="190">
        <v>8696</v>
      </c>
      <c r="E33" s="191" t="s">
        <v>187</v>
      </c>
      <c r="F33" s="192">
        <v>0</v>
      </c>
      <c r="G33" s="59">
        <v>0</v>
      </c>
      <c r="H33" s="60">
        <v>3.5</v>
      </c>
      <c r="I33" s="60">
        <v>1.94</v>
      </c>
      <c r="J33" s="60">
        <v>1.94</v>
      </c>
      <c r="K33" s="61">
        <v>0</v>
      </c>
      <c r="L33" s="62">
        <v>0</v>
      </c>
      <c r="M33" s="62">
        <v>0</v>
      </c>
      <c r="N33" s="62">
        <v>0</v>
      </c>
    </row>
    <row r="34" spans="1:14" ht="15.6" customHeight="1" x14ac:dyDescent="0.25">
      <c r="A34" s="92">
        <v>723</v>
      </c>
      <c r="B34" s="190">
        <v>1700051976550</v>
      </c>
      <c r="C34" s="92">
        <v>923</v>
      </c>
      <c r="D34" s="190">
        <v>1700051976560</v>
      </c>
      <c r="E34" s="191" t="s">
        <v>188</v>
      </c>
      <c r="F34" s="192">
        <v>0</v>
      </c>
      <c r="G34" s="59">
        <v>0</v>
      </c>
      <c r="H34" s="60">
        <v>4.68</v>
      </c>
      <c r="I34" s="60">
        <v>1.1299999999999999</v>
      </c>
      <c r="J34" s="60">
        <v>1.1299999999999999</v>
      </c>
      <c r="K34" s="61">
        <v>0</v>
      </c>
      <c r="L34" s="62">
        <v>0</v>
      </c>
      <c r="M34" s="62">
        <v>0</v>
      </c>
      <c r="N34" s="62">
        <v>0</v>
      </c>
    </row>
    <row r="35" spans="1:14" ht="15.6" customHeight="1" x14ac:dyDescent="0.25">
      <c r="A35" s="92">
        <v>724</v>
      </c>
      <c r="B35" s="190">
        <v>1700052029865</v>
      </c>
      <c r="C35" s="92">
        <v>924</v>
      </c>
      <c r="D35" s="190">
        <v>1700052029856</v>
      </c>
      <c r="E35" s="191" t="s">
        <v>189</v>
      </c>
      <c r="F35" s="192">
        <v>0</v>
      </c>
      <c r="G35" s="59">
        <v>0</v>
      </c>
      <c r="H35" s="60">
        <v>5.44</v>
      </c>
      <c r="I35" s="60">
        <v>1.03</v>
      </c>
      <c r="J35" s="60">
        <v>1.03</v>
      </c>
      <c r="K35" s="61">
        <v>0</v>
      </c>
      <c r="L35" s="62">
        <v>0</v>
      </c>
      <c r="M35" s="62">
        <v>0</v>
      </c>
      <c r="N35" s="62">
        <v>0</v>
      </c>
    </row>
    <row r="36" spans="1:14" ht="15.6" customHeight="1" x14ac:dyDescent="0.25">
      <c r="A36" s="92">
        <v>725</v>
      </c>
      <c r="B36" s="190">
        <v>1700051728590</v>
      </c>
      <c r="C36" s="92">
        <v>925</v>
      </c>
      <c r="D36" s="190">
        <v>1700051780216</v>
      </c>
      <c r="E36" s="191" t="s">
        <v>190</v>
      </c>
      <c r="F36" s="192">
        <v>0</v>
      </c>
      <c r="G36" s="59">
        <v>0</v>
      </c>
      <c r="H36" s="60">
        <v>53.32</v>
      </c>
      <c r="I36" s="60">
        <v>0.69</v>
      </c>
      <c r="J36" s="60">
        <v>0.69</v>
      </c>
      <c r="K36" s="61">
        <v>0</v>
      </c>
      <c r="L36" s="62">
        <v>0</v>
      </c>
      <c r="M36" s="62">
        <v>0</v>
      </c>
      <c r="N36" s="62">
        <v>0</v>
      </c>
    </row>
    <row r="37" spans="1:14" ht="15.6" customHeight="1" x14ac:dyDescent="0.25">
      <c r="A37" s="92">
        <v>726</v>
      </c>
      <c r="B37" s="190">
        <v>1700051703898</v>
      </c>
      <c r="C37" s="92">
        <v>926</v>
      </c>
      <c r="D37" s="190">
        <v>1700051822559</v>
      </c>
      <c r="E37" s="191" t="s">
        <v>191</v>
      </c>
      <c r="F37" s="192">
        <v>0</v>
      </c>
      <c r="G37" s="59">
        <v>0</v>
      </c>
      <c r="H37" s="60">
        <v>5.93</v>
      </c>
      <c r="I37" s="60">
        <v>0.96</v>
      </c>
      <c r="J37" s="60">
        <v>0.96</v>
      </c>
      <c r="K37" s="61">
        <v>0</v>
      </c>
      <c r="L37" s="62">
        <v>0</v>
      </c>
      <c r="M37" s="62">
        <v>0</v>
      </c>
      <c r="N37" s="62">
        <v>0</v>
      </c>
    </row>
    <row r="38" spans="1:14" ht="15.6" customHeight="1" x14ac:dyDescent="0.25">
      <c r="A38" s="92">
        <v>8699</v>
      </c>
      <c r="B38" s="190">
        <v>8699</v>
      </c>
      <c r="C38" s="92">
        <v>8699</v>
      </c>
      <c r="D38" s="190">
        <v>8699</v>
      </c>
      <c r="E38" s="191" t="s">
        <v>192</v>
      </c>
      <c r="F38" s="192">
        <v>0</v>
      </c>
      <c r="G38" s="59">
        <v>0</v>
      </c>
      <c r="H38" s="60">
        <v>95.87</v>
      </c>
      <c r="I38" s="60">
        <v>0.95</v>
      </c>
      <c r="J38" s="60">
        <v>0.95</v>
      </c>
      <c r="K38" s="61">
        <v>0</v>
      </c>
      <c r="L38" s="62">
        <v>0</v>
      </c>
      <c r="M38" s="62">
        <v>0</v>
      </c>
      <c r="N38" s="62">
        <v>0</v>
      </c>
    </row>
    <row r="39" spans="1:14" ht="15.6" customHeight="1" x14ac:dyDescent="0.25">
      <c r="A39" s="92">
        <v>8699</v>
      </c>
      <c r="B39" s="190">
        <v>8699</v>
      </c>
      <c r="C39" s="92">
        <v>8699</v>
      </c>
      <c r="D39" s="190">
        <v>8699</v>
      </c>
      <c r="E39" s="191" t="s">
        <v>193</v>
      </c>
      <c r="F39" s="192">
        <v>0</v>
      </c>
      <c r="G39" s="59">
        <v>0</v>
      </c>
      <c r="H39" s="60">
        <v>95.87</v>
      </c>
      <c r="I39" s="60">
        <v>0.91</v>
      </c>
      <c r="J39" s="60">
        <v>0.91</v>
      </c>
      <c r="K39" s="61">
        <v>0</v>
      </c>
      <c r="L39" s="62">
        <v>0</v>
      </c>
      <c r="M39" s="62">
        <v>0</v>
      </c>
      <c r="N39" s="62">
        <v>0</v>
      </c>
    </row>
    <row r="40" spans="1:14" ht="15.6" customHeight="1" x14ac:dyDescent="0.25">
      <c r="A40" s="92">
        <v>727</v>
      </c>
      <c r="B40" s="190">
        <v>1700051782729</v>
      </c>
      <c r="C40" s="92">
        <v>927</v>
      </c>
      <c r="D40" s="190">
        <v>1700051782710</v>
      </c>
      <c r="E40" s="191" t="s">
        <v>194</v>
      </c>
      <c r="F40" s="192">
        <v>0</v>
      </c>
      <c r="G40" s="59">
        <v>0</v>
      </c>
      <c r="H40" s="60">
        <v>4.2</v>
      </c>
      <c r="I40" s="60">
        <v>1.0900000000000001</v>
      </c>
      <c r="J40" s="60">
        <v>1.0900000000000001</v>
      </c>
      <c r="K40" s="61">
        <v>0</v>
      </c>
      <c r="L40" s="62">
        <v>0</v>
      </c>
      <c r="M40" s="62">
        <v>0</v>
      </c>
      <c r="N40" s="62">
        <v>0</v>
      </c>
    </row>
    <row r="41" spans="1:14" ht="15.6" customHeight="1" x14ac:dyDescent="0.25">
      <c r="A41" s="92">
        <v>730</v>
      </c>
      <c r="B41" s="190">
        <v>1700051741990</v>
      </c>
      <c r="C41" s="92">
        <v>930</v>
      </c>
      <c r="D41" s="190">
        <v>1700051732286</v>
      </c>
      <c r="E41" s="191" t="s">
        <v>195</v>
      </c>
      <c r="F41" s="192">
        <v>0</v>
      </c>
      <c r="G41" s="59">
        <v>0</v>
      </c>
      <c r="H41" s="60">
        <v>6.08</v>
      </c>
      <c r="I41" s="60">
        <v>1.1399999999999999</v>
      </c>
      <c r="J41" s="60">
        <v>1.1399999999999999</v>
      </c>
      <c r="K41" s="61">
        <v>0</v>
      </c>
      <c r="L41" s="62">
        <v>0</v>
      </c>
      <c r="M41" s="62">
        <v>0</v>
      </c>
      <c r="N41" s="62">
        <v>0</v>
      </c>
    </row>
    <row r="42" spans="1:14" ht="15.6" customHeight="1" x14ac:dyDescent="0.25">
      <c r="A42" s="92">
        <v>731</v>
      </c>
      <c r="B42" s="190">
        <v>1700051584955</v>
      </c>
      <c r="C42" s="92">
        <v>931</v>
      </c>
      <c r="D42" s="190">
        <v>1700051732374</v>
      </c>
      <c r="E42" s="191" t="s">
        <v>196</v>
      </c>
      <c r="F42" s="192">
        <v>0</v>
      </c>
      <c r="G42" s="59">
        <v>0</v>
      </c>
      <c r="H42" s="60">
        <v>7.57</v>
      </c>
      <c r="I42" s="60">
        <v>1</v>
      </c>
      <c r="J42" s="60">
        <v>1</v>
      </c>
      <c r="K42" s="61">
        <v>0</v>
      </c>
      <c r="L42" s="62">
        <v>0</v>
      </c>
      <c r="M42" s="62">
        <v>0</v>
      </c>
      <c r="N42" s="62">
        <v>0</v>
      </c>
    </row>
    <row r="43" spans="1:14" ht="15.6" customHeight="1" x14ac:dyDescent="0.25">
      <c r="A43" s="92">
        <v>732</v>
      </c>
      <c r="B43" s="190">
        <v>1700052249980</v>
      </c>
      <c r="C43" s="92">
        <v>932</v>
      </c>
      <c r="D43" s="190">
        <v>1700052249999</v>
      </c>
      <c r="E43" s="191" t="s">
        <v>197</v>
      </c>
      <c r="F43" s="192">
        <v>0</v>
      </c>
      <c r="G43" s="59">
        <v>0</v>
      </c>
      <c r="H43" s="60">
        <v>9.07</v>
      </c>
      <c r="I43" s="60">
        <v>1.2</v>
      </c>
      <c r="J43" s="60">
        <v>1.2</v>
      </c>
      <c r="K43" s="61">
        <v>0</v>
      </c>
      <c r="L43" s="62">
        <v>2176.2800000000002</v>
      </c>
      <c r="M43" s="62">
        <v>0.05</v>
      </c>
      <c r="N43" s="62">
        <v>0.05</v>
      </c>
    </row>
    <row r="44" spans="1:14" ht="15.6" customHeight="1" x14ac:dyDescent="0.25">
      <c r="A44" s="92">
        <v>787</v>
      </c>
      <c r="B44" s="190">
        <v>1700051754020</v>
      </c>
      <c r="C44" s="92">
        <v>987</v>
      </c>
      <c r="D44" s="190">
        <v>1700051754011</v>
      </c>
      <c r="E44" s="191" t="s">
        <v>198</v>
      </c>
      <c r="F44" s="192">
        <v>0</v>
      </c>
      <c r="G44" s="59">
        <v>0</v>
      </c>
      <c r="H44" s="60">
        <v>15.88</v>
      </c>
      <c r="I44" s="60">
        <v>0.66</v>
      </c>
      <c r="J44" s="60">
        <v>0.66</v>
      </c>
      <c r="K44" s="61">
        <v>0</v>
      </c>
      <c r="L44" s="62">
        <v>0</v>
      </c>
      <c r="M44" s="62">
        <v>0</v>
      </c>
      <c r="N44" s="62">
        <v>0</v>
      </c>
    </row>
    <row r="45" spans="1:14" ht="15.6" customHeight="1" x14ac:dyDescent="0.25">
      <c r="A45" s="92">
        <v>8688</v>
      </c>
      <c r="B45" s="190">
        <v>8688</v>
      </c>
      <c r="C45" s="92">
        <v>8688</v>
      </c>
      <c r="D45" s="190">
        <v>8688</v>
      </c>
      <c r="E45" s="191" t="s">
        <v>199</v>
      </c>
      <c r="F45" s="192">
        <v>0</v>
      </c>
      <c r="G45" s="59">
        <v>0</v>
      </c>
      <c r="H45" s="60">
        <v>1.22</v>
      </c>
      <c r="I45" s="60">
        <v>0.91</v>
      </c>
      <c r="J45" s="60">
        <v>0.91</v>
      </c>
      <c r="K45" s="61">
        <v>0</v>
      </c>
      <c r="L45" s="62">
        <v>710.38</v>
      </c>
      <c r="M45" s="62">
        <v>0.05</v>
      </c>
      <c r="N45" s="62">
        <v>0.05</v>
      </c>
    </row>
    <row r="46" spans="1:14" ht="15.6" customHeight="1" x14ac:dyDescent="0.25">
      <c r="A46" s="92">
        <v>735</v>
      </c>
      <c r="B46" s="190">
        <v>1700051754369</v>
      </c>
      <c r="C46" s="92">
        <v>935</v>
      </c>
      <c r="D46" s="190">
        <v>1700051775660</v>
      </c>
      <c r="E46" s="191" t="s">
        <v>200</v>
      </c>
      <c r="F46" s="192">
        <v>0</v>
      </c>
      <c r="G46" s="59">
        <v>0</v>
      </c>
      <c r="H46" s="60">
        <v>4.04</v>
      </c>
      <c r="I46" s="60">
        <v>0.79</v>
      </c>
      <c r="J46" s="60">
        <v>0.79</v>
      </c>
      <c r="K46" s="61">
        <v>0</v>
      </c>
      <c r="L46" s="62">
        <v>0</v>
      </c>
      <c r="M46" s="62">
        <v>0</v>
      </c>
      <c r="N46" s="62">
        <v>0</v>
      </c>
    </row>
    <row r="47" spans="1:14" ht="15.6" customHeight="1" x14ac:dyDescent="0.25">
      <c r="A47" s="92">
        <v>736</v>
      </c>
      <c r="B47" s="190">
        <v>1700051754401</v>
      </c>
      <c r="C47" s="92">
        <v>936</v>
      </c>
      <c r="D47" s="190">
        <v>1700051775670</v>
      </c>
      <c r="E47" s="191" t="s">
        <v>201</v>
      </c>
      <c r="F47" s="192">
        <v>0</v>
      </c>
      <c r="G47" s="59">
        <v>0</v>
      </c>
      <c r="H47" s="60">
        <v>4.04</v>
      </c>
      <c r="I47" s="60">
        <v>0.84</v>
      </c>
      <c r="J47" s="60">
        <v>0.84</v>
      </c>
      <c r="K47" s="61">
        <v>0</v>
      </c>
      <c r="L47" s="62">
        <v>0</v>
      </c>
      <c r="M47" s="62">
        <v>0</v>
      </c>
      <c r="N47" s="62">
        <v>0</v>
      </c>
    </row>
    <row r="48" spans="1:14" ht="15.6" customHeight="1" x14ac:dyDescent="0.25">
      <c r="A48" s="92">
        <v>737</v>
      </c>
      <c r="B48" s="190">
        <v>1700051742034</v>
      </c>
      <c r="C48" s="92">
        <v>937</v>
      </c>
      <c r="D48" s="190">
        <v>1700051732310</v>
      </c>
      <c r="E48" s="191" t="s">
        <v>202</v>
      </c>
      <c r="F48" s="192">
        <v>0</v>
      </c>
      <c r="G48" s="59">
        <v>0</v>
      </c>
      <c r="H48" s="60">
        <v>5.51</v>
      </c>
      <c r="I48" s="60">
        <v>1.4</v>
      </c>
      <c r="J48" s="60">
        <v>1.4</v>
      </c>
      <c r="K48" s="61">
        <v>0</v>
      </c>
      <c r="L48" s="62">
        <v>0</v>
      </c>
      <c r="M48" s="62">
        <v>0</v>
      </c>
      <c r="N48" s="62">
        <v>0</v>
      </c>
    </row>
    <row r="49" spans="1:14" ht="15.6" customHeight="1" x14ac:dyDescent="0.25">
      <c r="A49" s="92">
        <v>738</v>
      </c>
      <c r="B49" s="190">
        <v>1700051741077</v>
      </c>
      <c r="C49" s="92">
        <v>938</v>
      </c>
      <c r="D49" s="190">
        <v>1700051734195</v>
      </c>
      <c r="E49" s="191" t="s">
        <v>203</v>
      </c>
      <c r="F49" s="192">
        <v>0</v>
      </c>
      <c r="G49" s="59">
        <v>0</v>
      </c>
      <c r="H49" s="60">
        <v>29.69</v>
      </c>
      <c r="I49" s="60">
        <v>0.92</v>
      </c>
      <c r="J49" s="60">
        <v>0.92</v>
      </c>
      <c r="K49" s="61">
        <v>0</v>
      </c>
      <c r="L49" s="62">
        <v>890.7</v>
      </c>
      <c r="M49" s="62">
        <v>0.05</v>
      </c>
      <c r="N49" s="62">
        <v>0.05</v>
      </c>
    </row>
    <row r="50" spans="1:14" ht="15.6" customHeight="1" x14ac:dyDescent="0.25">
      <c r="A50" s="92">
        <v>739</v>
      </c>
      <c r="B50" s="190">
        <v>1700051741086</v>
      </c>
      <c r="C50" s="92">
        <v>939</v>
      </c>
      <c r="D50" s="190">
        <v>1700051734200</v>
      </c>
      <c r="E50" s="191" t="s">
        <v>204</v>
      </c>
      <c r="F50" s="192">
        <v>0</v>
      </c>
      <c r="G50" s="59">
        <v>0</v>
      </c>
      <c r="H50" s="60">
        <v>29.69</v>
      </c>
      <c r="I50" s="60">
        <v>0.91</v>
      </c>
      <c r="J50" s="60">
        <v>0.91</v>
      </c>
      <c r="K50" s="61">
        <v>0</v>
      </c>
      <c r="L50" s="62">
        <v>890.7</v>
      </c>
      <c r="M50" s="62">
        <v>0.05</v>
      </c>
      <c r="N50" s="62">
        <v>0.05</v>
      </c>
    </row>
    <row r="51" spans="1:14" ht="15.6" customHeight="1" x14ac:dyDescent="0.25">
      <c r="A51" s="92">
        <v>740</v>
      </c>
      <c r="B51" s="190">
        <v>1700051754313</v>
      </c>
      <c r="C51" s="92">
        <v>940</v>
      </c>
      <c r="D51" s="190">
        <v>1700051781520</v>
      </c>
      <c r="E51" s="191" t="s">
        <v>205</v>
      </c>
      <c r="F51" s="192">
        <v>0</v>
      </c>
      <c r="G51" s="59">
        <v>0</v>
      </c>
      <c r="H51" s="60">
        <v>45.07</v>
      </c>
      <c r="I51" s="60">
        <v>1.03</v>
      </c>
      <c r="J51" s="60">
        <v>1.03</v>
      </c>
      <c r="K51" s="61">
        <v>0</v>
      </c>
      <c r="L51" s="62">
        <v>0</v>
      </c>
      <c r="M51" s="62">
        <v>0</v>
      </c>
      <c r="N51" s="62">
        <v>0</v>
      </c>
    </row>
    <row r="52" spans="1:14" ht="15.6" customHeight="1" x14ac:dyDescent="0.25">
      <c r="A52" s="92">
        <v>741</v>
      </c>
      <c r="B52" s="190">
        <v>1700051737600</v>
      </c>
      <c r="C52" s="92">
        <v>941</v>
      </c>
      <c r="D52" s="190">
        <v>1700051733536</v>
      </c>
      <c r="E52" s="191" t="s">
        <v>206</v>
      </c>
      <c r="F52" s="192">
        <v>0</v>
      </c>
      <c r="G52" s="59">
        <v>0</v>
      </c>
      <c r="H52" s="60">
        <v>90.49</v>
      </c>
      <c r="I52" s="60">
        <v>0.91</v>
      </c>
      <c r="J52" s="60">
        <v>0.91</v>
      </c>
      <c r="K52" s="61">
        <v>0</v>
      </c>
      <c r="L52" s="62">
        <v>942.58</v>
      </c>
      <c r="M52" s="62">
        <v>0.05</v>
      </c>
      <c r="N52" s="62">
        <v>0.05</v>
      </c>
    </row>
    <row r="53" spans="1:14" ht="15.6" customHeight="1" x14ac:dyDescent="0.25">
      <c r="A53" s="92">
        <v>742</v>
      </c>
      <c r="B53" s="190">
        <v>1700051737610</v>
      </c>
      <c r="C53" s="92">
        <v>942</v>
      </c>
      <c r="D53" s="190">
        <v>1700051733689</v>
      </c>
      <c r="E53" s="191" t="s">
        <v>207</v>
      </c>
      <c r="F53" s="192">
        <v>0</v>
      </c>
      <c r="G53" s="59">
        <v>0</v>
      </c>
      <c r="H53" s="60">
        <v>3.59</v>
      </c>
      <c r="I53" s="60">
        <v>0.91</v>
      </c>
      <c r="J53" s="60">
        <v>0.91</v>
      </c>
      <c r="K53" s="61">
        <v>0</v>
      </c>
      <c r="L53" s="62">
        <v>754.69</v>
      </c>
      <c r="M53" s="62">
        <v>0.05</v>
      </c>
      <c r="N53" s="62">
        <v>0.05</v>
      </c>
    </row>
    <row r="54" spans="1:14" ht="15.6" customHeight="1" x14ac:dyDescent="0.25">
      <c r="A54" s="92">
        <v>743</v>
      </c>
      <c r="B54" s="190">
        <v>1700051746952</v>
      </c>
      <c r="C54" s="92">
        <v>943</v>
      </c>
      <c r="D54" s="190">
        <v>1700051746961</v>
      </c>
      <c r="E54" s="191" t="s">
        <v>208</v>
      </c>
      <c r="F54" s="192">
        <v>0</v>
      </c>
      <c r="G54" s="59">
        <v>0</v>
      </c>
      <c r="H54" s="60">
        <v>2.68</v>
      </c>
      <c r="I54" s="60">
        <v>0.87</v>
      </c>
      <c r="J54" s="60">
        <v>0.87</v>
      </c>
      <c r="K54" s="61">
        <v>0</v>
      </c>
      <c r="L54" s="62">
        <v>0</v>
      </c>
      <c r="M54" s="62">
        <v>0</v>
      </c>
      <c r="N54" s="62">
        <v>0</v>
      </c>
    </row>
    <row r="55" spans="1:14" ht="15.6" customHeight="1" x14ac:dyDescent="0.25">
      <c r="A55" s="92">
        <v>744</v>
      </c>
      <c r="B55" s="190">
        <v>1700051957664</v>
      </c>
      <c r="C55" s="92">
        <v>944</v>
      </c>
      <c r="D55" s="190">
        <v>1700051957655</v>
      </c>
      <c r="E55" s="191" t="s">
        <v>209</v>
      </c>
      <c r="F55" s="192">
        <v>1</v>
      </c>
      <c r="G55" s="59">
        <v>0</v>
      </c>
      <c r="H55" s="60">
        <v>1504.97</v>
      </c>
      <c r="I55" s="60">
        <v>0.92</v>
      </c>
      <c r="J55" s="60">
        <v>0.92</v>
      </c>
      <c r="K55" s="61">
        <v>0</v>
      </c>
      <c r="L55" s="62">
        <v>0</v>
      </c>
      <c r="M55" s="62">
        <v>0</v>
      </c>
      <c r="N55" s="62">
        <v>0</v>
      </c>
    </row>
    <row r="56" spans="1:14" ht="15.6" customHeight="1" x14ac:dyDescent="0.25">
      <c r="A56" s="92">
        <v>745</v>
      </c>
      <c r="B56" s="190">
        <v>1700052002748</v>
      </c>
      <c r="C56" s="92">
        <v>945</v>
      </c>
      <c r="D56" s="190">
        <v>1700052002710</v>
      </c>
      <c r="E56" s="191" t="s">
        <v>210</v>
      </c>
      <c r="F56" s="192">
        <v>0</v>
      </c>
      <c r="G56" s="59">
        <v>0</v>
      </c>
      <c r="H56" s="60">
        <v>24.44</v>
      </c>
      <c r="I56" s="60">
        <v>1.02</v>
      </c>
      <c r="J56" s="60">
        <v>1.02</v>
      </c>
      <c r="K56" s="61">
        <v>0</v>
      </c>
      <c r="L56" s="62">
        <v>0</v>
      </c>
      <c r="M56" s="62">
        <v>0</v>
      </c>
      <c r="N56" s="62">
        <v>0</v>
      </c>
    </row>
    <row r="57" spans="1:14" ht="15.6" customHeight="1" x14ac:dyDescent="0.25">
      <c r="A57" s="92">
        <v>746</v>
      </c>
      <c r="B57" s="190">
        <v>1700052002720</v>
      </c>
      <c r="C57" s="92">
        <v>946</v>
      </c>
      <c r="D57" s="190">
        <v>1700052002739</v>
      </c>
      <c r="E57" s="191" t="s">
        <v>211</v>
      </c>
      <c r="F57" s="192">
        <v>0</v>
      </c>
      <c r="G57" s="59">
        <v>0</v>
      </c>
      <c r="H57" s="60">
        <v>55.32</v>
      </c>
      <c r="I57" s="60">
        <v>1.01</v>
      </c>
      <c r="J57" s="60">
        <v>1.01</v>
      </c>
      <c r="K57" s="61">
        <v>0</v>
      </c>
      <c r="L57" s="62">
        <v>0</v>
      </c>
      <c r="M57" s="62">
        <v>0</v>
      </c>
      <c r="N57" s="62">
        <v>0</v>
      </c>
    </row>
    <row r="58" spans="1:14" ht="15.6" customHeight="1" x14ac:dyDescent="0.25">
      <c r="A58" s="92">
        <v>748</v>
      </c>
      <c r="B58" s="190">
        <v>1700051956466</v>
      </c>
      <c r="C58" s="92">
        <v>948</v>
      </c>
      <c r="D58" s="190">
        <v>1700051956457</v>
      </c>
      <c r="E58" s="191" t="s">
        <v>212</v>
      </c>
      <c r="F58" s="192">
        <v>0</v>
      </c>
      <c r="G58" s="59">
        <v>0</v>
      </c>
      <c r="H58" s="60">
        <v>2.56</v>
      </c>
      <c r="I58" s="60">
        <v>1.87</v>
      </c>
      <c r="J58" s="60">
        <v>1.87</v>
      </c>
      <c r="K58" s="61">
        <v>0</v>
      </c>
      <c r="L58" s="62">
        <v>0</v>
      </c>
      <c r="M58" s="62">
        <v>0</v>
      </c>
      <c r="N58" s="62">
        <v>0</v>
      </c>
    </row>
    <row r="59" spans="1:14" ht="15.6" customHeight="1" x14ac:dyDescent="0.25">
      <c r="A59" s="92">
        <v>749</v>
      </c>
      <c r="B59" s="190">
        <v>1700051622272</v>
      </c>
      <c r="C59" s="92">
        <v>949</v>
      </c>
      <c r="D59" s="190">
        <v>1700051732151</v>
      </c>
      <c r="E59" s="191" t="s">
        <v>213</v>
      </c>
      <c r="F59" s="192">
        <v>1</v>
      </c>
      <c r="G59" s="59">
        <v>0</v>
      </c>
      <c r="H59" s="60">
        <v>1547.13</v>
      </c>
      <c r="I59" s="60">
        <v>2.31</v>
      </c>
      <c r="J59" s="60">
        <v>2.31</v>
      </c>
      <c r="K59" s="61">
        <v>-1.9319999999999999</v>
      </c>
      <c r="L59" s="62">
        <v>1035.1500000000001</v>
      </c>
      <c r="M59" s="62">
        <v>0.05</v>
      </c>
      <c r="N59" s="62">
        <v>0.05</v>
      </c>
    </row>
    <row r="60" spans="1:14" ht="15.6" customHeight="1" x14ac:dyDescent="0.25">
      <c r="A60" s="92">
        <v>753</v>
      </c>
      <c r="B60" s="190">
        <v>1700051965043</v>
      </c>
      <c r="C60" s="92">
        <v>953</v>
      </c>
      <c r="D60" s="190">
        <v>1700051965052</v>
      </c>
      <c r="E60" s="191" t="s">
        <v>214</v>
      </c>
      <c r="F60" s="192">
        <v>0</v>
      </c>
      <c r="G60" s="59">
        <v>0</v>
      </c>
      <c r="H60" s="60">
        <v>5.43</v>
      </c>
      <c r="I60" s="60">
        <v>1.34</v>
      </c>
      <c r="J60" s="60">
        <v>1.34</v>
      </c>
      <c r="K60" s="61">
        <v>0</v>
      </c>
      <c r="L60" s="62">
        <v>1595.43</v>
      </c>
      <c r="M60" s="62">
        <v>0.05</v>
      </c>
      <c r="N60" s="62">
        <v>0.05</v>
      </c>
    </row>
    <row r="61" spans="1:14" ht="15.6" customHeight="1" x14ac:dyDescent="0.25">
      <c r="A61" s="92">
        <v>754</v>
      </c>
      <c r="B61" s="190">
        <v>1700051740923</v>
      </c>
      <c r="C61" s="92">
        <v>954</v>
      </c>
      <c r="D61" s="190">
        <v>1700051734103</v>
      </c>
      <c r="E61" s="191" t="s">
        <v>215</v>
      </c>
      <c r="F61" s="192">
        <v>0</v>
      </c>
      <c r="G61" s="59">
        <v>0</v>
      </c>
      <c r="H61" s="60">
        <v>0.48</v>
      </c>
      <c r="I61" s="60">
        <v>0.91</v>
      </c>
      <c r="J61" s="60">
        <v>0.91</v>
      </c>
      <c r="K61" s="61">
        <v>0</v>
      </c>
      <c r="L61" s="62">
        <v>120.27</v>
      </c>
      <c r="M61" s="62">
        <v>0.05</v>
      </c>
      <c r="N61" s="62">
        <v>0.05</v>
      </c>
    </row>
    <row r="62" spans="1:14" ht="15.6" customHeight="1" x14ac:dyDescent="0.25">
      <c r="A62" s="92">
        <v>756</v>
      </c>
      <c r="B62" s="190">
        <v>1700051770412</v>
      </c>
      <c r="C62" s="92">
        <v>956</v>
      </c>
      <c r="D62" s="190">
        <v>1700051770403</v>
      </c>
      <c r="E62" s="191" t="s">
        <v>216</v>
      </c>
      <c r="F62" s="192">
        <v>0</v>
      </c>
      <c r="G62" s="59">
        <v>0</v>
      </c>
      <c r="H62" s="60">
        <v>4.75</v>
      </c>
      <c r="I62" s="60">
        <v>0.92</v>
      </c>
      <c r="J62" s="60">
        <v>0.92</v>
      </c>
      <c r="K62" s="61">
        <v>0</v>
      </c>
      <c r="L62" s="62">
        <v>0</v>
      </c>
      <c r="M62" s="62">
        <v>0</v>
      </c>
      <c r="N62" s="62">
        <v>0</v>
      </c>
    </row>
    <row r="63" spans="1:14" ht="15.6" customHeight="1" x14ac:dyDescent="0.25">
      <c r="A63" s="92">
        <v>758</v>
      </c>
      <c r="B63" s="190">
        <v>1700051742897</v>
      </c>
      <c r="C63" s="92">
        <v>958</v>
      </c>
      <c r="D63" s="190">
        <v>1700051732417</v>
      </c>
      <c r="E63" s="191" t="s">
        <v>217</v>
      </c>
      <c r="F63" s="192">
        <v>0</v>
      </c>
      <c r="G63" s="59">
        <v>0</v>
      </c>
      <c r="H63" s="60">
        <v>39.380000000000003</v>
      </c>
      <c r="I63" s="60">
        <v>0.91</v>
      </c>
      <c r="J63" s="60">
        <v>0.91</v>
      </c>
      <c r="K63" s="61">
        <v>0</v>
      </c>
      <c r="L63" s="62">
        <v>0</v>
      </c>
      <c r="M63" s="62">
        <v>0</v>
      </c>
      <c r="N63" s="62">
        <v>0</v>
      </c>
    </row>
    <row r="64" spans="1:14" ht="15.6" customHeight="1" x14ac:dyDescent="0.25">
      <c r="A64" s="92">
        <v>589</v>
      </c>
      <c r="B64" s="190">
        <v>1700051737629</v>
      </c>
      <c r="C64" s="92">
        <v>529</v>
      </c>
      <c r="D64" s="190">
        <v>1700051733759</v>
      </c>
      <c r="E64" s="191" t="s">
        <v>218</v>
      </c>
      <c r="F64" s="192">
        <v>0</v>
      </c>
      <c r="G64" s="59">
        <v>0</v>
      </c>
      <c r="H64" s="60">
        <v>0.36</v>
      </c>
      <c r="I64" s="60">
        <v>0.91</v>
      </c>
      <c r="J64" s="60">
        <v>0.91</v>
      </c>
      <c r="K64" s="61">
        <v>0</v>
      </c>
      <c r="L64" s="62">
        <v>134</v>
      </c>
      <c r="M64" s="62">
        <v>0.05</v>
      </c>
      <c r="N64" s="62">
        <v>0.05</v>
      </c>
    </row>
    <row r="65" spans="1:14" ht="15.6" customHeight="1" x14ac:dyDescent="0.25">
      <c r="A65" s="92">
        <v>761</v>
      </c>
      <c r="B65" s="190">
        <v>1700051751562</v>
      </c>
      <c r="C65" s="92">
        <v>961</v>
      </c>
      <c r="D65" s="190">
        <v>1700051751553</v>
      </c>
      <c r="E65" s="191" t="s">
        <v>219</v>
      </c>
      <c r="F65" s="192">
        <v>0</v>
      </c>
      <c r="G65" s="59">
        <v>0</v>
      </c>
      <c r="H65" s="60">
        <v>11.09</v>
      </c>
      <c r="I65" s="60">
        <v>0.91</v>
      </c>
      <c r="J65" s="60">
        <v>0.91</v>
      </c>
      <c r="K65" s="61">
        <v>0</v>
      </c>
      <c r="L65" s="62">
        <v>0</v>
      </c>
      <c r="M65" s="62">
        <v>0</v>
      </c>
      <c r="N65" s="62">
        <v>0</v>
      </c>
    </row>
    <row r="66" spans="1:14" ht="15.6" customHeight="1" x14ac:dyDescent="0.25">
      <c r="A66" s="92">
        <v>8694</v>
      </c>
      <c r="B66" s="190">
        <v>8694</v>
      </c>
      <c r="C66" s="92">
        <v>8694</v>
      </c>
      <c r="D66" s="190">
        <v>8694</v>
      </c>
      <c r="E66" s="191" t="s">
        <v>220</v>
      </c>
      <c r="F66" s="192">
        <v>0</v>
      </c>
      <c r="G66" s="59">
        <v>0</v>
      </c>
      <c r="H66" s="60">
        <v>4.28</v>
      </c>
      <c r="I66" s="60">
        <v>1.52</v>
      </c>
      <c r="J66" s="60">
        <v>1.52</v>
      </c>
      <c r="K66" s="61">
        <v>0</v>
      </c>
      <c r="L66" s="62">
        <v>0</v>
      </c>
      <c r="M66" s="62">
        <v>0</v>
      </c>
      <c r="N66" s="62">
        <v>0</v>
      </c>
    </row>
    <row r="67" spans="1:14" ht="15.6" customHeight="1" x14ac:dyDescent="0.25">
      <c r="A67" s="92">
        <v>8694</v>
      </c>
      <c r="B67" s="190">
        <v>8694</v>
      </c>
      <c r="C67" s="92">
        <v>8694</v>
      </c>
      <c r="D67" s="190">
        <v>8694</v>
      </c>
      <c r="E67" s="191" t="s">
        <v>221</v>
      </c>
      <c r="F67" s="192">
        <v>0</v>
      </c>
      <c r="G67" s="59">
        <v>0</v>
      </c>
      <c r="H67" s="60">
        <v>21.15</v>
      </c>
      <c r="I67" s="60">
        <v>1.71</v>
      </c>
      <c r="J67" s="60">
        <v>1.71</v>
      </c>
      <c r="K67" s="61">
        <v>0</v>
      </c>
      <c r="L67" s="62">
        <v>0</v>
      </c>
      <c r="M67" s="62">
        <v>0</v>
      </c>
      <c r="N67" s="62">
        <v>0</v>
      </c>
    </row>
    <row r="68" spans="1:14" ht="15.6" customHeight="1" x14ac:dyDescent="0.25">
      <c r="A68" s="92">
        <v>762</v>
      </c>
      <c r="B68" s="190">
        <v>1700051737638</v>
      </c>
      <c r="C68" s="92">
        <v>962</v>
      </c>
      <c r="D68" s="190">
        <v>1700051733810</v>
      </c>
      <c r="E68" s="191" t="s">
        <v>222</v>
      </c>
      <c r="F68" s="192">
        <v>0</v>
      </c>
      <c r="G68" s="59">
        <v>0</v>
      </c>
      <c r="H68" s="60">
        <v>21.96</v>
      </c>
      <c r="I68" s="60">
        <v>0.66</v>
      </c>
      <c r="J68" s="60">
        <v>0.66</v>
      </c>
      <c r="K68" s="61">
        <v>0</v>
      </c>
      <c r="L68" s="62">
        <v>2283.42</v>
      </c>
      <c r="M68" s="62">
        <v>0.05</v>
      </c>
      <c r="N68" s="62">
        <v>0.05</v>
      </c>
    </row>
    <row r="69" spans="1:14" ht="15.6" customHeight="1" x14ac:dyDescent="0.25">
      <c r="A69" s="92">
        <v>763</v>
      </c>
      <c r="B69" s="190">
        <v>1700052250169</v>
      </c>
      <c r="C69" s="92">
        <v>963</v>
      </c>
      <c r="D69" s="190">
        <v>1700052250178</v>
      </c>
      <c r="E69" s="191" t="s">
        <v>223</v>
      </c>
      <c r="F69" s="192">
        <v>0</v>
      </c>
      <c r="G69" s="59">
        <v>0</v>
      </c>
      <c r="H69" s="60">
        <v>13.21</v>
      </c>
      <c r="I69" s="60">
        <v>0.91</v>
      </c>
      <c r="J69" s="60">
        <v>0.91</v>
      </c>
      <c r="K69" s="61">
        <v>0</v>
      </c>
      <c r="L69" s="62">
        <v>1389.99</v>
      </c>
      <c r="M69" s="62">
        <v>0.05</v>
      </c>
      <c r="N69" s="62">
        <v>0.05</v>
      </c>
    </row>
    <row r="70" spans="1:14" ht="15.6" customHeight="1" x14ac:dyDescent="0.25">
      <c r="A70" s="92">
        <v>767</v>
      </c>
      <c r="B70" s="190">
        <v>1700051737683</v>
      </c>
      <c r="C70" s="92">
        <v>967</v>
      </c>
      <c r="D70" s="190">
        <v>1700051734015</v>
      </c>
      <c r="E70" s="191" t="s">
        <v>224</v>
      </c>
      <c r="F70" s="192">
        <v>0</v>
      </c>
      <c r="G70" s="59">
        <v>0</v>
      </c>
      <c r="H70" s="60">
        <v>23.87</v>
      </c>
      <c r="I70" s="60">
        <v>0.91</v>
      </c>
      <c r="J70" s="60">
        <v>0.91</v>
      </c>
      <c r="K70" s="61">
        <v>0</v>
      </c>
      <c r="L70" s="62">
        <v>3818.47</v>
      </c>
      <c r="M70" s="62">
        <v>0.05</v>
      </c>
      <c r="N70" s="62">
        <v>0.05</v>
      </c>
    </row>
    <row r="71" spans="1:14" ht="15.6" customHeight="1" x14ac:dyDescent="0.25">
      <c r="A71" s="92">
        <v>769</v>
      </c>
      <c r="B71" s="190">
        <v>1700051738092</v>
      </c>
      <c r="C71" s="92">
        <v>969</v>
      </c>
      <c r="D71" s="190">
        <v>1700051734033</v>
      </c>
      <c r="E71" s="191" t="s">
        <v>225</v>
      </c>
      <c r="F71" s="192">
        <v>0</v>
      </c>
      <c r="G71" s="59">
        <v>0</v>
      </c>
      <c r="H71" s="60">
        <v>0.68</v>
      </c>
      <c r="I71" s="60">
        <v>0.91</v>
      </c>
      <c r="J71" s="60">
        <v>0.91</v>
      </c>
      <c r="K71" s="61">
        <v>0</v>
      </c>
      <c r="L71" s="62">
        <v>213.77</v>
      </c>
      <c r="M71" s="62">
        <v>0.05</v>
      </c>
      <c r="N71" s="62">
        <v>0.05</v>
      </c>
    </row>
    <row r="72" spans="1:14" ht="15.6" customHeight="1" x14ac:dyDescent="0.25">
      <c r="A72" s="92">
        <v>8687</v>
      </c>
      <c r="B72" s="190">
        <v>8687</v>
      </c>
      <c r="C72" s="92">
        <v>8687</v>
      </c>
      <c r="D72" s="190">
        <v>8687</v>
      </c>
      <c r="E72" s="191" t="s">
        <v>226</v>
      </c>
      <c r="F72" s="192">
        <v>0</v>
      </c>
      <c r="G72" s="59">
        <v>0</v>
      </c>
      <c r="H72" s="60">
        <v>1.04</v>
      </c>
      <c r="I72" s="60">
        <v>0.91</v>
      </c>
      <c r="J72" s="60">
        <v>0.91</v>
      </c>
      <c r="K72" s="61">
        <v>0</v>
      </c>
      <c r="L72" s="62">
        <v>218.24</v>
      </c>
      <c r="M72" s="62">
        <v>0.05</v>
      </c>
      <c r="N72" s="62">
        <v>0.05</v>
      </c>
    </row>
    <row r="73" spans="1:14" ht="15.6" customHeight="1" x14ac:dyDescent="0.25">
      <c r="A73" s="92">
        <v>772</v>
      </c>
      <c r="B73" s="190">
        <v>1700051740950</v>
      </c>
      <c r="C73" s="92">
        <v>972</v>
      </c>
      <c r="D73" s="190">
        <v>1700051734896</v>
      </c>
      <c r="E73" s="191" t="s">
        <v>227</v>
      </c>
      <c r="F73" s="192">
        <v>0</v>
      </c>
      <c r="G73" s="59">
        <v>0</v>
      </c>
      <c r="H73" s="60">
        <v>8.7799999999999994</v>
      </c>
      <c r="I73" s="60">
        <v>0.91</v>
      </c>
      <c r="J73" s="60">
        <v>0.91</v>
      </c>
      <c r="K73" s="61">
        <v>0</v>
      </c>
      <c r="L73" s="62">
        <v>1097.72</v>
      </c>
      <c r="M73" s="62">
        <v>0.05</v>
      </c>
      <c r="N73" s="62">
        <v>0.05</v>
      </c>
    </row>
    <row r="74" spans="1:14" ht="15.6" customHeight="1" x14ac:dyDescent="0.25">
      <c r="A74" s="92">
        <v>773</v>
      </c>
      <c r="B74" s="190">
        <v>1700051742744</v>
      </c>
      <c r="C74" s="92">
        <v>973</v>
      </c>
      <c r="D74" s="190">
        <v>1700051731690</v>
      </c>
      <c r="E74" s="191" t="s">
        <v>228</v>
      </c>
      <c r="F74" s="192">
        <v>0</v>
      </c>
      <c r="G74" s="59">
        <v>0</v>
      </c>
      <c r="H74" s="60">
        <v>8.68</v>
      </c>
      <c r="I74" s="60">
        <v>1.21</v>
      </c>
      <c r="J74" s="60">
        <v>1.21</v>
      </c>
      <c r="K74" s="61">
        <v>0</v>
      </c>
      <c r="L74" s="62">
        <v>1096.21</v>
      </c>
      <c r="M74" s="62">
        <v>0.05</v>
      </c>
      <c r="N74" s="62">
        <v>0.05</v>
      </c>
    </row>
    <row r="75" spans="1:14" ht="15.6" customHeight="1" x14ac:dyDescent="0.25">
      <c r="A75" s="92">
        <v>774</v>
      </c>
      <c r="B75" s="190">
        <v>1700051742708</v>
      </c>
      <c r="C75" s="92">
        <v>974</v>
      </c>
      <c r="D75" s="190">
        <v>1700051731501</v>
      </c>
      <c r="E75" s="191" t="s">
        <v>229</v>
      </c>
      <c r="F75" s="192">
        <v>0</v>
      </c>
      <c r="G75" s="59">
        <v>0</v>
      </c>
      <c r="H75" s="60">
        <v>7.83</v>
      </c>
      <c r="I75" s="60">
        <v>1.0900000000000001</v>
      </c>
      <c r="J75" s="60">
        <v>1.0900000000000001</v>
      </c>
      <c r="K75" s="61">
        <v>0</v>
      </c>
      <c r="L75" s="62">
        <v>1098.01</v>
      </c>
      <c r="M75" s="62">
        <v>0.05</v>
      </c>
      <c r="N75" s="62">
        <v>0.05</v>
      </c>
    </row>
    <row r="76" spans="1:14" ht="15.6" customHeight="1" x14ac:dyDescent="0.25">
      <c r="A76" s="92">
        <v>633</v>
      </c>
      <c r="B76" s="190">
        <v>1700052410683</v>
      </c>
      <c r="C76" s="92">
        <v>833</v>
      </c>
      <c r="D76" s="190">
        <v>1700052410692</v>
      </c>
      <c r="E76" s="191" t="s">
        <v>230</v>
      </c>
      <c r="F76" s="192">
        <v>0</v>
      </c>
      <c r="G76" s="59">
        <v>0</v>
      </c>
      <c r="H76" s="60">
        <v>143.24</v>
      </c>
      <c r="I76" s="60">
        <v>0.61</v>
      </c>
      <c r="J76" s="60">
        <v>0.61</v>
      </c>
      <c r="K76" s="61">
        <v>0</v>
      </c>
      <c r="L76" s="62">
        <v>27745.759999999998</v>
      </c>
      <c r="M76" s="62">
        <v>0.05</v>
      </c>
      <c r="N76" s="62">
        <v>0.05</v>
      </c>
    </row>
    <row r="77" spans="1:14" ht="15.6" customHeight="1" x14ac:dyDescent="0.25">
      <c r="A77" s="92">
        <v>775</v>
      </c>
      <c r="B77" s="190">
        <v>1700051857055</v>
      </c>
      <c r="C77" s="92">
        <v>975</v>
      </c>
      <c r="D77" s="190">
        <v>1700051857046</v>
      </c>
      <c r="E77" s="191" t="s">
        <v>231</v>
      </c>
      <c r="F77" s="192">
        <v>0</v>
      </c>
      <c r="G77" s="59">
        <v>0</v>
      </c>
      <c r="H77" s="60">
        <v>404.64</v>
      </c>
      <c r="I77" s="60">
        <v>0.63</v>
      </c>
      <c r="J77" s="60">
        <v>0.63</v>
      </c>
      <c r="K77" s="61">
        <v>0</v>
      </c>
      <c r="L77" s="62">
        <v>0</v>
      </c>
      <c r="M77" s="62">
        <v>0</v>
      </c>
      <c r="N77" s="62">
        <v>0</v>
      </c>
    </row>
    <row r="78" spans="1:14" ht="15.6" customHeight="1" x14ac:dyDescent="0.25">
      <c r="A78" s="92">
        <v>777</v>
      </c>
      <c r="B78" s="190">
        <v>1700052048593</v>
      </c>
      <c r="C78" s="92">
        <v>977</v>
      </c>
      <c r="D78" s="190">
        <v>1700052048584</v>
      </c>
      <c r="E78" s="191" t="s">
        <v>232</v>
      </c>
      <c r="F78" s="192">
        <v>0</v>
      </c>
      <c r="G78" s="59">
        <v>0</v>
      </c>
      <c r="H78" s="60">
        <v>56.18</v>
      </c>
      <c r="I78" s="60">
        <v>0.91</v>
      </c>
      <c r="J78" s="60">
        <v>0.91</v>
      </c>
      <c r="K78" s="61">
        <v>0</v>
      </c>
      <c r="L78" s="62">
        <v>1870.77</v>
      </c>
      <c r="M78" s="62">
        <v>0.05</v>
      </c>
      <c r="N78" s="62">
        <v>0.05</v>
      </c>
    </row>
    <row r="79" spans="1:14" ht="15.6" customHeight="1" x14ac:dyDescent="0.25">
      <c r="A79" s="92">
        <v>779</v>
      </c>
      <c r="B79" s="190">
        <v>1700051740890</v>
      </c>
      <c r="C79" s="92">
        <v>979</v>
      </c>
      <c r="D79" s="190">
        <v>1700051734070</v>
      </c>
      <c r="E79" s="191" t="s">
        <v>233</v>
      </c>
      <c r="F79" s="192">
        <v>0</v>
      </c>
      <c r="G79" s="59">
        <v>0</v>
      </c>
      <c r="H79" s="60">
        <v>120.66</v>
      </c>
      <c r="I79" s="60">
        <v>0.92</v>
      </c>
      <c r="J79" s="60">
        <v>0.92</v>
      </c>
      <c r="K79" s="61">
        <v>0</v>
      </c>
      <c r="L79" s="62">
        <v>3137.09</v>
      </c>
      <c r="M79" s="62">
        <v>0.05</v>
      </c>
      <c r="N79" s="62">
        <v>0.05</v>
      </c>
    </row>
    <row r="80" spans="1:14" ht="15.6" customHeight="1" x14ac:dyDescent="0.25">
      <c r="A80" s="92">
        <v>783</v>
      </c>
      <c r="B80" s="190">
        <v>1700051740905</v>
      </c>
      <c r="C80" s="92">
        <v>983</v>
      </c>
      <c r="D80" s="190">
        <v>1700051734089</v>
      </c>
      <c r="E80" s="191" t="s">
        <v>234</v>
      </c>
      <c r="F80" s="192">
        <v>0</v>
      </c>
      <c r="G80" s="59">
        <v>0</v>
      </c>
      <c r="H80" s="60">
        <v>1.93</v>
      </c>
      <c r="I80" s="60">
        <v>0.91</v>
      </c>
      <c r="J80" s="60">
        <v>0.91</v>
      </c>
      <c r="K80" s="61">
        <v>0</v>
      </c>
      <c r="L80" s="62">
        <v>377.21</v>
      </c>
      <c r="M80" s="62">
        <v>0.05</v>
      </c>
      <c r="N80" s="62">
        <v>0.05</v>
      </c>
    </row>
    <row r="81" spans="1:14" ht="15.6" customHeight="1" x14ac:dyDescent="0.25">
      <c r="A81" s="92">
        <v>784</v>
      </c>
      <c r="B81" s="190">
        <v>1700051740914</v>
      </c>
      <c r="C81" s="92">
        <v>984</v>
      </c>
      <c r="D81" s="190">
        <v>1700051734098</v>
      </c>
      <c r="E81" s="191" t="s">
        <v>235</v>
      </c>
      <c r="F81" s="192">
        <v>0</v>
      </c>
      <c r="G81" s="59">
        <v>0</v>
      </c>
      <c r="H81" s="60">
        <v>1.93</v>
      </c>
      <c r="I81" s="60">
        <v>0.91</v>
      </c>
      <c r="J81" s="60">
        <v>0.91</v>
      </c>
      <c r="K81" s="61">
        <v>0</v>
      </c>
      <c r="L81" s="62">
        <v>377.21</v>
      </c>
      <c r="M81" s="62">
        <v>0.05</v>
      </c>
      <c r="N81" s="62">
        <v>0.05</v>
      </c>
    </row>
    <row r="82" spans="1:14" ht="15.6" customHeight="1" x14ac:dyDescent="0.25">
      <c r="A82" s="92"/>
      <c r="B82" s="190"/>
      <c r="C82" s="92">
        <v>985</v>
      </c>
      <c r="D82" s="190">
        <v>1700051744928</v>
      </c>
      <c r="E82" s="191" t="s">
        <v>236</v>
      </c>
      <c r="F82" s="192">
        <v>0</v>
      </c>
      <c r="G82" s="59">
        <v>0</v>
      </c>
      <c r="H82" s="60">
        <v>0</v>
      </c>
      <c r="I82" s="60">
        <v>0</v>
      </c>
      <c r="J82" s="60">
        <v>0</v>
      </c>
      <c r="K82" s="61">
        <v>0</v>
      </c>
      <c r="L82" s="62">
        <v>3010.99</v>
      </c>
      <c r="M82" s="62">
        <v>0.05</v>
      </c>
      <c r="N82" s="62">
        <v>0.05</v>
      </c>
    </row>
    <row r="83" spans="1:14" ht="15.6" customHeight="1" x14ac:dyDescent="0.25">
      <c r="A83" s="92">
        <v>786</v>
      </c>
      <c r="B83" s="190">
        <v>1700051742070</v>
      </c>
      <c r="C83" s="92">
        <v>986</v>
      </c>
      <c r="D83" s="190">
        <v>1700051732356</v>
      </c>
      <c r="E83" s="191" t="s">
        <v>237</v>
      </c>
      <c r="F83" s="192">
        <v>0</v>
      </c>
      <c r="G83" s="59">
        <v>0</v>
      </c>
      <c r="H83" s="60">
        <v>452.94</v>
      </c>
      <c r="I83" s="60">
        <v>0.99</v>
      </c>
      <c r="J83" s="60">
        <v>0.99</v>
      </c>
      <c r="K83" s="61">
        <v>0</v>
      </c>
      <c r="L83" s="62">
        <v>0</v>
      </c>
      <c r="M83" s="62">
        <v>0</v>
      </c>
      <c r="N83" s="62">
        <v>0</v>
      </c>
    </row>
    <row r="84" spans="1:14" ht="15.6" customHeight="1" x14ac:dyDescent="0.25">
      <c r="A84" s="92">
        <v>8689</v>
      </c>
      <c r="B84" s="190">
        <v>8689</v>
      </c>
      <c r="C84" s="92">
        <v>8689</v>
      </c>
      <c r="D84" s="190">
        <v>8689</v>
      </c>
      <c r="E84" s="191" t="s">
        <v>238</v>
      </c>
      <c r="F84" s="192">
        <v>0</v>
      </c>
      <c r="G84" s="59">
        <v>0</v>
      </c>
      <c r="H84" s="60">
        <v>3.17</v>
      </c>
      <c r="I84" s="60">
        <v>1.24</v>
      </c>
      <c r="J84" s="60">
        <v>1.24</v>
      </c>
      <c r="K84" s="61">
        <v>0</v>
      </c>
      <c r="L84" s="62">
        <v>1268.76</v>
      </c>
      <c r="M84" s="62">
        <v>0.05</v>
      </c>
      <c r="N84" s="62">
        <v>0.05</v>
      </c>
    </row>
    <row r="85" spans="1:14" ht="15.6" customHeight="1" x14ac:dyDescent="0.25">
      <c r="A85" s="92">
        <v>8689</v>
      </c>
      <c r="B85" s="190">
        <v>8689</v>
      </c>
      <c r="C85" s="92">
        <v>8689</v>
      </c>
      <c r="D85" s="190">
        <v>8689</v>
      </c>
      <c r="E85" s="191" t="s">
        <v>239</v>
      </c>
      <c r="F85" s="192">
        <v>0</v>
      </c>
      <c r="G85" s="59">
        <v>0</v>
      </c>
      <c r="H85" s="60">
        <v>3.61</v>
      </c>
      <c r="I85" s="60">
        <v>1.24</v>
      </c>
      <c r="J85" s="60">
        <v>1.24</v>
      </c>
      <c r="K85" s="61">
        <v>0</v>
      </c>
      <c r="L85" s="62">
        <v>1444.54</v>
      </c>
      <c r="M85" s="62">
        <v>0.05</v>
      </c>
      <c r="N85" s="62">
        <v>0.05</v>
      </c>
    </row>
    <row r="86" spans="1:14" ht="15.6" customHeight="1" x14ac:dyDescent="0.25">
      <c r="A86" s="92">
        <v>789</v>
      </c>
      <c r="B86" s="190">
        <v>1700052121427</v>
      </c>
      <c r="C86" s="92">
        <v>989</v>
      </c>
      <c r="D86" s="190">
        <v>1700052121436</v>
      </c>
      <c r="E86" s="191" t="s">
        <v>240</v>
      </c>
      <c r="F86" s="192">
        <v>0</v>
      </c>
      <c r="G86" s="59">
        <v>0</v>
      </c>
      <c r="H86" s="60">
        <v>3.16</v>
      </c>
      <c r="I86" s="60">
        <v>1.24</v>
      </c>
      <c r="J86" s="60">
        <v>1.24</v>
      </c>
      <c r="K86" s="61">
        <v>0</v>
      </c>
      <c r="L86" s="62">
        <v>998.15</v>
      </c>
      <c r="M86" s="62">
        <v>0.05</v>
      </c>
      <c r="N86" s="62">
        <v>0.05</v>
      </c>
    </row>
    <row r="87" spans="1:14" ht="15.6" customHeight="1" x14ac:dyDescent="0.25">
      <c r="A87" s="92">
        <v>791</v>
      </c>
      <c r="B87" s="190">
        <v>1700052276956</v>
      </c>
      <c r="C87" s="92">
        <v>991</v>
      </c>
      <c r="D87" s="190">
        <v>1700052276983</v>
      </c>
      <c r="E87" s="191" t="s">
        <v>241</v>
      </c>
      <c r="F87" s="192">
        <v>0</v>
      </c>
      <c r="G87" s="59">
        <v>0</v>
      </c>
      <c r="H87" s="60">
        <v>6.81</v>
      </c>
      <c r="I87" s="60">
        <v>0.99</v>
      </c>
      <c r="J87" s="60">
        <v>0.99</v>
      </c>
      <c r="K87" s="61">
        <v>0</v>
      </c>
      <c r="L87" s="62">
        <v>658.91</v>
      </c>
      <c r="M87" s="62">
        <v>0.05</v>
      </c>
      <c r="N87" s="62">
        <v>0.05</v>
      </c>
    </row>
    <row r="88" spans="1:14" ht="15.6" customHeight="1" x14ac:dyDescent="0.25">
      <c r="A88" s="92">
        <v>8740</v>
      </c>
      <c r="B88" s="190">
        <v>8740</v>
      </c>
      <c r="C88" s="92">
        <v>8740</v>
      </c>
      <c r="D88" s="190">
        <v>8740</v>
      </c>
      <c r="E88" s="191" t="s">
        <v>242</v>
      </c>
      <c r="F88" s="192">
        <v>0</v>
      </c>
      <c r="G88" s="59">
        <v>0</v>
      </c>
      <c r="H88" s="60">
        <v>5.31</v>
      </c>
      <c r="I88" s="60">
        <v>3.57</v>
      </c>
      <c r="J88" s="60">
        <v>3.57</v>
      </c>
      <c r="K88" s="61">
        <v>0</v>
      </c>
      <c r="L88" s="62">
        <v>4755.96</v>
      </c>
      <c r="M88" s="62">
        <v>0.05</v>
      </c>
      <c r="N88" s="62">
        <v>0.05</v>
      </c>
    </row>
    <row r="89" spans="1:14" ht="15.6" customHeight="1" x14ac:dyDescent="0.25">
      <c r="A89" s="92">
        <v>607</v>
      </c>
      <c r="B89" s="190">
        <v>1700052336027</v>
      </c>
      <c r="C89" s="92">
        <v>807</v>
      </c>
      <c r="D89" s="190">
        <v>1700052336036</v>
      </c>
      <c r="E89" s="191" t="s">
        <v>243</v>
      </c>
      <c r="F89" s="192">
        <v>0</v>
      </c>
      <c r="G89" s="59">
        <v>0</v>
      </c>
      <c r="H89" s="60">
        <v>25.71</v>
      </c>
      <c r="I89" s="60">
        <v>1.04</v>
      </c>
      <c r="J89" s="60">
        <v>1.04</v>
      </c>
      <c r="K89" s="61">
        <v>0</v>
      </c>
      <c r="L89" s="62">
        <v>1966.45</v>
      </c>
      <c r="M89" s="62">
        <v>0.05</v>
      </c>
      <c r="N89" s="62">
        <v>0.05</v>
      </c>
    </row>
    <row r="90" spans="1:14" ht="15.6" customHeight="1" x14ac:dyDescent="0.25">
      <c r="A90" s="92">
        <v>608</v>
      </c>
      <c r="B90" s="190">
        <v>1700052371769</v>
      </c>
      <c r="C90" s="92">
        <v>808</v>
      </c>
      <c r="D90" s="190">
        <v>1700052371750</v>
      </c>
      <c r="E90" s="191" t="s">
        <v>244</v>
      </c>
      <c r="F90" s="192">
        <v>0</v>
      </c>
      <c r="G90" s="59">
        <v>0</v>
      </c>
      <c r="H90" s="60">
        <v>555.97</v>
      </c>
      <c r="I90" s="60">
        <v>0.59</v>
      </c>
      <c r="J90" s="60">
        <v>0.59</v>
      </c>
      <c r="K90" s="61">
        <v>0</v>
      </c>
      <c r="L90" s="62">
        <v>0</v>
      </c>
      <c r="M90" s="62">
        <v>0</v>
      </c>
      <c r="N90" s="62">
        <v>0</v>
      </c>
    </row>
    <row r="91" spans="1:14" ht="15.6" customHeight="1" x14ac:dyDescent="0.25">
      <c r="A91" s="92">
        <v>729</v>
      </c>
      <c r="B91" s="190">
        <v>1700051877993</v>
      </c>
      <c r="C91" s="92">
        <v>929</v>
      </c>
      <c r="D91" s="190">
        <v>1700051877984</v>
      </c>
      <c r="E91" s="191" t="s">
        <v>245</v>
      </c>
      <c r="F91" s="192">
        <v>0</v>
      </c>
      <c r="G91" s="59">
        <v>0</v>
      </c>
      <c r="H91" s="60">
        <v>70.510000000000005</v>
      </c>
      <c r="I91" s="60">
        <v>2.33</v>
      </c>
      <c r="J91" s="60">
        <v>2.33</v>
      </c>
      <c r="K91" s="61">
        <v>0</v>
      </c>
      <c r="L91" s="62">
        <v>0</v>
      </c>
      <c r="M91" s="62">
        <v>0</v>
      </c>
      <c r="N91" s="62">
        <v>0</v>
      </c>
    </row>
    <row r="92" spans="1:14" ht="15.6" customHeight="1" x14ac:dyDescent="0.25">
      <c r="A92" s="92">
        <v>609</v>
      </c>
      <c r="B92" s="190">
        <v>1700052335929</v>
      </c>
      <c r="C92" s="92">
        <v>809</v>
      </c>
      <c r="D92" s="190">
        <v>1700052335938</v>
      </c>
      <c r="E92" s="191" t="s">
        <v>246</v>
      </c>
      <c r="F92" s="192">
        <v>0</v>
      </c>
      <c r="G92" s="59">
        <v>0</v>
      </c>
      <c r="H92" s="60">
        <v>25.84</v>
      </c>
      <c r="I92" s="60">
        <v>2.4300000000000002</v>
      </c>
      <c r="J92" s="60">
        <v>2.4300000000000002</v>
      </c>
      <c r="K92" s="61">
        <v>0</v>
      </c>
      <c r="L92" s="62">
        <v>1250.77</v>
      </c>
      <c r="M92" s="62">
        <v>0.05</v>
      </c>
      <c r="N92" s="62">
        <v>0.05</v>
      </c>
    </row>
    <row r="93" spans="1:14" ht="15.6" customHeight="1" x14ac:dyDescent="0.25">
      <c r="A93" s="92">
        <v>610</v>
      </c>
      <c r="B93" s="190">
        <v>1700052383462</v>
      </c>
      <c r="C93" s="92">
        <v>810</v>
      </c>
      <c r="D93" s="190">
        <v>1700052383471</v>
      </c>
      <c r="E93" s="191" t="s">
        <v>247</v>
      </c>
      <c r="F93" s="192">
        <v>0</v>
      </c>
      <c r="G93" s="59">
        <v>0</v>
      </c>
      <c r="H93" s="60">
        <v>9.19</v>
      </c>
      <c r="I93" s="60">
        <v>0.91</v>
      </c>
      <c r="J93" s="60">
        <v>0.91</v>
      </c>
      <c r="K93" s="61">
        <v>0</v>
      </c>
      <c r="L93" s="62">
        <v>969.58</v>
      </c>
      <c r="M93" s="62">
        <v>0.05</v>
      </c>
      <c r="N93" s="62">
        <v>0.05</v>
      </c>
    </row>
    <row r="94" spans="1:14" ht="15.6" customHeight="1" x14ac:dyDescent="0.25">
      <c r="A94" s="92">
        <v>611</v>
      </c>
      <c r="B94" s="190">
        <v>1700052250016</v>
      </c>
      <c r="C94" s="92">
        <v>811</v>
      </c>
      <c r="D94" s="190">
        <v>1700052250025</v>
      </c>
      <c r="E94" s="191" t="s">
        <v>248</v>
      </c>
      <c r="F94" s="192">
        <v>0</v>
      </c>
      <c r="G94" s="59">
        <v>0</v>
      </c>
      <c r="H94" s="60">
        <v>11.56</v>
      </c>
      <c r="I94" s="60">
        <v>0.93</v>
      </c>
      <c r="J94" s="60">
        <v>0.93</v>
      </c>
      <c r="K94" s="61">
        <v>0</v>
      </c>
      <c r="L94" s="62">
        <v>912.47</v>
      </c>
      <c r="M94" s="62">
        <v>0.05</v>
      </c>
      <c r="N94" s="62">
        <v>0.05</v>
      </c>
    </row>
    <row r="95" spans="1:14" ht="26.4" x14ac:dyDescent="0.25">
      <c r="A95" s="92">
        <v>612</v>
      </c>
      <c r="B95" s="190">
        <v>1700052333968</v>
      </c>
      <c r="C95" s="92">
        <v>812</v>
      </c>
      <c r="D95" s="190" t="s">
        <v>249</v>
      </c>
      <c r="E95" s="191" t="s">
        <v>250</v>
      </c>
      <c r="F95" s="192">
        <v>0</v>
      </c>
      <c r="G95" s="59">
        <v>0</v>
      </c>
      <c r="H95" s="60">
        <v>15.77</v>
      </c>
      <c r="I95" s="60">
        <v>1.04</v>
      </c>
      <c r="J95" s="60">
        <v>1.04</v>
      </c>
      <c r="K95" s="61">
        <v>0</v>
      </c>
      <c r="L95" s="62">
        <v>3902.68</v>
      </c>
      <c r="M95" s="62">
        <v>0.05</v>
      </c>
      <c r="N95" s="62">
        <v>0.05</v>
      </c>
    </row>
    <row r="96" spans="1:14" ht="15.6" customHeight="1" x14ac:dyDescent="0.25">
      <c r="A96" s="92">
        <v>613</v>
      </c>
      <c r="B96" s="190">
        <v>1700052409544</v>
      </c>
      <c r="C96" s="92">
        <v>813</v>
      </c>
      <c r="D96" s="190">
        <v>1700052409553</v>
      </c>
      <c r="E96" s="191" t="s">
        <v>251</v>
      </c>
      <c r="F96" s="192">
        <v>0</v>
      </c>
      <c r="G96" s="59">
        <v>0</v>
      </c>
      <c r="H96" s="60">
        <v>10.029999999999999</v>
      </c>
      <c r="I96" s="60">
        <v>2.39</v>
      </c>
      <c r="J96" s="60">
        <v>2.39</v>
      </c>
      <c r="K96" s="61">
        <v>0</v>
      </c>
      <c r="L96" s="62">
        <v>951.03</v>
      </c>
      <c r="M96" s="62">
        <v>0.05</v>
      </c>
      <c r="N96" s="62">
        <v>0.05</v>
      </c>
    </row>
    <row r="97" spans="1:14" ht="15.6" customHeight="1" x14ac:dyDescent="0.25">
      <c r="A97" s="92">
        <v>614</v>
      </c>
      <c r="B97" s="190">
        <v>1700052409562</v>
      </c>
      <c r="C97" s="92">
        <v>814</v>
      </c>
      <c r="D97" s="190">
        <v>1700052409571</v>
      </c>
      <c r="E97" s="191" t="s">
        <v>252</v>
      </c>
      <c r="F97" s="192">
        <v>0</v>
      </c>
      <c r="G97" s="59">
        <v>0</v>
      </c>
      <c r="H97" s="60">
        <v>29.02</v>
      </c>
      <c r="I97" s="60">
        <v>0.95</v>
      </c>
      <c r="J97" s="60">
        <v>0.95</v>
      </c>
      <c r="K97" s="61">
        <v>0</v>
      </c>
      <c r="L97" s="62">
        <v>2936.66</v>
      </c>
      <c r="M97" s="62">
        <v>0.05</v>
      </c>
      <c r="N97" s="62">
        <v>0.05</v>
      </c>
    </row>
    <row r="98" spans="1:14" ht="15.6" customHeight="1" x14ac:dyDescent="0.25">
      <c r="A98" s="92">
        <v>615</v>
      </c>
      <c r="B98" s="190">
        <v>1700052279362</v>
      </c>
      <c r="C98" s="92">
        <v>815</v>
      </c>
      <c r="D98" s="190">
        <v>1700052279353</v>
      </c>
      <c r="E98" s="191" t="s">
        <v>253</v>
      </c>
      <c r="F98" s="192">
        <v>0</v>
      </c>
      <c r="G98" s="59">
        <v>0</v>
      </c>
      <c r="H98" s="60">
        <v>58.15</v>
      </c>
      <c r="I98" s="60">
        <v>5.91</v>
      </c>
      <c r="J98" s="60">
        <v>5.91</v>
      </c>
      <c r="K98" s="61">
        <v>0</v>
      </c>
      <c r="L98" s="62">
        <v>976.97</v>
      </c>
      <c r="M98" s="62">
        <v>0.05</v>
      </c>
      <c r="N98" s="62">
        <v>0.05</v>
      </c>
    </row>
    <row r="99" spans="1:14" ht="15.6" customHeight="1" x14ac:dyDescent="0.25">
      <c r="A99" s="92">
        <v>703</v>
      </c>
      <c r="B99" s="190">
        <v>1711837745288</v>
      </c>
      <c r="C99" s="92"/>
      <c r="D99" s="190"/>
      <c r="E99" s="191" t="s">
        <v>254</v>
      </c>
      <c r="F99" s="192">
        <v>1</v>
      </c>
      <c r="G99" s="59">
        <v>0</v>
      </c>
      <c r="H99" s="60">
        <v>2439.9899999999998</v>
      </c>
      <c r="I99" s="60">
        <v>2.52</v>
      </c>
      <c r="J99" s="60">
        <v>2.52</v>
      </c>
      <c r="K99" s="61">
        <v>0</v>
      </c>
      <c r="L99" s="62">
        <v>0</v>
      </c>
      <c r="M99" s="62">
        <v>0</v>
      </c>
      <c r="N99" s="62">
        <v>0</v>
      </c>
    </row>
    <row r="100" spans="1:14" ht="15.6" customHeight="1" x14ac:dyDescent="0.25">
      <c r="A100" s="92">
        <v>704</v>
      </c>
      <c r="B100" s="190">
        <v>1712407523002</v>
      </c>
      <c r="C100" s="92"/>
      <c r="D100" s="190"/>
      <c r="E100" s="191" t="s">
        <v>255</v>
      </c>
      <c r="F100" s="192">
        <v>2</v>
      </c>
      <c r="G100" s="59">
        <v>0</v>
      </c>
      <c r="H100" s="60">
        <v>10098.379999999999</v>
      </c>
      <c r="I100" s="60">
        <v>2.75</v>
      </c>
      <c r="J100" s="60">
        <v>2.75</v>
      </c>
      <c r="K100" s="61">
        <v>0</v>
      </c>
      <c r="L100" s="62">
        <v>0</v>
      </c>
      <c r="M100" s="62">
        <v>0</v>
      </c>
      <c r="N100" s="62">
        <v>0</v>
      </c>
    </row>
    <row r="101" spans="1:14" ht="15.6" customHeight="1" x14ac:dyDescent="0.25">
      <c r="A101" s="92">
        <v>705</v>
      </c>
      <c r="B101" s="190">
        <v>1714107179708</v>
      </c>
      <c r="C101" s="92"/>
      <c r="D101" s="190"/>
      <c r="E101" s="191" t="s">
        <v>256</v>
      </c>
      <c r="F101" s="192">
        <v>2</v>
      </c>
      <c r="G101" s="59">
        <v>0</v>
      </c>
      <c r="H101" s="60">
        <v>10636.91</v>
      </c>
      <c r="I101" s="60">
        <v>2.95</v>
      </c>
      <c r="J101" s="60">
        <v>2.95</v>
      </c>
      <c r="K101" s="61">
        <v>0</v>
      </c>
      <c r="L101" s="62">
        <v>0</v>
      </c>
      <c r="M101" s="62">
        <v>0</v>
      </c>
      <c r="N101" s="62">
        <v>0</v>
      </c>
    </row>
    <row r="102" spans="1:14" ht="26.4" x14ac:dyDescent="0.25">
      <c r="A102" s="92">
        <v>706</v>
      </c>
      <c r="B102" s="190" t="s">
        <v>257</v>
      </c>
      <c r="C102" s="92"/>
      <c r="D102" s="190"/>
      <c r="E102" s="191" t="s">
        <v>258</v>
      </c>
      <c r="F102" s="192">
        <v>2</v>
      </c>
      <c r="G102" s="59">
        <v>0</v>
      </c>
      <c r="H102" s="60">
        <v>10643.35</v>
      </c>
      <c r="I102" s="60">
        <v>3.34</v>
      </c>
      <c r="J102" s="60">
        <v>3.34</v>
      </c>
      <c r="K102" s="61">
        <v>0</v>
      </c>
      <c r="L102" s="62">
        <v>0</v>
      </c>
      <c r="M102" s="62">
        <v>0</v>
      </c>
      <c r="N102" s="62">
        <v>0</v>
      </c>
    </row>
    <row r="103" spans="1:14" ht="15.6" customHeight="1" x14ac:dyDescent="0.25">
      <c r="A103" s="92">
        <v>707</v>
      </c>
      <c r="B103" s="190">
        <v>1717159001300</v>
      </c>
      <c r="C103" s="92"/>
      <c r="D103" s="190"/>
      <c r="E103" s="191" t="s">
        <v>259</v>
      </c>
      <c r="F103" s="192">
        <v>1</v>
      </c>
      <c r="G103" s="59">
        <v>0</v>
      </c>
      <c r="H103" s="60">
        <v>2275.4499999999998</v>
      </c>
      <c r="I103" s="60">
        <v>1.65</v>
      </c>
      <c r="J103" s="60">
        <v>1.65</v>
      </c>
      <c r="K103" s="61">
        <v>0</v>
      </c>
      <c r="L103" s="62">
        <v>0</v>
      </c>
      <c r="M103" s="62">
        <v>0</v>
      </c>
      <c r="N103" s="62">
        <v>0</v>
      </c>
    </row>
    <row r="104" spans="1:14" ht="15.6" customHeight="1" x14ac:dyDescent="0.25">
      <c r="A104" s="92">
        <v>708</v>
      </c>
      <c r="B104" s="190">
        <v>1717249710102</v>
      </c>
      <c r="C104" s="92"/>
      <c r="D104" s="190"/>
      <c r="E104" s="191" t="s">
        <v>260</v>
      </c>
      <c r="F104" s="192">
        <v>1</v>
      </c>
      <c r="G104" s="59">
        <v>0</v>
      </c>
      <c r="H104" s="60">
        <v>2780.17</v>
      </c>
      <c r="I104" s="60">
        <v>3.13</v>
      </c>
      <c r="J104" s="60">
        <v>3.13</v>
      </c>
      <c r="K104" s="61">
        <v>0</v>
      </c>
      <c r="L104" s="62">
        <v>0</v>
      </c>
      <c r="M104" s="62">
        <v>0</v>
      </c>
      <c r="N104" s="62">
        <v>0</v>
      </c>
    </row>
    <row r="105" spans="1:14" ht="26.4" x14ac:dyDescent="0.25">
      <c r="A105" s="92">
        <v>710</v>
      </c>
      <c r="B105" s="190" t="s">
        <v>261</v>
      </c>
      <c r="C105" s="92">
        <v>855</v>
      </c>
      <c r="D105" s="190">
        <v>1700052708503</v>
      </c>
      <c r="E105" s="191" t="s">
        <v>262</v>
      </c>
      <c r="F105" s="192">
        <v>2</v>
      </c>
      <c r="G105" s="59">
        <v>0</v>
      </c>
      <c r="H105" s="60">
        <v>10747.13</v>
      </c>
      <c r="I105" s="60">
        <v>2.79</v>
      </c>
      <c r="J105" s="60">
        <v>2.79</v>
      </c>
      <c r="K105" s="61">
        <v>0</v>
      </c>
      <c r="L105" s="62">
        <v>177.97</v>
      </c>
      <c r="M105" s="62">
        <v>0.05</v>
      </c>
      <c r="N105" s="62">
        <v>0.05</v>
      </c>
    </row>
    <row r="106" spans="1:14" ht="15.6" customHeight="1" x14ac:dyDescent="0.25">
      <c r="A106" s="92">
        <v>711</v>
      </c>
      <c r="B106" s="190">
        <v>1712563575006</v>
      </c>
      <c r="C106" s="92"/>
      <c r="D106" s="190"/>
      <c r="E106" s="191" t="s">
        <v>263</v>
      </c>
      <c r="F106" s="192">
        <v>3</v>
      </c>
      <c r="G106" s="59">
        <v>0</v>
      </c>
      <c r="H106" s="60">
        <v>7805.85</v>
      </c>
      <c r="I106" s="60">
        <v>0.56000000000000005</v>
      </c>
      <c r="J106" s="60">
        <v>0.56000000000000005</v>
      </c>
      <c r="K106" s="61">
        <v>0</v>
      </c>
      <c r="L106" s="62">
        <v>0</v>
      </c>
      <c r="M106" s="62">
        <v>0</v>
      </c>
      <c r="N106" s="62">
        <v>0</v>
      </c>
    </row>
    <row r="107" spans="1:14" ht="15.6" customHeight="1" x14ac:dyDescent="0.25">
      <c r="A107" s="92">
        <v>685</v>
      </c>
      <c r="B107" s="190">
        <v>1711953043404</v>
      </c>
      <c r="C107" s="92"/>
      <c r="D107" s="190"/>
      <c r="E107" s="191" t="s">
        <v>264</v>
      </c>
      <c r="F107" s="192">
        <v>1</v>
      </c>
      <c r="G107" s="59">
        <v>0</v>
      </c>
      <c r="H107" s="60">
        <v>4001.22</v>
      </c>
      <c r="I107" s="60">
        <v>3.6</v>
      </c>
      <c r="J107" s="60">
        <v>3.6</v>
      </c>
      <c r="K107" s="61">
        <v>0</v>
      </c>
      <c r="L107" s="62">
        <v>0</v>
      </c>
      <c r="M107" s="62">
        <v>0</v>
      </c>
      <c r="N107" s="62">
        <v>0</v>
      </c>
    </row>
    <row r="108" spans="1:14" ht="15.6" customHeight="1" x14ac:dyDescent="0.25">
      <c r="A108" s="92">
        <v>686</v>
      </c>
      <c r="B108" s="190">
        <v>1712524882004</v>
      </c>
      <c r="C108" s="92"/>
      <c r="D108" s="190"/>
      <c r="E108" s="191" t="s">
        <v>265</v>
      </c>
      <c r="F108" s="192">
        <v>2</v>
      </c>
      <c r="G108" s="59">
        <v>0</v>
      </c>
      <c r="H108" s="60">
        <v>17198.759999999998</v>
      </c>
      <c r="I108" s="60">
        <v>2.71</v>
      </c>
      <c r="J108" s="60">
        <v>2.71</v>
      </c>
      <c r="K108" s="61">
        <v>0</v>
      </c>
      <c r="L108" s="62">
        <v>0</v>
      </c>
      <c r="M108" s="62">
        <v>0</v>
      </c>
      <c r="N108" s="62">
        <v>0</v>
      </c>
    </row>
    <row r="109" spans="1:14" ht="15.6" customHeight="1" x14ac:dyDescent="0.25">
      <c r="A109" s="92">
        <v>687</v>
      </c>
      <c r="B109" s="190">
        <v>1711843426252</v>
      </c>
      <c r="C109" s="92"/>
      <c r="D109" s="190"/>
      <c r="E109" s="191" t="s">
        <v>266</v>
      </c>
      <c r="F109" s="192">
        <v>1</v>
      </c>
      <c r="G109" s="59">
        <v>0</v>
      </c>
      <c r="H109" s="60">
        <v>2246.63</v>
      </c>
      <c r="I109" s="60">
        <v>1</v>
      </c>
      <c r="J109" s="60">
        <v>1</v>
      </c>
      <c r="K109" s="61">
        <v>0</v>
      </c>
      <c r="L109" s="62">
        <v>0</v>
      </c>
      <c r="M109" s="62">
        <v>0</v>
      </c>
      <c r="N109" s="62">
        <v>0</v>
      </c>
    </row>
    <row r="110" spans="1:14" ht="15.6" customHeight="1" x14ac:dyDescent="0.25">
      <c r="A110" s="92">
        <v>688</v>
      </c>
      <c r="B110" s="190">
        <v>1711929555006</v>
      </c>
      <c r="C110" s="92"/>
      <c r="D110" s="190"/>
      <c r="E110" s="191" t="s">
        <v>267</v>
      </c>
      <c r="F110" s="192">
        <v>1</v>
      </c>
      <c r="G110" s="59">
        <v>0</v>
      </c>
      <c r="H110" s="60">
        <v>7849.19</v>
      </c>
      <c r="I110" s="60">
        <v>2.04</v>
      </c>
      <c r="J110" s="60">
        <v>2.04</v>
      </c>
      <c r="K110" s="61">
        <v>0</v>
      </c>
      <c r="L110" s="62">
        <v>0</v>
      </c>
      <c r="M110" s="62">
        <v>0</v>
      </c>
      <c r="N110" s="62">
        <v>0</v>
      </c>
    </row>
    <row r="111" spans="1:14" ht="15.6" customHeight="1" x14ac:dyDescent="0.25">
      <c r="A111" s="92">
        <v>638</v>
      </c>
      <c r="B111" s="190">
        <v>1700051744440</v>
      </c>
      <c r="C111" s="92">
        <v>838</v>
      </c>
      <c r="D111" s="190">
        <v>1700051744459</v>
      </c>
      <c r="E111" s="191" t="s">
        <v>268</v>
      </c>
      <c r="F111" s="192">
        <v>0</v>
      </c>
      <c r="G111" s="59">
        <v>0</v>
      </c>
      <c r="H111" s="60">
        <v>167.71</v>
      </c>
      <c r="I111" s="60">
        <v>0.56000000000000005</v>
      </c>
      <c r="J111" s="60">
        <v>0.56000000000000005</v>
      </c>
      <c r="K111" s="61">
        <v>0</v>
      </c>
      <c r="L111" s="62">
        <v>254.1</v>
      </c>
      <c r="M111" s="62">
        <v>0.05</v>
      </c>
      <c r="N111" s="62">
        <v>0.05</v>
      </c>
    </row>
    <row r="112" spans="1:14" ht="15.6" customHeight="1" x14ac:dyDescent="0.25">
      <c r="A112" s="92">
        <v>689</v>
      </c>
      <c r="B112" s="190">
        <v>1735033416884</v>
      </c>
      <c r="C112" s="92">
        <v>900</v>
      </c>
      <c r="D112" s="190" t="s">
        <v>269</v>
      </c>
      <c r="E112" s="191" t="s">
        <v>270</v>
      </c>
      <c r="F112" s="192">
        <v>2</v>
      </c>
      <c r="G112" s="59">
        <v>0</v>
      </c>
      <c r="H112" s="60">
        <v>9565.65</v>
      </c>
      <c r="I112" s="60">
        <v>2.16</v>
      </c>
      <c r="J112" s="60">
        <v>2.16</v>
      </c>
      <c r="K112" s="61">
        <v>0</v>
      </c>
      <c r="L112" s="62">
        <v>196.25</v>
      </c>
      <c r="M112" s="62">
        <v>0.05</v>
      </c>
      <c r="N112" s="62">
        <v>0.05</v>
      </c>
    </row>
    <row r="113" spans="1:14" ht="15.6" customHeight="1" x14ac:dyDescent="0.25">
      <c r="A113" s="92">
        <v>689</v>
      </c>
      <c r="B113" s="190">
        <v>1745033416880</v>
      </c>
      <c r="C113" s="92">
        <v>900</v>
      </c>
      <c r="D113" s="190" t="s">
        <v>269</v>
      </c>
      <c r="E113" s="191" t="s">
        <v>271</v>
      </c>
      <c r="F113" s="192">
        <v>0</v>
      </c>
      <c r="G113" s="59">
        <v>0</v>
      </c>
      <c r="H113" s="60">
        <v>257.13</v>
      </c>
      <c r="I113" s="60">
        <v>2.19</v>
      </c>
      <c r="J113" s="60">
        <v>2.19</v>
      </c>
      <c r="K113" s="61">
        <v>0</v>
      </c>
      <c r="L113" s="62">
        <v>192.85</v>
      </c>
      <c r="M113" s="62">
        <v>0.05</v>
      </c>
      <c r="N113" s="62">
        <v>0.05</v>
      </c>
    </row>
    <row r="114" spans="1:14" ht="15.6" customHeight="1" x14ac:dyDescent="0.25">
      <c r="A114" s="92">
        <v>689</v>
      </c>
      <c r="B114" s="190">
        <v>1725033416888</v>
      </c>
      <c r="C114" s="92">
        <v>900</v>
      </c>
      <c r="D114" s="190" t="s">
        <v>269</v>
      </c>
      <c r="E114" s="191" t="s">
        <v>272</v>
      </c>
      <c r="F114" s="192">
        <v>0</v>
      </c>
      <c r="G114" s="59">
        <v>0</v>
      </c>
      <c r="H114" s="60">
        <v>158.82</v>
      </c>
      <c r="I114" s="60">
        <v>1.95</v>
      </c>
      <c r="J114" s="60">
        <v>1.95</v>
      </c>
      <c r="K114" s="61">
        <v>0</v>
      </c>
      <c r="L114" s="62">
        <v>291.16000000000003</v>
      </c>
      <c r="M114" s="62">
        <v>0.05</v>
      </c>
      <c r="N114" s="62">
        <v>0.05</v>
      </c>
    </row>
    <row r="115" spans="1:14" ht="15.6" customHeight="1" x14ac:dyDescent="0.25">
      <c r="A115" s="92">
        <v>689</v>
      </c>
      <c r="B115" s="190">
        <v>1715033416881</v>
      </c>
      <c r="C115" s="92">
        <v>900</v>
      </c>
      <c r="D115" s="190" t="s">
        <v>269</v>
      </c>
      <c r="E115" s="191" t="s">
        <v>273</v>
      </c>
      <c r="F115" s="192">
        <v>0</v>
      </c>
      <c r="G115" s="59">
        <v>0</v>
      </c>
      <c r="H115" s="60">
        <v>151</v>
      </c>
      <c r="I115" s="60">
        <v>1.95</v>
      </c>
      <c r="J115" s="60">
        <v>1.95</v>
      </c>
      <c r="K115" s="61">
        <v>0</v>
      </c>
      <c r="L115" s="62">
        <v>298.98</v>
      </c>
      <c r="M115" s="62">
        <v>0.05</v>
      </c>
      <c r="N115" s="62">
        <v>0.05</v>
      </c>
    </row>
    <row r="116" spans="1:14" ht="15.6" customHeight="1" x14ac:dyDescent="0.25">
      <c r="A116" s="92">
        <v>690</v>
      </c>
      <c r="B116" s="190">
        <v>1715033416906</v>
      </c>
      <c r="C116" s="92"/>
      <c r="D116" s="190"/>
      <c r="E116" s="191" t="s">
        <v>274</v>
      </c>
      <c r="F116" s="192">
        <v>2</v>
      </c>
      <c r="G116" s="59">
        <v>0</v>
      </c>
      <c r="H116" s="60">
        <v>10211.879999999999</v>
      </c>
      <c r="I116" s="60">
        <v>4.05</v>
      </c>
      <c r="J116" s="60">
        <v>4.05</v>
      </c>
      <c r="K116" s="61">
        <v>0</v>
      </c>
      <c r="L116" s="62">
        <v>0</v>
      </c>
      <c r="M116" s="62">
        <v>0</v>
      </c>
      <c r="N116" s="62">
        <v>0</v>
      </c>
    </row>
    <row r="117" spans="1:14" ht="15.6" customHeight="1" x14ac:dyDescent="0.25">
      <c r="A117" s="92">
        <v>616</v>
      </c>
      <c r="B117" s="190">
        <v>1700052338353</v>
      </c>
      <c r="C117" s="92">
        <v>816</v>
      </c>
      <c r="D117" s="190">
        <v>1700052338362</v>
      </c>
      <c r="E117" s="191" t="s">
        <v>275</v>
      </c>
      <c r="F117" s="192">
        <v>0</v>
      </c>
      <c r="G117" s="59">
        <v>0</v>
      </c>
      <c r="H117" s="60">
        <v>22.63</v>
      </c>
      <c r="I117" s="60">
        <v>1.25</v>
      </c>
      <c r="J117" s="60">
        <v>1.25</v>
      </c>
      <c r="K117" s="61">
        <v>0</v>
      </c>
      <c r="L117" s="62">
        <v>4738.6499999999996</v>
      </c>
      <c r="M117" s="62">
        <v>0.05</v>
      </c>
      <c r="N117" s="62">
        <v>0.05</v>
      </c>
    </row>
    <row r="118" spans="1:14" ht="15.6" customHeight="1" x14ac:dyDescent="0.25">
      <c r="A118" s="92">
        <v>617</v>
      </c>
      <c r="B118" s="190">
        <v>1700052478830</v>
      </c>
      <c r="C118" s="92">
        <v>817</v>
      </c>
      <c r="D118" s="190">
        <v>1700052478840</v>
      </c>
      <c r="E118" s="191" t="s">
        <v>276</v>
      </c>
      <c r="F118" s="192">
        <v>0</v>
      </c>
      <c r="G118" s="59">
        <v>0</v>
      </c>
      <c r="H118" s="60">
        <v>30.92</v>
      </c>
      <c r="I118" s="60">
        <v>1.02</v>
      </c>
      <c r="J118" s="60">
        <v>1.02</v>
      </c>
      <c r="K118" s="61">
        <v>0</v>
      </c>
      <c r="L118" s="62">
        <v>1247.3</v>
      </c>
      <c r="M118" s="62">
        <v>0.05</v>
      </c>
      <c r="N118" s="62">
        <v>0.05</v>
      </c>
    </row>
    <row r="119" spans="1:14" ht="15.6" customHeight="1" x14ac:dyDescent="0.25">
      <c r="A119" s="92">
        <v>618</v>
      </c>
      <c r="B119" s="190">
        <v>1700052478868</v>
      </c>
      <c r="C119" s="92">
        <v>818</v>
      </c>
      <c r="D119" s="190">
        <v>1700052478877</v>
      </c>
      <c r="E119" s="191" t="s">
        <v>277</v>
      </c>
      <c r="F119" s="192">
        <v>0</v>
      </c>
      <c r="G119" s="59">
        <v>0</v>
      </c>
      <c r="H119" s="60">
        <v>80.08</v>
      </c>
      <c r="I119" s="60">
        <v>1.01</v>
      </c>
      <c r="J119" s="60">
        <v>1.01</v>
      </c>
      <c r="K119" s="61">
        <v>0</v>
      </c>
      <c r="L119" s="62">
        <v>1937.84</v>
      </c>
      <c r="M119" s="62">
        <v>0.05</v>
      </c>
      <c r="N119" s="62">
        <v>0.05</v>
      </c>
    </row>
    <row r="120" spans="1:14" ht="15.6" customHeight="1" x14ac:dyDescent="0.25">
      <c r="A120" s="92">
        <v>619</v>
      </c>
      <c r="B120" s="190">
        <v>1700052478812</v>
      </c>
      <c r="C120" s="92">
        <v>819</v>
      </c>
      <c r="D120" s="190">
        <v>1700052478821</v>
      </c>
      <c r="E120" s="191" t="s">
        <v>278</v>
      </c>
      <c r="F120" s="192">
        <v>0</v>
      </c>
      <c r="G120" s="59">
        <v>0</v>
      </c>
      <c r="H120" s="60">
        <v>35.56</v>
      </c>
      <c r="I120" s="60">
        <v>1.01</v>
      </c>
      <c r="J120" s="60">
        <v>1.01</v>
      </c>
      <c r="K120" s="61">
        <v>0</v>
      </c>
      <c r="L120" s="62">
        <v>1434.25</v>
      </c>
      <c r="M120" s="62">
        <v>0.05</v>
      </c>
      <c r="N120" s="62">
        <v>0.05</v>
      </c>
    </row>
    <row r="121" spans="1:14" ht="15.6" customHeight="1" x14ac:dyDescent="0.25">
      <c r="A121" s="92">
        <v>620</v>
      </c>
      <c r="B121" s="190">
        <v>1700052464740</v>
      </c>
      <c r="C121" s="92">
        <v>820</v>
      </c>
      <c r="D121" s="190">
        <v>1700052464759</v>
      </c>
      <c r="E121" s="191" t="s">
        <v>279</v>
      </c>
      <c r="F121" s="192">
        <v>0</v>
      </c>
      <c r="G121" s="59">
        <v>0</v>
      </c>
      <c r="H121" s="60">
        <v>448.41</v>
      </c>
      <c r="I121" s="60">
        <v>2.23</v>
      </c>
      <c r="J121" s="60">
        <v>2.23</v>
      </c>
      <c r="K121" s="61">
        <v>0</v>
      </c>
      <c r="L121" s="62">
        <v>1145.95</v>
      </c>
      <c r="M121" s="62">
        <v>0.05</v>
      </c>
      <c r="N121" s="62">
        <v>0.05</v>
      </c>
    </row>
    <row r="122" spans="1:14" ht="15.6" customHeight="1" x14ac:dyDescent="0.25">
      <c r="A122" s="92">
        <v>621</v>
      </c>
      <c r="B122" s="190">
        <v>1700052372178</v>
      </c>
      <c r="C122" s="92">
        <v>821</v>
      </c>
      <c r="D122" s="190">
        <v>1700052372187</v>
      </c>
      <c r="E122" s="191" t="s">
        <v>280</v>
      </c>
      <c r="F122" s="192">
        <v>0</v>
      </c>
      <c r="G122" s="59">
        <v>0</v>
      </c>
      <c r="H122" s="60">
        <v>69.790000000000006</v>
      </c>
      <c r="I122" s="60">
        <v>1.03</v>
      </c>
      <c r="J122" s="60">
        <v>1.03</v>
      </c>
      <c r="K122" s="61">
        <v>0</v>
      </c>
      <c r="L122" s="62">
        <v>2945.25</v>
      </c>
      <c r="M122" s="62">
        <v>0.05</v>
      </c>
      <c r="N122" s="62">
        <v>0.05</v>
      </c>
    </row>
    <row r="123" spans="1:14" ht="15.6" customHeight="1" x14ac:dyDescent="0.25">
      <c r="A123" s="92">
        <v>622</v>
      </c>
      <c r="B123" s="190">
        <v>1700052288701</v>
      </c>
      <c r="C123" s="92">
        <v>822</v>
      </c>
      <c r="D123" s="190">
        <v>1700052288696</v>
      </c>
      <c r="E123" s="191" t="s">
        <v>281</v>
      </c>
      <c r="F123" s="192">
        <v>0</v>
      </c>
      <c r="G123" s="59">
        <v>0</v>
      </c>
      <c r="H123" s="60">
        <v>83.9</v>
      </c>
      <c r="I123" s="60">
        <v>0.61</v>
      </c>
      <c r="J123" s="60">
        <v>0.61</v>
      </c>
      <c r="K123" s="61">
        <v>0</v>
      </c>
      <c r="L123" s="62">
        <v>0</v>
      </c>
      <c r="M123" s="62">
        <v>0</v>
      </c>
      <c r="N123" s="62">
        <v>0</v>
      </c>
    </row>
    <row r="124" spans="1:14" ht="15.6" customHeight="1" x14ac:dyDescent="0.25">
      <c r="A124" s="92">
        <v>623</v>
      </c>
      <c r="B124" s="190">
        <v>1700052434197</v>
      </c>
      <c r="C124" s="92">
        <v>823</v>
      </c>
      <c r="D124" s="190">
        <v>1700052434211</v>
      </c>
      <c r="E124" s="191" t="s">
        <v>282</v>
      </c>
      <c r="F124" s="192">
        <v>0</v>
      </c>
      <c r="G124" s="59">
        <v>0</v>
      </c>
      <c r="H124" s="60">
        <v>6.85</v>
      </c>
      <c r="I124" s="60">
        <v>1.08</v>
      </c>
      <c r="J124" s="60">
        <v>1.08</v>
      </c>
      <c r="K124" s="61">
        <v>0</v>
      </c>
      <c r="L124" s="62">
        <v>1082.04</v>
      </c>
      <c r="M124" s="62">
        <v>0.05</v>
      </c>
      <c r="N124" s="62">
        <v>0.05</v>
      </c>
    </row>
    <row r="125" spans="1:14" ht="15.6" customHeight="1" x14ac:dyDescent="0.25">
      <c r="A125" s="92">
        <v>625</v>
      </c>
      <c r="B125" s="190">
        <v>1700052427320</v>
      </c>
      <c r="C125" s="92">
        <v>825</v>
      </c>
      <c r="D125" s="190">
        <v>1700052427330</v>
      </c>
      <c r="E125" s="191" t="s">
        <v>283</v>
      </c>
      <c r="F125" s="192">
        <v>0</v>
      </c>
      <c r="G125" s="59">
        <v>0</v>
      </c>
      <c r="H125" s="60">
        <v>77.5</v>
      </c>
      <c r="I125" s="60">
        <v>0.91</v>
      </c>
      <c r="J125" s="60">
        <v>0.91</v>
      </c>
      <c r="K125" s="61">
        <v>0</v>
      </c>
      <c r="L125" s="62">
        <v>1550</v>
      </c>
      <c r="M125" s="62">
        <v>0.05</v>
      </c>
      <c r="N125" s="62">
        <v>0.05</v>
      </c>
    </row>
    <row r="126" spans="1:14" ht="15.6" customHeight="1" x14ac:dyDescent="0.25">
      <c r="A126" s="92">
        <v>626</v>
      </c>
      <c r="B126" s="190">
        <v>1700052468489</v>
      </c>
      <c r="C126" s="92">
        <v>826</v>
      </c>
      <c r="D126" s="190">
        <v>1700052468498</v>
      </c>
      <c r="E126" s="191" t="s">
        <v>284</v>
      </c>
      <c r="F126" s="192">
        <v>0</v>
      </c>
      <c r="G126" s="59">
        <v>0</v>
      </c>
      <c r="H126" s="60">
        <v>8.66</v>
      </c>
      <c r="I126" s="60">
        <v>1.1100000000000001</v>
      </c>
      <c r="J126" s="60">
        <v>1.1100000000000001</v>
      </c>
      <c r="K126" s="61">
        <v>0</v>
      </c>
      <c r="L126" s="62">
        <v>0</v>
      </c>
      <c r="M126" s="62">
        <v>0</v>
      </c>
      <c r="N126" s="62">
        <v>0</v>
      </c>
    </row>
    <row r="127" spans="1:14" ht="15.6" customHeight="1" x14ac:dyDescent="0.25">
      <c r="A127" s="92">
        <v>766</v>
      </c>
      <c r="B127" s="190">
        <v>1700051744430</v>
      </c>
      <c r="C127" s="92">
        <v>966</v>
      </c>
      <c r="D127" s="190">
        <v>1700051744421</v>
      </c>
      <c r="E127" s="191" t="s">
        <v>285</v>
      </c>
      <c r="F127" s="192">
        <v>0</v>
      </c>
      <c r="G127" s="59">
        <v>0</v>
      </c>
      <c r="H127" s="60">
        <v>193.91</v>
      </c>
      <c r="I127" s="60">
        <v>0.56000000000000005</v>
      </c>
      <c r="J127" s="60">
        <v>0.56000000000000005</v>
      </c>
      <c r="K127" s="61">
        <v>0</v>
      </c>
      <c r="L127" s="62">
        <v>3587.43</v>
      </c>
      <c r="M127" s="62">
        <v>0.05</v>
      </c>
      <c r="N127" s="62">
        <v>0.05</v>
      </c>
    </row>
    <row r="128" spans="1:14" ht="15.6" customHeight="1" x14ac:dyDescent="0.25">
      <c r="A128" s="92">
        <v>793</v>
      </c>
      <c r="B128" s="190">
        <v>1700052446280</v>
      </c>
      <c r="C128" s="92">
        <v>8710</v>
      </c>
      <c r="D128" s="190">
        <v>8710</v>
      </c>
      <c r="E128" s="191" t="s">
        <v>286</v>
      </c>
      <c r="F128" s="192">
        <v>0</v>
      </c>
      <c r="G128" s="59">
        <v>0</v>
      </c>
      <c r="H128" s="60">
        <v>16.38</v>
      </c>
      <c r="I128" s="60">
        <v>8.36</v>
      </c>
      <c r="J128" s="60">
        <v>8.36</v>
      </c>
      <c r="K128" s="61">
        <v>0</v>
      </c>
      <c r="L128" s="62">
        <v>16658.25</v>
      </c>
      <c r="M128" s="62">
        <v>0.05</v>
      </c>
      <c r="N128" s="62">
        <v>0.05</v>
      </c>
    </row>
    <row r="129" spans="1:14" ht="15.6" customHeight="1" x14ac:dyDescent="0.25">
      <c r="A129" s="92">
        <v>630</v>
      </c>
      <c r="B129" s="190">
        <v>1700052708187</v>
      </c>
      <c r="C129" s="92">
        <v>830</v>
      </c>
      <c r="D129" s="190">
        <v>1700052708196</v>
      </c>
      <c r="E129" s="191" t="s">
        <v>287</v>
      </c>
      <c r="F129" s="192">
        <v>0</v>
      </c>
      <c r="G129" s="59">
        <v>0</v>
      </c>
      <c r="H129" s="60">
        <v>295.56</v>
      </c>
      <c r="I129" s="60">
        <v>1.33</v>
      </c>
      <c r="J129" s="60">
        <v>1.33</v>
      </c>
      <c r="K129" s="61">
        <v>0</v>
      </c>
      <c r="L129" s="62">
        <v>1019.69</v>
      </c>
      <c r="M129" s="62">
        <v>0.05</v>
      </c>
      <c r="N129" s="62">
        <v>0.05</v>
      </c>
    </row>
    <row r="130" spans="1:14" ht="15.6" customHeight="1" x14ac:dyDescent="0.25">
      <c r="A130" s="92">
        <v>634</v>
      </c>
      <c r="B130" s="190">
        <v>1700052479268</v>
      </c>
      <c r="C130" s="92">
        <v>834</v>
      </c>
      <c r="D130" s="190">
        <v>1700052479277</v>
      </c>
      <c r="E130" s="191" t="s">
        <v>288</v>
      </c>
      <c r="F130" s="192">
        <v>0</v>
      </c>
      <c r="G130" s="59">
        <v>0</v>
      </c>
      <c r="H130" s="60">
        <v>4.1500000000000004</v>
      </c>
      <c r="I130" s="60">
        <v>0.92</v>
      </c>
      <c r="J130" s="60">
        <v>0.92</v>
      </c>
      <c r="K130" s="61">
        <v>0</v>
      </c>
      <c r="L130" s="62">
        <v>953.7</v>
      </c>
      <c r="M130" s="62">
        <v>0.05</v>
      </c>
      <c r="N130" s="62">
        <v>0.05</v>
      </c>
    </row>
    <row r="131" spans="1:14" ht="15.6" customHeight="1" x14ac:dyDescent="0.25">
      <c r="A131" s="92">
        <v>635</v>
      </c>
      <c r="B131" s="190">
        <v>1700052632341</v>
      </c>
      <c r="C131" s="92">
        <v>835</v>
      </c>
      <c r="D131" s="190">
        <v>1700052632350</v>
      </c>
      <c r="E131" s="191" t="s">
        <v>289</v>
      </c>
      <c r="F131" s="192">
        <v>0</v>
      </c>
      <c r="G131" s="59">
        <v>0</v>
      </c>
      <c r="H131" s="60">
        <v>44.84</v>
      </c>
      <c r="I131" s="60">
        <v>0.93</v>
      </c>
      <c r="J131" s="60">
        <v>0.93</v>
      </c>
      <c r="K131" s="61">
        <v>0</v>
      </c>
      <c r="L131" s="62">
        <v>5500.84</v>
      </c>
      <c r="M131" s="62">
        <v>0.05</v>
      </c>
      <c r="N131" s="62">
        <v>0.05</v>
      </c>
    </row>
    <row r="132" spans="1:14" ht="15.6" customHeight="1" x14ac:dyDescent="0.25">
      <c r="A132" s="92">
        <v>790</v>
      </c>
      <c r="B132" s="190">
        <v>1700052250248</v>
      </c>
      <c r="C132" s="92">
        <v>990</v>
      </c>
      <c r="D132" s="190">
        <v>1700052250284</v>
      </c>
      <c r="E132" s="191" t="s">
        <v>290</v>
      </c>
      <c r="F132" s="192">
        <v>0</v>
      </c>
      <c r="G132" s="59">
        <v>0</v>
      </c>
      <c r="H132" s="60">
        <v>22.5</v>
      </c>
      <c r="I132" s="60">
        <v>0.95</v>
      </c>
      <c r="J132" s="60">
        <v>0.95</v>
      </c>
      <c r="K132" s="61">
        <v>0</v>
      </c>
      <c r="L132" s="62">
        <v>1633.42</v>
      </c>
      <c r="M132" s="62">
        <v>0.05</v>
      </c>
      <c r="N132" s="62">
        <v>0.05</v>
      </c>
    </row>
    <row r="133" spans="1:14" ht="15.6" customHeight="1" x14ac:dyDescent="0.25">
      <c r="A133" s="92">
        <v>644</v>
      </c>
      <c r="B133" s="190">
        <v>1700051778192</v>
      </c>
      <c r="C133" s="92">
        <v>844</v>
      </c>
      <c r="D133" s="190">
        <v>1700051778183</v>
      </c>
      <c r="E133" s="191" t="s">
        <v>291</v>
      </c>
      <c r="F133" s="192">
        <v>0</v>
      </c>
      <c r="G133" s="59">
        <v>0</v>
      </c>
      <c r="H133" s="60">
        <v>42.38</v>
      </c>
      <c r="I133" s="60">
        <v>0.67</v>
      </c>
      <c r="J133" s="60">
        <v>0.67</v>
      </c>
      <c r="K133" s="61">
        <v>0</v>
      </c>
      <c r="L133" s="62">
        <v>0</v>
      </c>
      <c r="M133" s="62">
        <v>0</v>
      </c>
      <c r="N133" s="62">
        <v>0</v>
      </c>
    </row>
    <row r="134" spans="1:14" ht="15.6" customHeight="1" x14ac:dyDescent="0.25">
      <c r="A134" s="92">
        <v>646</v>
      </c>
      <c r="B134" s="190">
        <v>1700052537803</v>
      </c>
      <c r="C134" s="92">
        <v>846</v>
      </c>
      <c r="D134" s="190">
        <v>1700052537812</v>
      </c>
      <c r="E134" s="191" t="s">
        <v>292</v>
      </c>
      <c r="F134" s="192">
        <v>0</v>
      </c>
      <c r="G134" s="59">
        <v>0</v>
      </c>
      <c r="H134" s="60">
        <v>2.74</v>
      </c>
      <c r="I134" s="60">
        <v>6</v>
      </c>
      <c r="J134" s="60">
        <v>6</v>
      </c>
      <c r="K134" s="61">
        <v>0</v>
      </c>
      <c r="L134" s="62">
        <v>662.98</v>
      </c>
      <c r="M134" s="62">
        <v>0.05</v>
      </c>
      <c r="N134" s="62">
        <v>0.05</v>
      </c>
    </row>
    <row r="135" spans="1:14" ht="15.6" customHeight="1" x14ac:dyDescent="0.25">
      <c r="A135" s="92">
        <v>648</v>
      </c>
      <c r="B135" s="190">
        <v>1700052909174</v>
      </c>
      <c r="C135" s="92">
        <v>848</v>
      </c>
      <c r="D135" s="190">
        <v>1700052909183</v>
      </c>
      <c r="E135" s="191" t="s">
        <v>293</v>
      </c>
      <c r="F135" s="192">
        <v>0</v>
      </c>
      <c r="G135" s="59">
        <v>0</v>
      </c>
      <c r="H135" s="60">
        <v>6.18</v>
      </c>
      <c r="I135" s="60">
        <v>4.79</v>
      </c>
      <c r="J135" s="60">
        <v>4.79</v>
      </c>
      <c r="K135" s="61">
        <v>0</v>
      </c>
      <c r="L135" s="62">
        <v>679.66</v>
      </c>
      <c r="M135" s="62">
        <v>0.05</v>
      </c>
      <c r="N135" s="62">
        <v>0.05</v>
      </c>
    </row>
    <row r="136" spans="1:14" ht="15.6" customHeight="1" x14ac:dyDescent="0.25">
      <c r="A136" s="92">
        <v>8715</v>
      </c>
      <c r="B136" s="190">
        <v>8715</v>
      </c>
      <c r="C136" s="92">
        <v>8715</v>
      </c>
      <c r="D136" s="190">
        <v>8715</v>
      </c>
      <c r="E136" s="191" t="s">
        <v>294</v>
      </c>
      <c r="F136" s="192">
        <v>0</v>
      </c>
      <c r="G136" s="59">
        <v>0</v>
      </c>
      <c r="H136" s="60">
        <v>19.54</v>
      </c>
      <c r="I136" s="60">
        <v>2.77</v>
      </c>
      <c r="J136" s="60">
        <v>2.77</v>
      </c>
      <c r="K136" s="61">
        <v>0</v>
      </c>
      <c r="L136" s="62">
        <v>10299.07</v>
      </c>
      <c r="M136" s="62">
        <v>0.05</v>
      </c>
      <c r="N136" s="62">
        <v>0.05</v>
      </c>
    </row>
    <row r="137" spans="1:14" ht="15.6" customHeight="1" x14ac:dyDescent="0.25">
      <c r="A137" s="92">
        <v>652</v>
      </c>
      <c r="B137" s="190">
        <v>1700052674875</v>
      </c>
      <c r="C137" s="92">
        <v>852</v>
      </c>
      <c r="D137" s="190">
        <v>1700052674884</v>
      </c>
      <c r="E137" s="191" t="s">
        <v>295</v>
      </c>
      <c r="F137" s="192">
        <v>0</v>
      </c>
      <c r="G137" s="59">
        <v>0</v>
      </c>
      <c r="H137" s="60">
        <v>81.67</v>
      </c>
      <c r="I137" s="60">
        <v>0.91</v>
      </c>
      <c r="J137" s="60">
        <v>0.91</v>
      </c>
      <c r="K137" s="61">
        <v>0</v>
      </c>
      <c r="L137" s="62">
        <v>8167.24</v>
      </c>
      <c r="M137" s="62">
        <v>0.05</v>
      </c>
      <c r="N137" s="62">
        <v>0.05</v>
      </c>
    </row>
    <row r="138" spans="1:14" ht="15.6" customHeight="1" x14ac:dyDescent="0.25">
      <c r="A138" s="92">
        <v>653</v>
      </c>
      <c r="B138" s="190">
        <v>1700052577772</v>
      </c>
      <c r="C138" s="92">
        <v>853</v>
      </c>
      <c r="D138" s="190">
        <v>1700052577781</v>
      </c>
      <c r="E138" s="191" t="s">
        <v>296</v>
      </c>
      <c r="F138" s="192">
        <v>0</v>
      </c>
      <c r="G138" s="59">
        <v>0</v>
      </c>
      <c r="H138" s="60">
        <v>16.61</v>
      </c>
      <c r="I138" s="60">
        <v>0.95</v>
      </c>
      <c r="J138" s="60">
        <v>0.95</v>
      </c>
      <c r="K138" s="61">
        <v>0</v>
      </c>
      <c r="L138" s="62">
        <v>2292.5</v>
      </c>
      <c r="M138" s="62">
        <v>0.05</v>
      </c>
      <c r="N138" s="62">
        <v>0.05</v>
      </c>
    </row>
    <row r="139" spans="1:14" ht="15.6" customHeight="1" x14ac:dyDescent="0.25">
      <c r="A139" s="92">
        <v>654</v>
      </c>
      <c r="B139" s="190">
        <v>1700052635991</v>
      </c>
      <c r="C139" s="92">
        <v>854</v>
      </c>
      <c r="D139" s="190">
        <v>1700052636008</v>
      </c>
      <c r="E139" s="191" t="s">
        <v>297</v>
      </c>
      <c r="F139" s="192">
        <v>0</v>
      </c>
      <c r="G139" s="59">
        <v>0</v>
      </c>
      <c r="H139" s="60">
        <v>9.94</v>
      </c>
      <c r="I139" s="60">
        <v>1.02</v>
      </c>
      <c r="J139" s="60">
        <v>1.02</v>
      </c>
      <c r="K139" s="61">
        <v>0</v>
      </c>
      <c r="L139" s="62">
        <v>655.78</v>
      </c>
      <c r="M139" s="62">
        <v>0.05</v>
      </c>
      <c r="N139" s="62">
        <v>0.05</v>
      </c>
    </row>
    <row r="140" spans="1:14" ht="15.6" customHeight="1" x14ac:dyDescent="0.25">
      <c r="A140" s="92">
        <v>795</v>
      </c>
      <c r="B140" s="190">
        <v>1700052588250</v>
      </c>
      <c r="C140" s="92">
        <v>859</v>
      </c>
      <c r="D140" s="190">
        <v>1700052588296</v>
      </c>
      <c r="E140" s="191" t="s">
        <v>298</v>
      </c>
      <c r="F140" s="192">
        <v>0</v>
      </c>
      <c r="G140" s="59">
        <v>0</v>
      </c>
      <c r="H140" s="60">
        <v>143.59</v>
      </c>
      <c r="I140" s="60">
        <v>0.92</v>
      </c>
      <c r="J140" s="60">
        <v>0.92</v>
      </c>
      <c r="K140" s="61">
        <v>0</v>
      </c>
      <c r="L140" s="62">
        <v>522.13</v>
      </c>
      <c r="M140" s="62">
        <v>0.05</v>
      </c>
      <c r="N140" s="62">
        <v>0.05</v>
      </c>
    </row>
    <row r="141" spans="1:14" ht="15.6" customHeight="1" x14ac:dyDescent="0.25">
      <c r="A141" s="92">
        <v>796</v>
      </c>
      <c r="B141" s="190">
        <v>1700052844312</v>
      </c>
      <c r="C141" s="92">
        <v>860</v>
      </c>
      <c r="D141" s="190">
        <v>1700052844321</v>
      </c>
      <c r="E141" s="191" t="s">
        <v>299</v>
      </c>
      <c r="F141" s="192">
        <v>0</v>
      </c>
      <c r="G141" s="59">
        <v>0</v>
      </c>
      <c r="H141" s="60">
        <v>11.27</v>
      </c>
      <c r="I141" s="60">
        <v>1.17</v>
      </c>
      <c r="J141" s="60">
        <v>1.17</v>
      </c>
      <c r="K141" s="61">
        <v>0</v>
      </c>
      <c r="L141" s="62">
        <v>2591.06</v>
      </c>
      <c r="M141" s="62">
        <v>0.05</v>
      </c>
      <c r="N141" s="62">
        <v>0.05</v>
      </c>
    </row>
    <row r="142" spans="1:14" ht="15.6" customHeight="1" x14ac:dyDescent="0.25">
      <c r="A142" s="92">
        <v>797</v>
      </c>
      <c r="B142" s="190">
        <v>1700052585286</v>
      </c>
      <c r="C142" s="92">
        <v>8717</v>
      </c>
      <c r="D142" s="190">
        <v>8717</v>
      </c>
      <c r="E142" s="191" t="s">
        <v>300</v>
      </c>
      <c r="F142" s="192">
        <v>0</v>
      </c>
      <c r="G142" s="59">
        <v>0</v>
      </c>
      <c r="H142" s="60">
        <v>68.39</v>
      </c>
      <c r="I142" s="60">
        <v>1.41</v>
      </c>
      <c r="J142" s="60">
        <v>1.41</v>
      </c>
      <c r="K142" s="61">
        <v>0</v>
      </c>
      <c r="L142" s="62">
        <v>8548.41</v>
      </c>
      <c r="M142" s="62">
        <v>0.05</v>
      </c>
      <c r="N142" s="62">
        <v>0.05</v>
      </c>
    </row>
    <row r="143" spans="1:14" ht="15.6" customHeight="1" x14ac:dyDescent="0.25">
      <c r="A143" s="92">
        <v>658</v>
      </c>
      <c r="B143" s="190">
        <v>1700052525366</v>
      </c>
      <c r="C143" s="92">
        <v>863</v>
      </c>
      <c r="D143" s="190">
        <v>1700052525375</v>
      </c>
      <c r="E143" s="191" t="s">
        <v>301</v>
      </c>
      <c r="F143" s="192">
        <v>0</v>
      </c>
      <c r="G143" s="59">
        <v>0</v>
      </c>
      <c r="H143" s="60">
        <v>86.35</v>
      </c>
      <c r="I143" s="60">
        <v>1.19</v>
      </c>
      <c r="J143" s="60">
        <v>1.19</v>
      </c>
      <c r="K143" s="61">
        <v>0</v>
      </c>
      <c r="L143" s="62">
        <v>21588.29</v>
      </c>
      <c r="M143" s="62">
        <v>0.05</v>
      </c>
      <c r="N143" s="62">
        <v>0.05</v>
      </c>
    </row>
    <row r="144" spans="1:14" ht="15.6" customHeight="1" x14ac:dyDescent="0.25">
      <c r="A144" s="92">
        <v>655</v>
      </c>
      <c r="B144" s="190">
        <v>1700052524098</v>
      </c>
      <c r="C144" s="92">
        <v>864</v>
      </c>
      <c r="D144" s="190">
        <v>1700052524103</v>
      </c>
      <c r="E144" s="191" t="s">
        <v>302</v>
      </c>
      <c r="F144" s="192">
        <v>0</v>
      </c>
      <c r="G144" s="59">
        <v>0</v>
      </c>
      <c r="H144" s="60">
        <v>4.96</v>
      </c>
      <c r="I144" s="60">
        <v>1.1200000000000001</v>
      </c>
      <c r="J144" s="60">
        <v>1.1200000000000001</v>
      </c>
      <c r="K144" s="61">
        <v>0</v>
      </c>
      <c r="L144" s="62">
        <v>986.68</v>
      </c>
      <c r="M144" s="62">
        <v>0.05</v>
      </c>
      <c r="N144" s="62">
        <v>0.05</v>
      </c>
    </row>
    <row r="145" spans="1:14" ht="15.6" customHeight="1" x14ac:dyDescent="0.25">
      <c r="A145" s="92">
        <v>659</v>
      </c>
      <c r="B145" s="190">
        <v>1700052500724</v>
      </c>
      <c r="C145" s="92">
        <v>865</v>
      </c>
      <c r="D145" s="190">
        <v>1700052500733</v>
      </c>
      <c r="E145" s="191" t="s">
        <v>303</v>
      </c>
      <c r="F145" s="192">
        <v>0</v>
      </c>
      <c r="G145" s="59">
        <v>0</v>
      </c>
      <c r="H145" s="60">
        <v>58.59</v>
      </c>
      <c r="I145" s="60">
        <v>1.37</v>
      </c>
      <c r="J145" s="60">
        <v>1.37</v>
      </c>
      <c r="K145" s="61">
        <v>0</v>
      </c>
      <c r="L145" s="62">
        <v>14471.86</v>
      </c>
      <c r="M145" s="62">
        <v>0.05</v>
      </c>
      <c r="N145" s="62">
        <v>0.05</v>
      </c>
    </row>
    <row r="146" spans="1:14" ht="15.6" customHeight="1" x14ac:dyDescent="0.25">
      <c r="A146" s="92">
        <v>661</v>
      </c>
      <c r="B146" s="190">
        <v>1700052601770</v>
      </c>
      <c r="C146" s="92">
        <v>867</v>
      </c>
      <c r="D146" s="190">
        <v>1700052601812</v>
      </c>
      <c r="E146" s="191" t="s">
        <v>304</v>
      </c>
      <c r="F146" s="192">
        <v>0</v>
      </c>
      <c r="G146" s="59">
        <v>0</v>
      </c>
      <c r="H146" s="60">
        <v>24.11</v>
      </c>
      <c r="I146" s="60">
        <v>1.17</v>
      </c>
      <c r="J146" s="60">
        <v>1.17</v>
      </c>
      <c r="K146" s="61">
        <v>0</v>
      </c>
      <c r="L146" s="62">
        <v>2583.0500000000002</v>
      </c>
      <c r="M146" s="62">
        <v>0.05</v>
      </c>
      <c r="N146" s="62">
        <v>0.05</v>
      </c>
    </row>
    <row r="147" spans="1:14" ht="15.6" customHeight="1" x14ac:dyDescent="0.25">
      <c r="A147" s="92">
        <v>624</v>
      </c>
      <c r="B147" s="190">
        <v>1700052765487</v>
      </c>
      <c r="C147" s="92">
        <v>824</v>
      </c>
      <c r="D147" s="190">
        <v>1700052765496</v>
      </c>
      <c r="E147" s="191" t="s">
        <v>305</v>
      </c>
      <c r="F147" s="192">
        <v>0</v>
      </c>
      <c r="G147" s="59">
        <v>0</v>
      </c>
      <c r="H147" s="60">
        <v>24.76</v>
      </c>
      <c r="I147" s="60">
        <v>0.94</v>
      </c>
      <c r="J147" s="60">
        <v>0.94</v>
      </c>
      <c r="K147" s="61">
        <v>0</v>
      </c>
      <c r="L147" s="62">
        <v>1138.8399999999999</v>
      </c>
      <c r="M147" s="62">
        <v>0.05</v>
      </c>
      <c r="N147" s="62">
        <v>0.05</v>
      </c>
    </row>
    <row r="148" spans="1:14" ht="15.6" customHeight="1" x14ac:dyDescent="0.25">
      <c r="A148" s="92">
        <v>664</v>
      </c>
      <c r="B148" s="190">
        <v>1700052793182</v>
      </c>
      <c r="C148" s="92">
        <v>870</v>
      </c>
      <c r="D148" s="190">
        <v>1700052793207</v>
      </c>
      <c r="E148" s="191" t="s">
        <v>306</v>
      </c>
      <c r="F148" s="192">
        <v>0</v>
      </c>
      <c r="G148" s="59">
        <v>0</v>
      </c>
      <c r="H148" s="60">
        <v>168.75</v>
      </c>
      <c r="I148" s="60">
        <v>1.37</v>
      </c>
      <c r="J148" s="60">
        <v>1.37</v>
      </c>
      <c r="K148" s="61">
        <v>0</v>
      </c>
      <c r="L148" s="62">
        <v>2920.6</v>
      </c>
      <c r="M148" s="62">
        <v>0.05</v>
      </c>
      <c r="N148" s="62">
        <v>0.05</v>
      </c>
    </row>
    <row r="149" spans="1:14" ht="15.6" customHeight="1" x14ac:dyDescent="0.25">
      <c r="A149" s="92">
        <v>665</v>
      </c>
      <c r="B149" s="190">
        <v>1700052556300</v>
      </c>
      <c r="C149" s="92">
        <v>871</v>
      </c>
      <c r="D149" s="190">
        <v>1700052556319</v>
      </c>
      <c r="E149" s="191" t="s">
        <v>307</v>
      </c>
      <c r="F149" s="192">
        <v>0</v>
      </c>
      <c r="G149" s="59">
        <v>0</v>
      </c>
      <c r="H149" s="60">
        <v>22.54</v>
      </c>
      <c r="I149" s="60">
        <v>1.1200000000000001</v>
      </c>
      <c r="J149" s="60">
        <v>1.1200000000000001</v>
      </c>
      <c r="K149" s="61">
        <v>0</v>
      </c>
      <c r="L149" s="62">
        <v>1036.73</v>
      </c>
      <c r="M149" s="62">
        <v>0.05</v>
      </c>
      <c r="N149" s="62">
        <v>0.05</v>
      </c>
    </row>
    <row r="150" spans="1:14" ht="15.6" customHeight="1" x14ac:dyDescent="0.25">
      <c r="A150" s="92">
        <v>778</v>
      </c>
      <c r="B150" s="190">
        <v>1700051768167</v>
      </c>
      <c r="C150" s="92">
        <v>978</v>
      </c>
      <c r="D150" s="190">
        <v>1700051768158</v>
      </c>
      <c r="E150" s="191" t="s">
        <v>308</v>
      </c>
      <c r="F150" s="192">
        <v>0</v>
      </c>
      <c r="G150" s="59">
        <v>0</v>
      </c>
      <c r="H150" s="60">
        <v>39.590000000000003</v>
      </c>
      <c r="I150" s="60">
        <v>2.39</v>
      </c>
      <c r="J150" s="60">
        <v>2.39</v>
      </c>
      <c r="K150" s="61">
        <v>0</v>
      </c>
      <c r="L150" s="62">
        <v>1700.73</v>
      </c>
      <c r="M150" s="62">
        <v>0.05</v>
      </c>
      <c r="N150" s="62">
        <v>0.05</v>
      </c>
    </row>
    <row r="151" spans="1:14" ht="15.6" customHeight="1" x14ac:dyDescent="0.25">
      <c r="A151" s="92">
        <v>667</v>
      </c>
      <c r="B151" s="190">
        <v>1700052479212</v>
      </c>
      <c r="C151" s="92">
        <v>873</v>
      </c>
      <c r="D151" s="190">
        <v>1700052479221</v>
      </c>
      <c r="E151" s="191" t="s">
        <v>309</v>
      </c>
      <c r="F151" s="192">
        <v>0</v>
      </c>
      <c r="G151" s="59">
        <v>0</v>
      </c>
      <c r="H151" s="60">
        <v>77.72</v>
      </c>
      <c r="I151" s="60">
        <v>0.96</v>
      </c>
      <c r="J151" s="60">
        <v>0.96</v>
      </c>
      <c r="K151" s="61">
        <v>0</v>
      </c>
      <c r="L151" s="62">
        <v>3703.99</v>
      </c>
      <c r="M151" s="62">
        <v>0.05</v>
      </c>
      <c r="N151" s="62">
        <v>0.05</v>
      </c>
    </row>
    <row r="152" spans="1:14" ht="15.6" customHeight="1" x14ac:dyDescent="0.25">
      <c r="A152" s="92">
        <v>691</v>
      </c>
      <c r="B152" s="190">
        <v>1700051747715</v>
      </c>
      <c r="C152" s="92"/>
      <c r="D152" s="190"/>
      <c r="E152" s="191" t="s">
        <v>310</v>
      </c>
      <c r="F152" s="192">
        <v>0</v>
      </c>
      <c r="G152" s="59">
        <v>0</v>
      </c>
      <c r="H152" s="60">
        <v>891.47</v>
      </c>
      <c r="I152" s="60">
        <v>1.47</v>
      </c>
      <c r="J152" s="60">
        <v>1.47</v>
      </c>
      <c r="K152" s="61">
        <v>0</v>
      </c>
      <c r="L152" s="62">
        <v>0</v>
      </c>
      <c r="M152" s="62">
        <v>0</v>
      </c>
      <c r="N152" s="62">
        <v>0</v>
      </c>
    </row>
    <row r="153" spans="1:14" ht="15.6" customHeight="1" x14ac:dyDescent="0.25">
      <c r="A153" s="92">
        <v>691</v>
      </c>
      <c r="B153" s="190">
        <v>1700051747733</v>
      </c>
      <c r="C153" s="92"/>
      <c r="D153" s="190"/>
      <c r="E153" s="191" t="s">
        <v>311</v>
      </c>
      <c r="F153" s="192">
        <v>0</v>
      </c>
      <c r="G153" s="59">
        <v>0</v>
      </c>
      <c r="H153" s="60">
        <v>891.47</v>
      </c>
      <c r="I153" s="60">
        <v>2.1800000000000002</v>
      </c>
      <c r="J153" s="60">
        <v>2.1800000000000002</v>
      </c>
      <c r="K153" s="61">
        <v>0</v>
      </c>
      <c r="L153" s="62">
        <v>0</v>
      </c>
      <c r="M153" s="62">
        <v>0</v>
      </c>
      <c r="N153" s="62">
        <v>0</v>
      </c>
    </row>
    <row r="154" spans="1:14" ht="15.6" customHeight="1" x14ac:dyDescent="0.25">
      <c r="A154" s="92"/>
      <c r="B154" s="190"/>
      <c r="C154" s="92">
        <v>528</v>
      </c>
      <c r="D154" s="190">
        <v>1700051731194</v>
      </c>
      <c r="E154" s="191" t="s">
        <v>312</v>
      </c>
      <c r="F154" s="192">
        <v>0</v>
      </c>
      <c r="G154" s="59">
        <v>0</v>
      </c>
      <c r="H154" s="60">
        <v>0</v>
      </c>
      <c r="I154" s="60">
        <v>0</v>
      </c>
      <c r="J154" s="60">
        <v>0</v>
      </c>
      <c r="K154" s="61">
        <v>0</v>
      </c>
      <c r="L154" s="62">
        <v>421.81</v>
      </c>
      <c r="M154" s="62">
        <v>0.05</v>
      </c>
      <c r="N154" s="62">
        <v>0.05</v>
      </c>
    </row>
    <row r="155" spans="1:14" ht="15.6" customHeight="1" x14ac:dyDescent="0.25">
      <c r="A155" s="92"/>
      <c r="B155" s="190"/>
      <c r="C155" s="92">
        <v>528</v>
      </c>
      <c r="D155" s="190">
        <v>1700051731185</v>
      </c>
      <c r="E155" s="191" t="s">
        <v>313</v>
      </c>
      <c r="F155" s="192">
        <v>0</v>
      </c>
      <c r="G155" s="59">
        <v>0</v>
      </c>
      <c r="H155" s="60">
        <v>0</v>
      </c>
      <c r="I155" s="60">
        <v>0</v>
      </c>
      <c r="J155" s="60">
        <v>0</v>
      </c>
      <c r="K155" s="61">
        <v>0</v>
      </c>
      <c r="L155" s="62">
        <v>421.81</v>
      </c>
      <c r="M155" s="62">
        <v>0.05</v>
      </c>
      <c r="N155" s="62">
        <v>0.05</v>
      </c>
    </row>
    <row r="156" spans="1:14" ht="15.6" customHeight="1" x14ac:dyDescent="0.25">
      <c r="A156" s="92"/>
      <c r="B156" s="190"/>
      <c r="C156" s="92">
        <v>528</v>
      </c>
      <c r="D156" s="190">
        <v>1700051731176</v>
      </c>
      <c r="E156" s="191" t="s">
        <v>314</v>
      </c>
      <c r="F156" s="192">
        <v>0</v>
      </c>
      <c r="G156" s="59">
        <v>0</v>
      </c>
      <c r="H156" s="60">
        <v>0</v>
      </c>
      <c r="I156" s="60">
        <v>0</v>
      </c>
      <c r="J156" s="60">
        <v>0</v>
      </c>
      <c r="K156" s="61">
        <v>0</v>
      </c>
      <c r="L156" s="62">
        <v>421.81</v>
      </c>
      <c r="M156" s="62">
        <v>0.05</v>
      </c>
      <c r="N156" s="62">
        <v>0.05</v>
      </c>
    </row>
    <row r="157" spans="1:14" ht="15.6" customHeight="1" x14ac:dyDescent="0.25">
      <c r="A157" s="92"/>
      <c r="B157" s="190"/>
      <c r="C157" s="92">
        <v>528</v>
      </c>
      <c r="D157" s="190">
        <v>1700051731120</v>
      </c>
      <c r="E157" s="191" t="s">
        <v>315</v>
      </c>
      <c r="F157" s="192">
        <v>0</v>
      </c>
      <c r="G157" s="59">
        <v>0</v>
      </c>
      <c r="H157" s="60">
        <v>0</v>
      </c>
      <c r="I157" s="60">
        <v>0</v>
      </c>
      <c r="J157" s="60">
        <v>0</v>
      </c>
      <c r="K157" s="61">
        <v>0</v>
      </c>
      <c r="L157" s="62">
        <v>421.81</v>
      </c>
      <c r="M157" s="62">
        <v>0.05</v>
      </c>
      <c r="N157" s="62">
        <v>0.05</v>
      </c>
    </row>
    <row r="158" spans="1:14" ht="15.6" customHeight="1" x14ac:dyDescent="0.25">
      <c r="A158" s="92"/>
      <c r="B158" s="190"/>
      <c r="C158" s="92">
        <v>528</v>
      </c>
      <c r="D158" s="190">
        <v>1700051731088</v>
      </c>
      <c r="E158" s="191" t="s">
        <v>316</v>
      </c>
      <c r="F158" s="192">
        <v>0</v>
      </c>
      <c r="G158" s="59">
        <v>0</v>
      </c>
      <c r="H158" s="60">
        <v>0</v>
      </c>
      <c r="I158" s="60">
        <v>0</v>
      </c>
      <c r="J158" s="60">
        <v>0</v>
      </c>
      <c r="K158" s="61">
        <v>0</v>
      </c>
      <c r="L158" s="62">
        <v>421.81</v>
      </c>
      <c r="M158" s="62">
        <v>0.05</v>
      </c>
      <c r="N158" s="62">
        <v>0.05</v>
      </c>
    </row>
    <row r="159" spans="1:14" ht="15.6" customHeight="1" x14ac:dyDescent="0.25">
      <c r="A159" s="92"/>
      <c r="B159" s="190"/>
      <c r="C159" s="92">
        <v>528</v>
      </c>
      <c r="D159" s="190">
        <v>1700051731200</v>
      </c>
      <c r="E159" s="191" t="s">
        <v>317</v>
      </c>
      <c r="F159" s="192">
        <v>0</v>
      </c>
      <c r="G159" s="59">
        <v>0</v>
      </c>
      <c r="H159" s="60">
        <v>0</v>
      </c>
      <c r="I159" s="60">
        <v>0</v>
      </c>
      <c r="J159" s="60">
        <v>0</v>
      </c>
      <c r="K159" s="61">
        <v>0</v>
      </c>
      <c r="L159" s="62">
        <v>421.81</v>
      </c>
      <c r="M159" s="62">
        <v>0.05</v>
      </c>
      <c r="N159" s="62">
        <v>0.05</v>
      </c>
    </row>
    <row r="160" spans="1:14" ht="15.6" customHeight="1" x14ac:dyDescent="0.25">
      <c r="A160" s="92"/>
      <c r="B160" s="190"/>
      <c r="C160" s="92">
        <v>528</v>
      </c>
      <c r="D160" s="190">
        <v>1700051730846</v>
      </c>
      <c r="E160" s="191" t="s">
        <v>318</v>
      </c>
      <c r="F160" s="192">
        <v>0</v>
      </c>
      <c r="G160" s="59">
        <v>0</v>
      </c>
      <c r="H160" s="60">
        <v>0</v>
      </c>
      <c r="I160" s="60">
        <v>0</v>
      </c>
      <c r="J160" s="60">
        <v>0</v>
      </c>
      <c r="K160" s="61">
        <v>0</v>
      </c>
      <c r="L160" s="62">
        <v>421.81</v>
      </c>
      <c r="M160" s="62">
        <v>0.05</v>
      </c>
      <c r="N160" s="62">
        <v>0.05</v>
      </c>
    </row>
    <row r="161" spans="1:14" ht="15.6" customHeight="1" x14ac:dyDescent="0.25">
      <c r="A161" s="92"/>
      <c r="B161" s="190"/>
      <c r="C161" s="92">
        <v>528</v>
      </c>
      <c r="D161" s="190">
        <v>1700051730873</v>
      </c>
      <c r="E161" s="191" t="s">
        <v>319</v>
      </c>
      <c r="F161" s="192">
        <v>0</v>
      </c>
      <c r="G161" s="59">
        <v>0</v>
      </c>
      <c r="H161" s="60">
        <v>0</v>
      </c>
      <c r="I161" s="60">
        <v>0</v>
      </c>
      <c r="J161" s="60">
        <v>0</v>
      </c>
      <c r="K161" s="61">
        <v>0</v>
      </c>
      <c r="L161" s="62">
        <v>421.81</v>
      </c>
      <c r="M161" s="62">
        <v>0.05</v>
      </c>
      <c r="N161" s="62">
        <v>0.05</v>
      </c>
    </row>
    <row r="162" spans="1:14" ht="15.6" customHeight="1" x14ac:dyDescent="0.25">
      <c r="A162" s="92"/>
      <c r="B162" s="190"/>
      <c r="C162" s="92">
        <v>528</v>
      </c>
      <c r="D162" s="190">
        <v>1700051730882</v>
      </c>
      <c r="E162" s="191" t="s">
        <v>320</v>
      </c>
      <c r="F162" s="192">
        <v>0</v>
      </c>
      <c r="G162" s="59">
        <v>0</v>
      </c>
      <c r="H162" s="60">
        <v>0</v>
      </c>
      <c r="I162" s="60">
        <v>0</v>
      </c>
      <c r="J162" s="60">
        <v>0</v>
      </c>
      <c r="K162" s="61">
        <v>0</v>
      </c>
      <c r="L162" s="62">
        <v>421.81</v>
      </c>
      <c r="M162" s="62">
        <v>0.05</v>
      </c>
      <c r="N162" s="62">
        <v>0.05</v>
      </c>
    </row>
    <row r="163" spans="1:14" ht="15.6" customHeight="1" x14ac:dyDescent="0.25">
      <c r="A163" s="92"/>
      <c r="B163" s="190"/>
      <c r="C163" s="92">
        <v>843</v>
      </c>
      <c r="D163" s="190">
        <v>1700051730891</v>
      </c>
      <c r="E163" s="191" t="s">
        <v>321</v>
      </c>
      <c r="F163" s="192">
        <v>0</v>
      </c>
      <c r="G163" s="59">
        <v>0</v>
      </c>
      <c r="H163" s="60">
        <v>0</v>
      </c>
      <c r="I163" s="60">
        <v>0</v>
      </c>
      <c r="J163" s="60">
        <v>0</v>
      </c>
      <c r="K163" s="61">
        <v>0</v>
      </c>
      <c r="L163" s="62">
        <v>891.47</v>
      </c>
      <c r="M163" s="62">
        <v>0.05</v>
      </c>
      <c r="N163" s="62">
        <v>0.05</v>
      </c>
    </row>
    <row r="164" spans="1:14" ht="15.6" customHeight="1" x14ac:dyDescent="0.25">
      <c r="A164" s="92"/>
      <c r="B164" s="190"/>
      <c r="C164" s="92">
        <v>843</v>
      </c>
      <c r="D164" s="190">
        <v>1700051730943</v>
      </c>
      <c r="E164" s="191" t="s">
        <v>322</v>
      </c>
      <c r="F164" s="192">
        <v>0</v>
      </c>
      <c r="G164" s="59">
        <v>0</v>
      </c>
      <c r="H164" s="60">
        <v>0</v>
      </c>
      <c r="I164" s="60">
        <v>0</v>
      </c>
      <c r="J164" s="60">
        <v>0</v>
      </c>
      <c r="K164" s="61">
        <v>0</v>
      </c>
      <c r="L164" s="62">
        <v>891.47</v>
      </c>
      <c r="M164" s="62">
        <v>0.05</v>
      </c>
      <c r="N164" s="62">
        <v>0.05</v>
      </c>
    </row>
    <row r="165" spans="1:14" ht="15.6" customHeight="1" x14ac:dyDescent="0.25">
      <c r="A165" s="92"/>
      <c r="B165" s="190"/>
      <c r="C165" s="92">
        <v>843</v>
      </c>
      <c r="D165" s="190">
        <v>1700051730916</v>
      </c>
      <c r="E165" s="191" t="s">
        <v>323</v>
      </c>
      <c r="F165" s="192">
        <v>0</v>
      </c>
      <c r="G165" s="59">
        <v>0</v>
      </c>
      <c r="H165" s="60">
        <v>0</v>
      </c>
      <c r="I165" s="60">
        <v>0</v>
      </c>
      <c r="J165" s="60">
        <v>0</v>
      </c>
      <c r="K165" s="61">
        <v>0</v>
      </c>
      <c r="L165" s="62">
        <v>891.47</v>
      </c>
      <c r="M165" s="62">
        <v>0.05</v>
      </c>
      <c r="N165" s="62">
        <v>0.05</v>
      </c>
    </row>
    <row r="166" spans="1:14" ht="15.6" customHeight="1" x14ac:dyDescent="0.25">
      <c r="A166" s="92">
        <v>668</v>
      </c>
      <c r="B166" s="190">
        <v>1700052336009</v>
      </c>
      <c r="C166" s="92">
        <v>874</v>
      </c>
      <c r="D166" s="190">
        <v>1700052336018</v>
      </c>
      <c r="E166" s="191" t="s">
        <v>324</v>
      </c>
      <c r="F166" s="192">
        <v>0</v>
      </c>
      <c r="G166" s="59">
        <v>0</v>
      </c>
      <c r="H166" s="60">
        <v>38.5</v>
      </c>
      <c r="I166" s="60">
        <v>5.91</v>
      </c>
      <c r="J166" s="60">
        <v>5.91</v>
      </c>
      <c r="K166" s="61">
        <v>0</v>
      </c>
      <c r="L166" s="62">
        <v>1948.1</v>
      </c>
      <c r="M166" s="62">
        <v>0.05</v>
      </c>
      <c r="N166" s="62">
        <v>0.05</v>
      </c>
    </row>
    <row r="167" spans="1:14" ht="15.6" customHeight="1" x14ac:dyDescent="0.25">
      <c r="A167" s="92">
        <v>669</v>
      </c>
      <c r="B167" s="190">
        <v>1700052611323</v>
      </c>
      <c r="C167" s="92">
        <v>875</v>
      </c>
      <c r="D167" s="190">
        <v>1700052611332</v>
      </c>
      <c r="E167" s="191" t="s">
        <v>325</v>
      </c>
      <c r="F167" s="192">
        <v>0</v>
      </c>
      <c r="G167" s="59">
        <v>0</v>
      </c>
      <c r="H167" s="60">
        <v>84.72</v>
      </c>
      <c r="I167" s="60">
        <v>1.63</v>
      </c>
      <c r="J167" s="60">
        <v>1.63</v>
      </c>
      <c r="K167" s="61">
        <v>0</v>
      </c>
      <c r="L167" s="62">
        <v>10166.5</v>
      </c>
      <c r="M167" s="62">
        <v>0.05</v>
      </c>
      <c r="N167" s="62">
        <v>0.05</v>
      </c>
    </row>
    <row r="168" spans="1:14" ht="15.6" customHeight="1" x14ac:dyDescent="0.25">
      <c r="A168" s="92">
        <v>780</v>
      </c>
      <c r="B168" s="190">
        <v>1700052910658</v>
      </c>
      <c r="C168" s="92">
        <v>980</v>
      </c>
      <c r="D168" s="190">
        <v>1700052910667</v>
      </c>
      <c r="E168" s="191" t="s">
        <v>326</v>
      </c>
      <c r="F168" s="192">
        <v>0</v>
      </c>
      <c r="G168" s="59">
        <v>0</v>
      </c>
      <c r="H168" s="60">
        <v>305.25</v>
      </c>
      <c r="I168" s="60">
        <v>6.04</v>
      </c>
      <c r="J168" s="60">
        <v>6.04</v>
      </c>
      <c r="K168" s="61">
        <v>0</v>
      </c>
      <c r="L168" s="62">
        <v>15247.17</v>
      </c>
      <c r="M168" s="62">
        <v>0.05</v>
      </c>
      <c r="N168" s="62">
        <v>0.05</v>
      </c>
    </row>
    <row r="169" spans="1:14" ht="15.6" customHeight="1" x14ac:dyDescent="0.25">
      <c r="A169" s="92">
        <v>673</v>
      </c>
      <c r="B169" s="190">
        <v>1700052767128</v>
      </c>
      <c r="C169" s="92">
        <v>879</v>
      </c>
      <c r="D169" s="190">
        <v>1700052767137</v>
      </c>
      <c r="E169" s="191" t="s">
        <v>327</v>
      </c>
      <c r="F169" s="192">
        <v>0</v>
      </c>
      <c r="G169" s="59">
        <v>0</v>
      </c>
      <c r="H169" s="60">
        <v>13.72</v>
      </c>
      <c r="I169" s="60">
        <v>0.91</v>
      </c>
      <c r="J169" s="60">
        <v>0.91</v>
      </c>
      <c r="K169" s="61">
        <v>0</v>
      </c>
      <c r="L169" s="62">
        <v>1097.03</v>
      </c>
      <c r="M169" s="62">
        <v>0.05</v>
      </c>
      <c r="N169" s="62">
        <v>0.05</v>
      </c>
    </row>
    <row r="170" spans="1:14" ht="15.6" customHeight="1" x14ac:dyDescent="0.25">
      <c r="A170" s="92">
        <v>647</v>
      </c>
      <c r="B170" s="190">
        <v>1700052610348</v>
      </c>
      <c r="C170" s="92">
        <v>847</v>
      </c>
      <c r="D170" s="190">
        <v>1700052610357</v>
      </c>
      <c r="E170" s="191" t="s">
        <v>328</v>
      </c>
      <c r="F170" s="192">
        <v>0</v>
      </c>
      <c r="G170" s="59">
        <v>0</v>
      </c>
      <c r="H170" s="60">
        <v>7.71</v>
      </c>
      <c r="I170" s="60">
        <v>1.04</v>
      </c>
      <c r="J170" s="60">
        <v>1.04</v>
      </c>
      <c r="K170" s="61">
        <v>0</v>
      </c>
      <c r="L170" s="62">
        <v>767.32</v>
      </c>
      <c r="M170" s="62">
        <v>0.05</v>
      </c>
      <c r="N170" s="62">
        <v>0.05</v>
      </c>
    </row>
    <row r="171" spans="1:14" ht="15.6" customHeight="1" x14ac:dyDescent="0.25">
      <c r="A171" s="92">
        <v>583</v>
      </c>
      <c r="B171" s="190">
        <v>1712392333485</v>
      </c>
      <c r="C171" s="92"/>
      <c r="D171" s="190"/>
      <c r="E171" s="191" t="s">
        <v>329</v>
      </c>
      <c r="F171" s="192">
        <v>1</v>
      </c>
      <c r="G171" s="59">
        <v>0</v>
      </c>
      <c r="H171" s="60">
        <v>2331.39</v>
      </c>
      <c r="I171" s="60">
        <v>6.38</v>
      </c>
      <c r="J171" s="60">
        <v>6.38</v>
      </c>
      <c r="K171" s="61">
        <v>0</v>
      </c>
      <c r="L171" s="62">
        <v>0</v>
      </c>
      <c r="M171" s="62">
        <v>0</v>
      </c>
      <c r="N171" s="62">
        <v>0</v>
      </c>
    </row>
    <row r="172" spans="1:14" ht="15.6" customHeight="1" x14ac:dyDescent="0.25">
      <c r="A172" s="92">
        <v>675</v>
      </c>
      <c r="B172" s="190">
        <v>1700052707945</v>
      </c>
      <c r="C172" s="92">
        <v>881</v>
      </c>
      <c r="D172" s="190">
        <v>1700052707963</v>
      </c>
      <c r="E172" s="191" t="s">
        <v>330</v>
      </c>
      <c r="F172" s="192">
        <v>0</v>
      </c>
      <c r="G172" s="59">
        <v>0</v>
      </c>
      <c r="H172" s="60">
        <v>642.84</v>
      </c>
      <c r="I172" s="60">
        <v>1.39</v>
      </c>
      <c r="J172" s="60">
        <v>1.39</v>
      </c>
      <c r="K172" s="61">
        <v>0</v>
      </c>
      <c r="L172" s="62">
        <v>1971.39</v>
      </c>
      <c r="M172" s="62">
        <v>0.05</v>
      </c>
      <c r="N172" s="62">
        <v>0.05</v>
      </c>
    </row>
    <row r="173" spans="1:14" ht="15.6" customHeight="1" x14ac:dyDescent="0.25">
      <c r="A173" s="92">
        <v>676</v>
      </c>
      <c r="B173" s="190">
        <v>1700052445729</v>
      </c>
      <c r="C173" s="92">
        <v>882</v>
      </c>
      <c r="D173" s="190">
        <v>1700052445738</v>
      </c>
      <c r="E173" s="191" t="s">
        <v>331</v>
      </c>
      <c r="F173" s="192">
        <v>0</v>
      </c>
      <c r="G173" s="59">
        <v>0</v>
      </c>
      <c r="H173" s="60">
        <v>6.29</v>
      </c>
      <c r="I173" s="60">
        <v>1.71</v>
      </c>
      <c r="J173" s="60">
        <v>1.71</v>
      </c>
      <c r="K173" s="61">
        <v>0</v>
      </c>
      <c r="L173" s="62">
        <v>1006.93</v>
      </c>
      <c r="M173" s="62">
        <v>0.05</v>
      </c>
      <c r="N173" s="62">
        <v>0.05</v>
      </c>
    </row>
    <row r="174" spans="1:14" ht="15.6" customHeight="1" x14ac:dyDescent="0.25">
      <c r="A174" s="92">
        <v>677</v>
      </c>
      <c r="B174" s="190">
        <v>1700052638539</v>
      </c>
      <c r="C174" s="92">
        <v>883</v>
      </c>
      <c r="D174" s="190">
        <v>1700052638548</v>
      </c>
      <c r="E174" s="191" t="s">
        <v>332</v>
      </c>
      <c r="F174" s="192">
        <v>0</v>
      </c>
      <c r="G174" s="59">
        <v>0</v>
      </c>
      <c r="H174" s="60">
        <v>45.72</v>
      </c>
      <c r="I174" s="60">
        <v>1.22</v>
      </c>
      <c r="J174" s="60">
        <v>1.22</v>
      </c>
      <c r="K174" s="61">
        <v>0</v>
      </c>
      <c r="L174" s="62">
        <v>9052.74</v>
      </c>
      <c r="M174" s="62">
        <v>0.05</v>
      </c>
      <c r="N174" s="62">
        <v>0.05</v>
      </c>
    </row>
    <row r="175" spans="1:14" ht="15.6" customHeight="1" x14ac:dyDescent="0.25">
      <c r="A175" s="92">
        <v>679</v>
      </c>
      <c r="B175" s="190">
        <v>1700052643929</v>
      </c>
      <c r="C175" s="92">
        <v>885</v>
      </c>
      <c r="D175" s="190">
        <v>1700052643938</v>
      </c>
      <c r="E175" s="191" t="s">
        <v>333</v>
      </c>
      <c r="F175" s="192">
        <v>0</v>
      </c>
      <c r="G175" s="59">
        <v>0</v>
      </c>
      <c r="H175" s="60">
        <v>7.5</v>
      </c>
      <c r="I175" s="60">
        <v>1.01</v>
      </c>
      <c r="J175" s="60">
        <v>1.01</v>
      </c>
      <c r="K175" s="61">
        <v>0</v>
      </c>
      <c r="L175" s="62">
        <v>1724.73</v>
      </c>
      <c r="M175" s="62">
        <v>0.05</v>
      </c>
      <c r="N175" s="62">
        <v>0.05</v>
      </c>
    </row>
    <row r="176" spans="1:14" ht="15.6" customHeight="1" x14ac:dyDescent="0.25">
      <c r="A176" s="92">
        <v>680</v>
      </c>
      <c r="B176" s="190">
        <v>1700052636150</v>
      </c>
      <c r="C176" s="92">
        <v>886</v>
      </c>
      <c r="D176" s="190">
        <v>1700052636160</v>
      </c>
      <c r="E176" s="191" t="s">
        <v>334</v>
      </c>
      <c r="F176" s="192">
        <v>0</v>
      </c>
      <c r="G176" s="59">
        <v>0</v>
      </c>
      <c r="H176" s="60">
        <v>8.7200000000000006</v>
      </c>
      <c r="I176" s="60">
        <v>0.92</v>
      </c>
      <c r="J176" s="60">
        <v>0.92</v>
      </c>
      <c r="K176" s="61">
        <v>0</v>
      </c>
      <c r="L176" s="62">
        <v>697.25</v>
      </c>
      <c r="M176" s="62">
        <v>0.05</v>
      </c>
      <c r="N176" s="62">
        <v>0.05</v>
      </c>
    </row>
    <row r="177" spans="1:14" ht="15.6" customHeight="1" x14ac:dyDescent="0.25">
      <c r="A177" s="92">
        <v>681</v>
      </c>
      <c r="B177" s="190">
        <v>1700052601413</v>
      </c>
      <c r="C177" s="92">
        <v>887</v>
      </c>
      <c r="D177" s="190">
        <v>1700052601469</v>
      </c>
      <c r="E177" s="191" t="s">
        <v>335</v>
      </c>
      <c r="F177" s="192">
        <v>0</v>
      </c>
      <c r="G177" s="59">
        <v>0</v>
      </c>
      <c r="H177" s="60">
        <v>4.3</v>
      </c>
      <c r="I177" s="60">
        <v>0.76</v>
      </c>
      <c r="J177" s="60">
        <v>0.76</v>
      </c>
      <c r="K177" s="61">
        <v>0</v>
      </c>
      <c r="L177" s="62">
        <v>0</v>
      </c>
      <c r="M177" s="62">
        <v>0</v>
      </c>
      <c r="N177" s="62">
        <v>0</v>
      </c>
    </row>
    <row r="178" spans="1:14" ht="15.6" customHeight="1" x14ac:dyDescent="0.25">
      <c r="A178" s="92">
        <v>682</v>
      </c>
      <c r="B178" s="190">
        <v>1700052604567</v>
      </c>
      <c r="C178" s="92">
        <v>888</v>
      </c>
      <c r="D178" s="190">
        <v>1700052604576</v>
      </c>
      <c r="E178" s="191" t="s">
        <v>336</v>
      </c>
      <c r="F178" s="192">
        <v>0</v>
      </c>
      <c r="G178" s="59">
        <v>0</v>
      </c>
      <c r="H178" s="60">
        <v>13.91</v>
      </c>
      <c r="I178" s="60">
        <v>1.1599999999999999</v>
      </c>
      <c r="J178" s="60">
        <v>1.1599999999999999</v>
      </c>
      <c r="K178" s="61">
        <v>0</v>
      </c>
      <c r="L178" s="62">
        <v>1752.85</v>
      </c>
      <c r="M178" s="62">
        <v>0.05</v>
      </c>
      <c r="N178" s="62">
        <v>0.05</v>
      </c>
    </row>
    <row r="179" spans="1:14" ht="15.6" customHeight="1" x14ac:dyDescent="0.25">
      <c r="A179" s="92">
        <v>692</v>
      </c>
      <c r="B179" s="190">
        <v>1700052619439</v>
      </c>
      <c r="C179" s="92">
        <v>891</v>
      </c>
      <c r="D179" s="190">
        <v>1700052619448</v>
      </c>
      <c r="E179" s="191" t="s">
        <v>337</v>
      </c>
      <c r="F179" s="192">
        <v>0</v>
      </c>
      <c r="G179" s="59">
        <v>0</v>
      </c>
      <c r="H179" s="60">
        <v>262.08</v>
      </c>
      <c r="I179" s="60">
        <v>0.94</v>
      </c>
      <c r="J179" s="60">
        <v>0.94</v>
      </c>
      <c r="K179" s="61">
        <v>0</v>
      </c>
      <c r="L179" s="62">
        <v>8386.44</v>
      </c>
      <c r="M179" s="62">
        <v>0.05</v>
      </c>
      <c r="N179" s="62">
        <v>0.05</v>
      </c>
    </row>
    <row r="180" spans="1:14" ht="15.6" customHeight="1" x14ac:dyDescent="0.25">
      <c r="A180" s="92">
        <v>694</v>
      </c>
      <c r="B180" s="190">
        <v>1700052643593</v>
      </c>
      <c r="C180" s="92">
        <v>893</v>
      </c>
      <c r="D180" s="190">
        <v>1700052643609</v>
      </c>
      <c r="E180" s="191" t="s">
        <v>338</v>
      </c>
      <c r="F180" s="192">
        <v>0</v>
      </c>
      <c r="G180" s="59">
        <v>0</v>
      </c>
      <c r="H180" s="60">
        <v>382.33</v>
      </c>
      <c r="I180" s="60">
        <v>2.2999999999999998</v>
      </c>
      <c r="J180" s="60">
        <v>2.2999999999999998</v>
      </c>
      <c r="K180" s="61">
        <v>0</v>
      </c>
      <c r="L180" s="62">
        <v>5161.3900000000003</v>
      </c>
      <c r="M180" s="62">
        <v>0.05</v>
      </c>
      <c r="N180" s="62">
        <v>0.05</v>
      </c>
    </row>
    <row r="181" spans="1:14" ht="15.6" customHeight="1" x14ac:dyDescent="0.25">
      <c r="A181" s="92">
        <v>8720</v>
      </c>
      <c r="B181" s="190">
        <v>8720</v>
      </c>
      <c r="C181" s="92">
        <v>8720</v>
      </c>
      <c r="D181" s="190">
        <v>8720</v>
      </c>
      <c r="E181" s="191" t="s">
        <v>339</v>
      </c>
      <c r="F181" s="192">
        <v>0</v>
      </c>
      <c r="G181" s="59">
        <v>0</v>
      </c>
      <c r="H181" s="60">
        <v>80.55</v>
      </c>
      <c r="I181" s="60">
        <v>0.59</v>
      </c>
      <c r="J181" s="60">
        <v>0.59</v>
      </c>
      <c r="K181" s="61">
        <v>0</v>
      </c>
      <c r="L181" s="62">
        <v>8302.84</v>
      </c>
      <c r="M181" s="62">
        <v>0.05</v>
      </c>
      <c r="N181" s="62">
        <v>0.05</v>
      </c>
    </row>
    <row r="182" spans="1:14" ht="15.6" customHeight="1" x14ac:dyDescent="0.25">
      <c r="A182" s="92">
        <v>696</v>
      </c>
      <c r="B182" s="190">
        <v>1700052667450</v>
      </c>
      <c r="C182" s="92">
        <v>895</v>
      </c>
      <c r="D182" s="190">
        <v>1700052667460</v>
      </c>
      <c r="E182" s="191" t="s">
        <v>340</v>
      </c>
      <c r="F182" s="192">
        <v>0</v>
      </c>
      <c r="G182" s="59">
        <v>0</v>
      </c>
      <c r="H182" s="60">
        <v>22.67</v>
      </c>
      <c r="I182" s="60">
        <v>0.91</v>
      </c>
      <c r="J182" s="60">
        <v>0.91</v>
      </c>
      <c r="K182" s="61">
        <v>0</v>
      </c>
      <c r="L182" s="62">
        <v>1043.03</v>
      </c>
      <c r="M182" s="62">
        <v>0.05</v>
      </c>
      <c r="N182" s="62">
        <v>0.05</v>
      </c>
    </row>
    <row r="183" spans="1:14" ht="15.6" customHeight="1" x14ac:dyDescent="0.25">
      <c r="A183" s="92">
        <v>697</v>
      </c>
      <c r="B183" s="190">
        <v>1700052667423</v>
      </c>
      <c r="C183" s="92">
        <v>896</v>
      </c>
      <c r="D183" s="190">
        <v>1700052667432</v>
      </c>
      <c r="E183" s="191" t="s">
        <v>341</v>
      </c>
      <c r="F183" s="192">
        <v>0</v>
      </c>
      <c r="G183" s="59">
        <v>0</v>
      </c>
      <c r="H183" s="60">
        <v>21.75</v>
      </c>
      <c r="I183" s="60">
        <v>0.97</v>
      </c>
      <c r="J183" s="60">
        <v>0.97</v>
      </c>
      <c r="K183" s="61">
        <v>0</v>
      </c>
      <c r="L183" s="62">
        <v>1043.96</v>
      </c>
      <c r="M183" s="62">
        <v>0.05</v>
      </c>
      <c r="N183" s="62">
        <v>0.05</v>
      </c>
    </row>
    <row r="184" spans="1:14" ht="15.6" customHeight="1" x14ac:dyDescent="0.25">
      <c r="A184" s="92">
        <v>656</v>
      </c>
      <c r="B184" s="190">
        <v>1700052613757</v>
      </c>
      <c r="C184" s="92">
        <v>856</v>
      </c>
      <c r="D184" s="190">
        <v>1700052613766</v>
      </c>
      <c r="E184" s="191" t="s">
        <v>342</v>
      </c>
      <c r="F184" s="192">
        <v>0</v>
      </c>
      <c r="G184" s="59">
        <v>0</v>
      </c>
      <c r="H184" s="60">
        <v>22.15</v>
      </c>
      <c r="I184" s="60">
        <v>1.19</v>
      </c>
      <c r="J184" s="60">
        <v>1.19</v>
      </c>
      <c r="K184" s="61">
        <v>0</v>
      </c>
      <c r="L184" s="62">
        <v>5979.28</v>
      </c>
      <c r="M184" s="62">
        <v>0.05</v>
      </c>
      <c r="N184" s="62">
        <v>0.05</v>
      </c>
    </row>
    <row r="185" spans="1:14" ht="15.6" customHeight="1" x14ac:dyDescent="0.25">
      <c r="A185" s="92">
        <v>577</v>
      </c>
      <c r="B185" s="190" t="s">
        <v>343</v>
      </c>
      <c r="C185" s="92"/>
      <c r="D185" s="190"/>
      <c r="E185" s="191" t="s">
        <v>344</v>
      </c>
      <c r="F185" s="192">
        <v>4</v>
      </c>
      <c r="G185" s="59">
        <v>0</v>
      </c>
      <c r="H185" s="60">
        <v>60569.26</v>
      </c>
      <c r="I185" s="60">
        <v>0.76</v>
      </c>
      <c r="J185" s="60">
        <v>0.76</v>
      </c>
      <c r="K185" s="61">
        <v>0</v>
      </c>
      <c r="L185" s="62">
        <v>0</v>
      </c>
      <c r="M185" s="62">
        <v>0</v>
      </c>
      <c r="N185" s="62">
        <v>0</v>
      </c>
    </row>
    <row r="186" spans="1:14" ht="15.6" customHeight="1" x14ac:dyDescent="0.25">
      <c r="A186" s="92">
        <v>8719</v>
      </c>
      <c r="B186" s="190">
        <v>8719</v>
      </c>
      <c r="C186" s="92">
        <v>8719</v>
      </c>
      <c r="D186" s="190">
        <v>8719</v>
      </c>
      <c r="E186" s="191" t="s">
        <v>345</v>
      </c>
      <c r="F186" s="192">
        <v>0</v>
      </c>
      <c r="G186" s="59">
        <v>0</v>
      </c>
      <c r="H186" s="60">
        <v>284.31</v>
      </c>
      <c r="I186" s="60">
        <v>0.67</v>
      </c>
      <c r="J186" s="60">
        <v>0.67</v>
      </c>
      <c r="K186" s="61">
        <v>0</v>
      </c>
      <c r="L186" s="62">
        <v>16529.89</v>
      </c>
      <c r="M186" s="62">
        <v>0.05</v>
      </c>
      <c r="N186" s="62">
        <v>0.05</v>
      </c>
    </row>
    <row r="187" spans="1:14" ht="15.6" customHeight="1" x14ac:dyDescent="0.25">
      <c r="A187" s="92">
        <v>581</v>
      </c>
      <c r="B187" s="190">
        <v>1700052632379</v>
      </c>
      <c r="C187" s="92">
        <v>908</v>
      </c>
      <c r="D187" s="190">
        <v>1700052632388</v>
      </c>
      <c r="E187" s="191" t="s">
        <v>346</v>
      </c>
      <c r="F187" s="192">
        <v>0</v>
      </c>
      <c r="G187" s="59">
        <v>0</v>
      </c>
      <c r="H187" s="60">
        <v>42.7</v>
      </c>
      <c r="I187" s="60">
        <v>1.03</v>
      </c>
      <c r="J187" s="60">
        <v>1.03</v>
      </c>
      <c r="K187" s="61">
        <v>0</v>
      </c>
      <c r="L187" s="62">
        <v>2818.11</v>
      </c>
      <c r="M187" s="62">
        <v>0.05</v>
      </c>
      <c r="N187" s="62">
        <v>0.05</v>
      </c>
    </row>
    <row r="188" spans="1:14" ht="15.6" customHeight="1" x14ac:dyDescent="0.25">
      <c r="A188" s="92">
        <v>631</v>
      </c>
      <c r="B188" s="190">
        <v>1700052750685</v>
      </c>
      <c r="C188" s="92">
        <v>831</v>
      </c>
      <c r="D188" s="190">
        <v>1700052750694</v>
      </c>
      <c r="E188" s="191" t="s">
        <v>347</v>
      </c>
      <c r="F188" s="192">
        <v>0</v>
      </c>
      <c r="G188" s="59">
        <v>0</v>
      </c>
      <c r="H188" s="60">
        <v>35.869999999999997</v>
      </c>
      <c r="I188" s="60">
        <v>0.97</v>
      </c>
      <c r="J188" s="60">
        <v>0.97</v>
      </c>
      <c r="K188" s="61">
        <v>0</v>
      </c>
      <c r="L188" s="62">
        <v>860.8</v>
      </c>
      <c r="M188" s="62">
        <v>0.05</v>
      </c>
      <c r="N188" s="62">
        <v>0.05</v>
      </c>
    </row>
    <row r="189" spans="1:14" ht="15.6" customHeight="1" x14ac:dyDescent="0.25">
      <c r="A189" s="92">
        <v>636</v>
      </c>
      <c r="B189" s="190">
        <v>1700052757705</v>
      </c>
      <c r="C189" s="92">
        <v>836</v>
      </c>
      <c r="D189" s="190">
        <v>1700052757714</v>
      </c>
      <c r="E189" s="191" t="s">
        <v>348</v>
      </c>
      <c r="F189" s="192">
        <v>0</v>
      </c>
      <c r="G189" s="59">
        <v>0</v>
      </c>
      <c r="H189" s="60">
        <v>4.46</v>
      </c>
      <c r="I189" s="60">
        <v>2.79</v>
      </c>
      <c r="J189" s="60">
        <v>2.79</v>
      </c>
      <c r="K189" s="61">
        <v>0</v>
      </c>
      <c r="L189" s="62">
        <v>892.2</v>
      </c>
      <c r="M189" s="62">
        <v>0.05</v>
      </c>
      <c r="N189" s="62">
        <v>0.05</v>
      </c>
    </row>
    <row r="190" spans="1:14" ht="15.6" customHeight="1" x14ac:dyDescent="0.25">
      <c r="A190" s="92">
        <v>771</v>
      </c>
      <c r="B190" s="190">
        <v>1700052979793</v>
      </c>
      <c r="C190" s="92">
        <v>971</v>
      </c>
      <c r="D190" s="190">
        <v>1700052979809</v>
      </c>
      <c r="E190" s="191" t="s">
        <v>349</v>
      </c>
      <c r="F190" s="192">
        <v>0</v>
      </c>
      <c r="G190" s="59">
        <v>0</v>
      </c>
      <c r="H190" s="60">
        <v>73.510000000000005</v>
      </c>
      <c r="I190" s="60">
        <v>1.04</v>
      </c>
      <c r="J190" s="60">
        <v>1.04</v>
      </c>
      <c r="K190" s="61">
        <v>0</v>
      </c>
      <c r="L190" s="62">
        <v>3528.6</v>
      </c>
      <c r="M190" s="62">
        <v>0.05</v>
      </c>
      <c r="N190" s="62">
        <v>0.05</v>
      </c>
    </row>
    <row r="191" spans="1:14" ht="15.6" customHeight="1" x14ac:dyDescent="0.25">
      <c r="A191" s="92">
        <v>8707</v>
      </c>
      <c r="B191" s="190">
        <v>8707</v>
      </c>
      <c r="C191" s="92">
        <v>8707</v>
      </c>
      <c r="D191" s="190">
        <v>8707</v>
      </c>
      <c r="E191" s="191" t="s">
        <v>350</v>
      </c>
      <c r="F191" s="192">
        <v>0</v>
      </c>
      <c r="G191" s="59">
        <v>0</v>
      </c>
      <c r="H191" s="60">
        <v>3.27</v>
      </c>
      <c r="I191" s="60">
        <v>0.68</v>
      </c>
      <c r="J191" s="60">
        <v>0.68</v>
      </c>
      <c r="K191" s="61">
        <v>0</v>
      </c>
      <c r="L191" s="62">
        <v>0</v>
      </c>
      <c r="M191" s="62">
        <v>0</v>
      </c>
      <c r="N191" s="62">
        <v>0</v>
      </c>
    </row>
    <row r="192" spans="1:14" ht="15.6" customHeight="1" x14ac:dyDescent="0.25">
      <c r="A192" s="92">
        <v>750</v>
      </c>
      <c r="B192" s="190">
        <v>1700052546774</v>
      </c>
      <c r="C192" s="92"/>
      <c r="D192" s="190"/>
      <c r="E192" s="191" t="s">
        <v>351</v>
      </c>
      <c r="F192" s="192">
        <v>1</v>
      </c>
      <c r="G192" s="59">
        <v>0</v>
      </c>
      <c r="H192" s="60">
        <v>4032.1</v>
      </c>
      <c r="I192" s="60">
        <v>0.92</v>
      </c>
      <c r="J192" s="60">
        <v>0.92</v>
      </c>
      <c r="K192" s="61">
        <v>0</v>
      </c>
      <c r="L192" s="62">
        <v>0</v>
      </c>
      <c r="M192" s="62">
        <v>0</v>
      </c>
      <c r="N192" s="62">
        <v>0</v>
      </c>
    </row>
    <row r="193" spans="1:14" ht="15.6" customHeight="1" x14ac:dyDescent="0.25">
      <c r="A193" s="92">
        <v>628</v>
      </c>
      <c r="B193" s="190">
        <v>1700052708201</v>
      </c>
      <c r="C193" s="92">
        <v>828</v>
      </c>
      <c r="D193" s="190">
        <v>1700052708210</v>
      </c>
      <c r="E193" s="191" t="s">
        <v>352</v>
      </c>
      <c r="F193" s="192">
        <v>0</v>
      </c>
      <c r="G193" s="59">
        <v>0</v>
      </c>
      <c r="H193" s="60">
        <v>93.69</v>
      </c>
      <c r="I193" s="60">
        <v>0.85</v>
      </c>
      <c r="J193" s="60">
        <v>0.85</v>
      </c>
      <c r="K193" s="61">
        <v>0</v>
      </c>
      <c r="L193" s="62">
        <v>0</v>
      </c>
      <c r="M193" s="62">
        <v>0</v>
      </c>
      <c r="N193" s="62">
        <v>0</v>
      </c>
    </row>
    <row r="194" spans="1:14" ht="15.6" customHeight="1" x14ac:dyDescent="0.25">
      <c r="A194" s="92">
        <v>781</v>
      </c>
      <c r="B194" s="190">
        <v>1700052765469</v>
      </c>
      <c r="C194" s="92">
        <v>981</v>
      </c>
      <c r="D194" s="190">
        <v>1700052765478</v>
      </c>
      <c r="E194" s="191" t="s">
        <v>353</v>
      </c>
      <c r="F194" s="192">
        <v>0</v>
      </c>
      <c r="G194" s="59">
        <v>0</v>
      </c>
      <c r="H194" s="60">
        <v>706.1</v>
      </c>
      <c r="I194" s="60">
        <v>2.34</v>
      </c>
      <c r="J194" s="60">
        <v>2.34</v>
      </c>
      <c r="K194" s="61">
        <v>0</v>
      </c>
      <c r="L194" s="62">
        <v>10520.84</v>
      </c>
      <c r="M194" s="62">
        <v>0.05</v>
      </c>
      <c r="N194" s="62">
        <v>0.05</v>
      </c>
    </row>
    <row r="195" spans="1:14" ht="15.6" customHeight="1" x14ac:dyDescent="0.25">
      <c r="A195" s="92">
        <v>639</v>
      </c>
      <c r="B195" s="190">
        <v>1700052751331</v>
      </c>
      <c r="C195" s="92">
        <v>839</v>
      </c>
      <c r="D195" s="190">
        <v>1700052751340</v>
      </c>
      <c r="E195" s="191" t="s">
        <v>354</v>
      </c>
      <c r="F195" s="192">
        <v>0</v>
      </c>
      <c r="G195" s="59">
        <v>0</v>
      </c>
      <c r="H195" s="60">
        <v>185.73</v>
      </c>
      <c r="I195" s="60">
        <v>0.94</v>
      </c>
      <c r="J195" s="60">
        <v>0.94</v>
      </c>
      <c r="K195" s="61">
        <v>0</v>
      </c>
      <c r="L195" s="62">
        <v>3203.87</v>
      </c>
      <c r="M195" s="62">
        <v>0.05</v>
      </c>
      <c r="N195" s="62">
        <v>0.05</v>
      </c>
    </row>
    <row r="196" spans="1:14" ht="15.6" customHeight="1" x14ac:dyDescent="0.25">
      <c r="A196" s="92">
        <v>8722</v>
      </c>
      <c r="B196" s="190">
        <v>8722</v>
      </c>
      <c r="C196" s="92">
        <v>8722</v>
      </c>
      <c r="D196" s="190">
        <v>8722</v>
      </c>
      <c r="E196" s="191" t="s">
        <v>355</v>
      </c>
      <c r="F196" s="192">
        <v>0</v>
      </c>
      <c r="G196" s="59">
        <v>0</v>
      </c>
      <c r="H196" s="60">
        <v>1025.4100000000001</v>
      </c>
      <c r="I196" s="60">
        <v>0.66</v>
      </c>
      <c r="J196" s="60">
        <v>0.66</v>
      </c>
      <c r="K196" s="61">
        <v>0</v>
      </c>
      <c r="L196" s="62">
        <v>37940.080000000002</v>
      </c>
      <c r="M196" s="62">
        <v>0.05</v>
      </c>
      <c r="N196" s="62">
        <v>0.05</v>
      </c>
    </row>
    <row r="197" spans="1:14" ht="15.6" customHeight="1" x14ac:dyDescent="0.25">
      <c r="A197" s="92">
        <v>570</v>
      </c>
      <c r="B197" s="190">
        <v>1700052616916</v>
      </c>
      <c r="C197" s="92">
        <v>970</v>
      </c>
      <c r="D197" s="190">
        <v>1700052616925</v>
      </c>
      <c r="E197" s="191" t="s">
        <v>356</v>
      </c>
      <c r="F197" s="192">
        <v>0</v>
      </c>
      <c r="G197" s="59">
        <v>0</v>
      </c>
      <c r="H197" s="60">
        <v>405.41</v>
      </c>
      <c r="I197" s="60">
        <v>2.15</v>
      </c>
      <c r="J197" s="60">
        <v>2.15</v>
      </c>
      <c r="K197" s="61">
        <v>0</v>
      </c>
      <c r="L197" s="62">
        <v>40541.08</v>
      </c>
      <c r="M197" s="62">
        <v>0.05</v>
      </c>
      <c r="N197" s="62">
        <v>0.05</v>
      </c>
    </row>
    <row r="198" spans="1:14" ht="15.6" customHeight="1" x14ac:dyDescent="0.25">
      <c r="A198" s="92">
        <v>576</v>
      </c>
      <c r="B198" s="190">
        <v>1700052791343</v>
      </c>
      <c r="C198" s="92">
        <v>876</v>
      </c>
      <c r="D198" s="190">
        <v>1700052791361</v>
      </c>
      <c r="E198" s="191" t="s">
        <v>357</v>
      </c>
      <c r="F198" s="192">
        <v>0</v>
      </c>
      <c r="G198" s="59">
        <v>0</v>
      </c>
      <c r="H198" s="60">
        <v>103.99</v>
      </c>
      <c r="I198" s="60">
        <v>0.92</v>
      </c>
      <c r="J198" s="60">
        <v>0.92</v>
      </c>
      <c r="K198" s="61">
        <v>0</v>
      </c>
      <c r="L198" s="62">
        <v>1767.75</v>
      </c>
      <c r="M198" s="62">
        <v>0.05</v>
      </c>
      <c r="N198" s="62">
        <v>0.05</v>
      </c>
    </row>
    <row r="199" spans="1:14" ht="15.6" customHeight="1" x14ac:dyDescent="0.25">
      <c r="A199" s="92">
        <v>580</v>
      </c>
      <c r="B199" s="190">
        <v>1700052906944</v>
      </c>
      <c r="C199" s="92">
        <v>880</v>
      </c>
      <c r="D199" s="190">
        <v>1700052906953</v>
      </c>
      <c r="E199" s="191" t="s">
        <v>358</v>
      </c>
      <c r="F199" s="192">
        <v>0</v>
      </c>
      <c r="G199" s="59">
        <v>0</v>
      </c>
      <c r="H199" s="60">
        <v>9.67</v>
      </c>
      <c r="I199" s="60">
        <v>0.91</v>
      </c>
      <c r="J199" s="60">
        <v>0.91</v>
      </c>
      <c r="K199" s="61">
        <v>0</v>
      </c>
      <c r="L199" s="62">
        <v>1450.88</v>
      </c>
      <c r="M199" s="62">
        <v>0.05</v>
      </c>
      <c r="N199" s="62">
        <v>0.05</v>
      </c>
    </row>
    <row r="200" spans="1:14" ht="15.6" customHeight="1" x14ac:dyDescent="0.25">
      <c r="A200" s="92">
        <v>640</v>
      </c>
      <c r="B200" s="190">
        <v>1700052750408</v>
      </c>
      <c r="C200" s="92">
        <v>840</v>
      </c>
      <c r="D200" s="190">
        <v>1700052750417</v>
      </c>
      <c r="E200" s="191" t="s">
        <v>359</v>
      </c>
      <c r="F200" s="192">
        <v>0</v>
      </c>
      <c r="G200" s="59">
        <v>0</v>
      </c>
      <c r="H200" s="60">
        <v>22.64</v>
      </c>
      <c r="I200" s="60">
        <v>5.89</v>
      </c>
      <c r="J200" s="60">
        <v>5.89</v>
      </c>
      <c r="K200" s="61">
        <v>0</v>
      </c>
      <c r="L200" s="62">
        <v>1041.46</v>
      </c>
      <c r="M200" s="62">
        <v>0.05</v>
      </c>
      <c r="N200" s="62">
        <v>0.05</v>
      </c>
    </row>
    <row r="201" spans="1:14" ht="15.6" customHeight="1" x14ac:dyDescent="0.25">
      <c r="A201" s="92">
        <v>629</v>
      </c>
      <c r="B201" s="190">
        <v>1700052730856</v>
      </c>
      <c r="C201" s="92">
        <v>829</v>
      </c>
      <c r="D201" s="190">
        <v>1700052730865</v>
      </c>
      <c r="E201" s="191" t="s">
        <v>360</v>
      </c>
      <c r="F201" s="192">
        <v>0</v>
      </c>
      <c r="G201" s="59">
        <v>0</v>
      </c>
      <c r="H201" s="60">
        <v>5.7</v>
      </c>
      <c r="I201" s="60">
        <v>0.91</v>
      </c>
      <c r="J201" s="60">
        <v>0.91</v>
      </c>
      <c r="K201" s="61">
        <v>0</v>
      </c>
      <c r="L201" s="62">
        <v>960.19</v>
      </c>
      <c r="M201" s="62">
        <v>0.05</v>
      </c>
      <c r="N201" s="62">
        <v>0.05</v>
      </c>
    </row>
    <row r="202" spans="1:14" ht="15.6" customHeight="1" x14ac:dyDescent="0.25">
      <c r="A202" s="92">
        <v>8741</v>
      </c>
      <c r="B202" s="190">
        <v>8741</v>
      </c>
      <c r="C202" s="92">
        <v>8741</v>
      </c>
      <c r="D202" s="190">
        <v>8741</v>
      </c>
      <c r="E202" s="191" t="s">
        <v>361</v>
      </c>
      <c r="F202" s="192">
        <v>0</v>
      </c>
      <c r="G202" s="59">
        <v>0</v>
      </c>
      <c r="H202" s="60">
        <v>187.21</v>
      </c>
      <c r="I202" s="60">
        <v>0.86</v>
      </c>
      <c r="J202" s="60">
        <v>0.86</v>
      </c>
      <c r="K202" s="61">
        <v>0</v>
      </c>
      <c r="L202" s="62">
        <v>42122.66</v>
      </c>
      <c r="M202" s="62">
        <v>0.05</v>
      </c>
      <c r="N202" s="62">
        <v>0.05</v>
      </c>
    </row>
    <row r="203" spans="1:14" ht="15.6" customHeight="1" x14ac:dyDescent="0.25">
      <c r="A203" s="92">
        <v>641</v>
      </c>
      <c r="B203" s="190">
        <v>1700052708586</v>
      </c>
      <c r="C203" s="92">
        <v>841</v>
      </c>
      <c r="D203" s="190">
        <v>1700052708595</v>
      </c>
      <c r="E203" s="191" t="s">
        <v>362</v>
      </c>
      <c r="F203" s="192">
        <v>0</v>
      </c>
      <c r="G203" s="59">
        <v>0</v>
      </c>
      <c r="H203" s="60">
        <v>34.76</v>
      </c>
      <c r="I203" s="60">
        <v>1.01</v>
      </c>
      <c r="J203" s="60">
        <v>1.01</v>
      </c>
      <c r="K203" s="61">
        <v>0</v>
      </c>
      <c r="L203" s="62">
        <v>1564.32</v>
      </c>
      <c r="M203" s="62">
        <v>0.05</v>
      </c>
      <c r="N203" s="62">
        <v>0.05</v>
      </c>
    </row>
    <row r="204" spans="1:14" ht="15.6" customHeight="1" x14ac:dyDescent="0.25">
      <c r="A204" s="92">
        <v>782</v>
      </c>
      <c r="B204" s="190">
        <v>1700052966039</v>
      </c>
      <c r="C204" s="92">
        <v>982</v>
      </c>
      <c r="D204" s="190">
        <v>1700052966048</v>
      </c>
      <c r="E204" s="191" t="s">
        <v>363</v>
      </c>
      <c r="F204" s="192">
        <v>0</v>
      </c>
      <c r="G204" s="59">
        <v>0</v>
      </c>
      <c r="H204" s="60">
        <v>69.900000000000006</v>
      </c>
      <c r="I204" s="60">
        <v>0.66</v>
      </c>
      <c r="J204" s="60">
        <v>0.66</v>
      </c>
      <c r="K204" s="61">
        <v>0</v>
      </c>
      <c r="L204" s="62">
        <v>6570.2</v>
      </c>
      <c r="M204" s="62">
        <v>0.05</v>
      </c>
      <c r="N204" s="62">
        <v>0.05</v>
      </c>
    </row>
    <row r="205" spans="1:14" ht="15.6" customHeight="1" x14ac:dyDescent="0.25">
      <c r="A205" s="92">
        <v>590</v>
      </c>
      <c r="B205" s="190">
        <v>1700053150075</v>
      </c>
      <c r="C205" s="92">
        <v>531</v>
      </c>
      <c r="D205" s="190">
        <v>1700053150084</v>
      </c>
      <c r="E205" s="191" t="s">
        <v>364</v>
      </c>
      <c r="F205" s="192">
        <v>0</v>
      </c>
      <c r="G205" s="59">
        <v>0</v>
      </c>
      <c r="H205" s="60">
        <v>35.71</v>
      </c>
      <c r="I205" s="60">
        <v>0.97</v>
      </c>
      <c r="J205" s="60">
        <v>0.97</v>
      </c>
      <c r="K205" s="61">
        <v>0</v>
      </c>
      <c r="L205" s="62">
        <v>8213.4500000000007</v>
      </c>
      <c r="M205" s="62">
        <v>0.05</v>
      </c>
      <c r="N205" s="62">
        <v>0.05</v>
      </c>
    </row>
    <row r="206" spans="1:14" ht="15.6" customHeight="1" x14ac:dyDescent="0.25">
      <c r="A206" s="92">
        <v>645</v>
      </c>
      <c r="B206" s="190">
        <v>1700052867514</v>
      </c>
      <c r="C206" s="92">
        <v>845</v>
      </c>
      <c r="D206" s="190">
        <v>1700052867523</v>
      </c>
      <c r="E206" s="191" t="s">
        <v>365</v>
      </c>
      <c r="F206" s="192">
        <v>0</v>
      </c>
      <c r="G206" s="59">
        <v>0</v>
      </c>
      <c r="H206" s="60">
        <v>3.77</v>
      </c>
      <c r="I206" s="60">
        <v>0.96</v>
      </c>
      <c r="J206" s="60">
        <v>0.96</v>
      </c>
      <c r="K206" s="61">
        <v>0</v>
      </c>
      <c r="L206" s="62">
        <v>1132.21</v>
      </c>
      <c r="M206" s="62">
        <v>0.05</v>
      </c>
      <c r="N206" s="62">
        <v>0.05</v>
      </c>
    </row>
    <row r="207" spans="1:14" ht="15.6" customHeight="1" x14ac:dyDescent="0.25">
      <c r="A207" s="92">
        <v>649</v>
      </c>
      <c r="B207" s="190">
        <v>1700052944504</v>
      </c>
      <c r="C207" s="92">
        <v>849</v>
      </c>
      <c r="D207" s="190">
        <v>1700052944513</v>
      </c>
      <c r="E207" s="191" t="s">
        <v>366</v>
      </c>
      <c r="F207" s="192">
        <v>0</v>
      </c>
      <c r="G207" s="59">
        <v>0</v>
      </c>
      <c r="H207" s="60">
        <v>3.15</v>
      </c>
      <c r="I207" s="60">
        <v>3.2</v>
      </c>
      <c r="J207" s="60">
        <v>3.2</v>
      </c>
      <c r="K207" s="61">
        <v>0</v>
      </c>
      <c r="L207" s="62">
        <v>1040.3399999999999</v>
      </c>
      <c r="M207" s="62">
        <v>0.05</v>
      </c>
      <c r="N207" s="62">
        <v>0.05</v>
      </c>
    </row>
    <row r="208" spans="1:14" ht="15.6" customHeight="1" x14ac:dyDescent="0.25">
      <c r="A208" s="92">
        <v>792</v>
      </c>
      <c r="B208" s="190">
        <v>1700053043267</v>
      </c>
      <c r="C208" s="92">
        <v>992</v>
      </c>
      <c r="D208" s="190">
        <v>1700053043276</v>
      </c>
      <c r="E208" s="191" t="s">
        <v>367</v>
      </c>
      <c r="F208" s="192">
        <v>0</v>
      </c>
      <c r="G208" s="59">
        <v>0</v>
      </c>
      <c r="H208" s="60">
        <v>8.2200000000000006</v>
      </c>
      <c r="I208" s="60">
        <v>0.56999999999999995</v>
      </c>
      <c r="J208" s="60">
        <v>0.56999999999999995</v>
      </c>
      <c r="K208" s="61">
        <v>0</v>
      </c>
      <c r="L208" s="62">
        <v>657.5</v>
      </c>
      <c r="M208" s="62">
        <v>0.05</v>
      </c>
      <c r="N208" s="62">
        <v>0.05</v>
      </c>
    </row>
    <row r="209" spans="1:14" ht="15.6" customHeight="1" x14ac:dyDescent="0.25">
      <c r="A209" s="92">
        <v>734</v>
      </c>
      <c r="B209" s="190">
        <v>1700052967219</v>
      </c>
      <c r="C209" s="92">
        <v>934</v>
      </c>
      <c r="D209" s="190">
        <v>1700052967246</v>
      </c>
      <c r="E209" s="191" t="s">
        <v>368</v>
      </c>
      <c r="F209" s="192">
        <v>0</v>
      </c>
      <c r="G209" s="59">
        <v>0</v>
      </c>
      <c r="H209" s="60">
        <v>26</v>
      </c>
      <c r="I209" s="60">
        <v>0.98</v>
      </c>
      <c r="J209" s="60">
        <v>0.98</v>
      </c>
      <c r="K209" s="61">
        <v>0</v>
      </c>
      <c r="L209" s="62">
        <v>2127.15</v>
      </c>
      <c r="M209" s="62">
        <v>0.05</v>
      </c>
      <c r="N209" s="62">
        <v>0.05</v>
      </c>
    </row>
    <row r="210" spans="1:14" ht="15.6" customHeight="1" x14ac:dyDescent="0.25">
      <c r="A210" s="92">
        <v>693</v>
      </c>
      <c r="B210" s="190">
        <v>1700052810094</v>
      </c>
      <c r="C210" s="92">
        <v>933</v>
      </c>
      <c r="D210" s="190">
        <v>1700052810100</v>
      </c>
      <c r="E210" s="191" t="s">
        <v>369</v>
      </c>
      <c r="F210" s="192">
        <v>0</v>
      </c>
      <c r="G210" s="59">
        <v>0</v>
      </c>
      <c r="H210" s="60">
        <v>232.9</v>
      </c>
      <c r="I210" s="60">
        <v>1.1000000000000001</v>
      </c>
      <c r="J210" s="60">
        <v>1.1000000000000001</v>
      </c>
      <c r="K210" s="61">
        <v>0</v>
      </c>
      <c r="L210" s="62">
        <v>1537.16</v>
      </c>
      <c r="M210" s="62">
        <v>0.05</v>
      </c>
      <c r="N210" s="62">
        <v>0.05</v>
      </c>
    </row>
    <row r="211" spans="1:14" ht="15.6" customHeight="1" x14ac:dyDescent="0.25">
      <c r="A211" s="92">
        <v>561</v>
      </c>
      <c r="B211" s="190">
        <v>1700053292294</v>
      </c>
      <c r="C211" s="92">
        <v>521</v>
      </c>
      <c r="D211" s="190">
        <v>1700053292285</v>
      </c>
      <c r="E211" s="191" t="s">
        <v>370</v>
      </c>
      <c r="F211" s="192">
        <v>0</v>
      </c>
      <c r="G211" s="59">
        <v>0</v>
      </c>
      <c r="H211" s="60">
        <v>15.15</v>
      </c>
      <c r="I211" s="60">
        <v>2.08</v>
      </c>
      <c r="J211" s="60">
        <v>2.08</v>
      </c>
      <c r="K211" s="61">
        <v>0</v>
      </c>
      <c r="L211" s="62">
        <v>1010.31</v>
      </c>
      <c r="M211" s="62">
        <v>0.05</v>
      </c>
      <c r="N211" s="62">
        <v>0.05</v>
      </c>
    </row>
    <row r="212" spans="1:14" ht="15.6" customHeight="1" x14ac:dyDescent="0.25">
      <c r="A212" s="92">
        <v>695</v>
      </c>
      <c r="B212" s="190">
        <v>1700052348254</v>
      </c>
      <c r="C212" s="92">
        <v>995</v>
      </c>
      <c r="D212" s="190">
        <v>1700052348263</v>
      </c>
      <c r="E212" s="191" t="s">
        <v>371</v>
      </c>
      <c r="F212" s="192">
        <v>0</v>
      </c>
      <c r="G212" s="59">
        <v>0</v>
      </c>
      <c r="H212" s="60">
        <v>863.23</v>
      </c>
      <c r="I212" s="60">
        <v>0.93</v>
      </c>
      <c r="J212" s="60">
        <v>0.93</v>
      </c>
      <c r="K212" s="61">
        <v>0</v>
      </c>
      <c r="L212" s="62">
        <v>19422.689999999999</v>
      </c>
      <c r="M212" s="62">
        <v>0.05</v>
      </c>
      <c r="N212" s="62">
        <v>0.05</v>
      </c>
    </row>
    <row r="213" spans="1:14" ht="15.6" customHeight="1" x14ac:dyDescent="0.25">
      <c r="A213" s="92">
        <v>764</v>
      </c>
      <c r="B213" s="190">
        <v>1700053001080</v>
      </c>
      <c r="C213" s="92">
        <v>964</v>
      </c>
      <c r="D213" s="190">
        <v>1700053001090</v>
      </c>
      <c r="E213" s="191" t="s">
        <v>372</v>
      </c>
      <c r="F213" s="192">
        <v>0</v>
      </c>
      <c r="G213" s="59">
        <v>0</v>
      </c>
      <c r="H213" s="60">
        <v>325.24</v>
      </c>
      <c r="I213" s="60">
        <v>1.01</v>
      </c>
      <c r="J213" s="60">
        <v>1.01</v>
      </c>
      <c r="K213" s="61">
        <v>0</v>
      </c>
      <c r="L213" s="62">
        <v>22441.77</v>
      </c>
      <c r="M213" s="62">
        <v>0.05</v>
      </c>
      <c r="N213" s="62">
        <v>0.05</v>
      </c>
    </row>
    <row r="214" spans="1:14" ht="15.6" customHeight="1" x14ac:dyDescent="0.25">
      <c r="A214" s="92">
        <v>627</v>
      </c>
      <c r="B214" s="190">
        <v>1700052434620</v>
      </c>
      <c r="C214" s="92">
        <v>827</v>
      </c>
      <c r="D214" s="190">
        <v>1700052434639</v>
      </c>
      <c r="E214" s="191" t="s">
        <v>373</v>
      </c>
      <c r="F214" s="192">
        <v>0</v>
      </c>
      <c r="G214" s="59">
        <v>0</v>
      </c>
      <c r="H214" s="60">
        <v>94.83</v>
      </c>
      <c r="I214" s="60">
        <v>1.05</v>
      </c>
      <c r="J214" s="60">
        <v>1.05</v>
      </c>
      <c r="K214" s="61">
        <v>0</v>
      </c>
      <c r="L214" s="62">
        <v>3531.43</v>
      </c>
      <c r="M214" s="62">
        <v>0.05</v>
      </c>
      <c r="N214" s="62">
        <v>0.05</v>
      </c>
    </row>
    <row r="215" spans="1:14" ht="15.6" customHeight="1" x14ac:dyDescent="0.25">
      <c r="A215" s="92">
        <v>698</v>
      </c>
      <c r="B215" s="190">
        <v>1700052878000</v>
      </c>
      <c r="C215" s="92">
        <v>898</v>
      </c>
      <c r="D215" s="190">
        <v>1700052878010</v>
      </c>
      <c r="E215" s="191" t="s">
        <v>374</v>
      </c>
      <c r="F215" s="192">
        <v>0</v>
      </c>
      <c r="G215" s="59">
        <v>0</v>
      </c>
      <c r="H215" s="60">
        <v>30.25</v>
      </c>
      <c r="I215" s="60">
        <v>0.91</v>
      </c>
      <c r="J215" s="60">
        <v>0.91</v>
      </c>
      <c r="K215" s="61">
        <v>0</v>
      </c>
      <c r="L215" s="62">
        <v>1049.95</v>
      </c>
      <c r="M215" s="62">
        <v>0.05</v>
      </c>
      <c r="N215" s="62">
        <v>0.05</v>
      </c>
    </row>
    <row r="216" spans="1:14" ht="15.6" customHeight="1" x14ac:dyDescent="0.25">
      <c r="A216" s="92">
        <v>666</v>
      </c>
      <c r="B216" s="190">
        <v>1700053065048</v>
      </c>
      <c r="C216" s="92">
        <v>996</v>
      </c>
      <c r="D216" s="190">
        <v>1700053065057</v>
      </c>
      <c r="E216" s="191" t="s">
        <v>375</v>
      </c>
      <c r="F216" s="192">
        <v>0</v>
      </c>
      <c r="G216" s="59">
        <v>0</v>
      </c>
      <c r="H216" s="60">
        <v>6.03</v>
      </c>
      <c r="I216" s="60">
        <v>1.08</v>
      </c>
      <c r="J216" s="60">
        <v>1.08</v>
      </c>
      <c r="K216" s="61">
        <v>0</v>
      </c>
      <c r="L216" s="62">
        <v>1205.94</v>
      </c>
      <c r="M216" s="62">
        <v>0.05</v>
      </c>
      <c r="N216" s="62">
        <v>0.05</v>
      </c>
    </row>
    <row r="217" spans="1:14" ht="15.6" customHeight="1" x14ac:dyDescent="0.25">
      <c r="A217" s="92">
        <v>642</v>
      </c>
      <c r="B217" s="190">
        <v>1700052768380</v>
      </c>
      <c r="C217" s="92">
        <v>842</v>
      </c>
      <c r="D217" s="190">
        <v>1700052768390</v>
      </c>
      <c r="E217" s="191" t="s">
        <v>376</v>
      </c>
      <c r="F217" s="192">
        <v>0</v>
      </c>
      <c r="G217" s="59">
        <v>0</v>
      </c>
      <c r="H217" s="60">
        <v>6.06</v>
      </c>
      <c r="I217" s="60">
        <v>3.04</v>
      </c>
      <c r="J217" s="60">
        <v>3.04</v>
      </c>
      <c r="K217" s="61">
        <v>0</v>
      </c>
      <c r="L217" s="62">
        <v>939.47</v>
      </c>
      <c r="M217" s="62">
        <v>0.05</v>
      </c>
      <c r="N217" s="62">
        <v>0.05</v>
      </c>
    </row>
    <row r="218" spans="1:14" ht="15.6" customHeight="1" x14ac:dyDescent="0.25">
      <c r="A218" s="92">
        <v>699</v>
      </c>
      <c r="B218" s="190">
        <v>1700052826698</v>
      </c>
      <c r="C218" s="92">
        <v>899</v>
      </c>
      <c r="D218" s="190">
        <v>1700052826917</v>
      </c>
      <c r="E218" s="191" t="s">
        <v>377</v>
      </c>
      <c r="F218" s="192">
        <v>0</v>
      </c>
      <c r="G218" s="59">
        <v>0</v>
      </c>
      <c r="H218" s="60">
        <v>6.6</v>
      </c>
      <c r="I218" s="60">
        <v>1.01</v>
      </c>
      <c r="J218" s="60">
        <v>1.01</v>
      </c>
      <c r="K218" s="61">
        <v>0</v>
      </c>
      <c r="L218" s="62">
        <v>3037.42</v>
      </c>
      <c r="M218" s="62">
        <v>0.05</v>
      </c>
      <c r="N218" s="62">
        <v>0.05</v>
      </c>
    </row>
    <row r="219" spans="1:14" ht="15.6" customHeight="1" x14ac:dyDescent="0.25">
      <c r="A219" s="92">
        <v>8727</v>
      </c>
      <c r="B219" s="190">
        <v>8727</v>
      </c>
      <c r="C219" s="92">
        <v>8727</v>
      </c>
      <c r="D219" s="190">
        <v>8727</v>
      </c>
      <c r="E219" s="191" t="s">
        <v>378</v>
      </c>
      <c r="F219" s="192">
        <v>0</v>
      </c>
      <c r="G219" s="59">
        <v>0</v>
      </c>
      <c r="H219" s="60">
        <v>280.95</v>
      </c>
      <c r="I219" s="60">
        <v>0.98</v>
      </c>
      <c r="J219" s="60">
        <v>0.98</v>
      </c>
      <c r="K219" s="61">
        <v>0</v>
      </c>
      <c r="L219" s="62">
        <v>48163.63</v>
      </c>
      <c r="M219" s="62">
        <v>0.05</v>
      </c>
      <c r="N219" s="62">
        <v>0.05</v>
      </c>
    </row>
    <row r="220" spans="1:14" ht="15.6" customHeight="1" x14ac:dyDescent="0.25">
      <c r="A220" s="92">
        <v>702</v>
      </c>
      <c r="B220" s="190">
        <v>1700052857534</v>
      </c>
      <c r="C220" s="92">
        <v>902</v>
      </c>
      <c r="D220" s="190">
        <v>1700052857543</v>
      </c>
      <c r="E220" s="191" t="s">
        <v>379</v>
      </c>
      <c r="F220" s="192">
        <v>0</v>
      </c>
      <c r="G220" s="59">
        <v>0</v>
      </c>
      <c r="H220" s="60">
        <v>7.44</v>
      </c>
      <c r="I220" s="60">
        <v>1.38</v>
      </c>
      <c r="J220" s="60">
        <v>1.38</v>
      </c>
      <c r="K220" s="61">
        <v>0</v>
      </c>
      <c r="L220" s="62">
        <v>868.29</v>
      </c>
      <c r="M220" s="62">
        <v>0.05</v>
      </c>
      <c r="N220" s="62">
        <v>0.05</v>
      </c>
    </row>
    <row r="221" spans="1:14" ht="15.6" customHeight="1" x14ac:dyDescent="0.25">
      <c r="A221" s="92">
        <v>712</v>
      </c>
      <c r="B221" s="190">
        <v>1700052859903</v>
      </c>
      <c r="C221" s="92">
        <v>912</v>
      </c>
      <c r="D221" s="190">
        <v>1700052859912</v>
      </c>
      <c r="E221" s="191" t="s">
        <v>380</v>
      </c>
      <c r="F221" s="192">
        <v>0</v>
      </c>
      <c r="G221" s="59">
        <v>0</v>
      </c>
      <c r="H221" s="60">
        <v>4.1100000000000003</v>
      </c>
      <c r="I221" s="60">
        <v>0.92</v>
      </c>
      <c r="J221" s="60">
        <v>0.92</v>
      </c>
      <c r="K221" s="61">
        <v>0</v>
      </c>
      <c r="L221" s="62">
        <v>1645.04</v>
      </c>
      <c r="M221" s="62">
        <v>0.05</v>
      </c>
      <c r="N221" s="62">
        <v>0.05</v>
      </c>
    </row>
    <row r="222" spans="1:14" ht="15.6" customHeight="1" x14ac:dyDescent="0.25">
      <c r="A222" s="92">
        <v>794</v>
      </c>
      <c r="B222" s="190">
        <v>1700052887690</v>
      </c>
      <c r="C222" s="92">
        <v>994</v>
      </c>
      <c r="D222" s="190">
        <v>1700052887706</v>
      </c>
      <c r="E222" s="191" t="s">
        <v>381</v>
      </c>
      <c r="F222" s="192">
        <v>0</v>
      </c>
      <c r="G222" s="59">
        <v>0</v>
      </c>
      <c r="H222" s="60">
        <v>13.66</v>
      </c>
      <c r="I222" s="60">
        <v>2.5299999999999998</v>
      </c>
      <c r="J222" s="60">
        <v>2.5299999999999998</v>
      </c>
      <c r="K222" s="61">
        <v>0</v>
      </c>
      <c r="L222" s="62">
        <v>910.55</v>
      </c>
      <c r="M222" s="62">
        <v>0.05</v>
      </c>
      <c r="N222" s="62">
        <v>0.05</v>
      </c>
    </row>
    <row r="223" spans="1:14" ht="15.6" customHeight="1" x14ac:dyDescent="0.25">
      <c r="A223" s="92">
        <v>716</v>
      </c>
      <c r="B223" s="190">
        <v>1700052889721</v>
      </c>
      <c r="C223" s="92">
        <v>916</v>
      </c>
      <c r="D223" s="190">
        <v>1700052889730</v>
      </c>
      <c r="E223" s="191" t="s">
        <v>382</v>
      </c>
      <c r="F223" s="192">
        <v>0</v>
      </c>
      <c r="G223" s="59">
        <v>0</v>
      </c>
      <c r="H223" s="60">
        <v>1.33</v>
      </c>
      <c r="I223" s="60">
        <v>1.23</v>
      </c>
      <c r="J223" s="60">
        <v>1.23</v>
      </c>
      <c r="K223" s="61">
        <v>0</v>
      </c>
      <c r="L223" s="62">
        <v>664.39</v>
      </c>
      <c r="M223" s="62">
        <v>0.05</v>
      </c>
      <c r="N223" s="62">
        <v>0.05</v>
      </c>
    </row>
    <row r="224" spans="1:14" ht="15.6" customHeight="1" x14ac:dyDescent="0.25">
      <c r="A224" s="92">
        <v>719</v>
      </c>
      <c r="B224" s="190">
        <v>1700052866733</v>
      </c>
      <c r="C224" s="92">
        <v>919</v>
      </c>
      <c r="D224" s="190">
        <v>1700052866742</v>
      </c>
      <c r="E224" s="191" t="s">
        <v>383</v>
      </c>
      <c r="F224" s="192">
        <v>0</v>
      </c>
      <c r="G224" s="59">
        <v>0</v>
      </c>
      <c r="H224" s="60">
        <v>1.89</v>
      </c>
      <c r="I224" s="60">
        <v>2.08</v>
      </c>
      <c r="J224" s="60">
        <v>2.08</v>
      </c>
      <c r="K224" s="61">
        <v>0</v>
      </c>
      <c r="L224" s="62">
        <v>449.82</v>
      </c>
      <c r="M224" s="62">
        <v>0.05</v>
      </c>
      <c r="N224" s="62">
        <v>0.05</v>
      </c>
    </row>
    <row r="225" spans="1:14" ht="15.6" customHeight="1" x14ac:dyDescent="0.25">
      <c r="A225" s="92">
        <v>765</v>
      </c>
      <c r="B225" s="190">
        <v>1700052930014</v>
      </c>
      <c r="C225" s="92">
        <v>965</v>
      </c>
      <c r="D225" s="190">
        <v>1700052930023</v>
      </c>
      <c r="E225" s="191" t="s">
        <v>384</v>
      </c>
      <c r="F225" s="192">
        <v>0</v>
      </c>
      <c r="G225" s="59">
        <v>0</v>
      </c>
      <c r="H225" s="60">
        <v>13.87</v>
      </c>
      <c r="I225" s="60">
        <v>1</v>
      </c>
      <c r="J225" s="60">
        <v>1</v>
      </c>
      <c r="K225" s="61">
        <v>0</v>
      </c>
      <c r="L225" s="62">
        <v>1848.77</v>
      </c>
      <c r="M225" s="62">
        <v>0.05</v>
      </c>
      <c r="N225" s="62">
        <v>0.05</v>
      </c>
    </row>
    <row r="226" spans="1:14" ht="15.6" customHeight="1" x14ac:dyDescent="0.25">
      <c r="A226" s="92">
        <v>585</v>
      </c>
      <c r="B226" s="190">
        <v>1700053106800</v>
      </c>
      <c r="C226" s="92">
        <v>8755</v>
      </c>
      <c r="D226" s="190">
        <v>8755</v>
      </c>
      <c r="E226" s="191" t="s">
        <v>385</v>
      </c>
      <c r="F226" s="192">
        <v>0</v>
      </c>
      <c r="G226" s="59">
        <v>0</v>
      </c>
      <c r="H226" s="60">
        <v>6.89</v>
      </c>
      <c r="I226" s="60">
        <v>1.1200000000000001</v>
      </c>
      <c r="J226" s="60">
        <v>1.1200000000000001</v>
      </c>
      <c r="K226" s="61">
        <v>0</v>
      </c>
      <c r="L226" s="62">
        <v>658.83</v>
      </c>
      <c r="M226" s="62">
        <v>0.05</v>
      </c>
      <c r="N226" s="62">
        <v>0.05</v>
      </c>
    </row>
    <row r="227" spans="1:14" ht="15.6" customHeight="1" x14ac:dyDescent="0.25">
      <c r="A227" s="92">
        <v>578</v>
      </c>
      <c r="B227" s="190">
        <v>1700052918959</v>
      </c>
      <c r="C227" s="92">
        <v>535</v>
      </c>
      <c r="D227" s="190">
        <v>1700052918968</v>
      </c>
      <c r="E227" s="191" t="s">
        <v>386</v>
      </c>
      <c r="F227" s="192">
        <v>0</v>
      </c>
      <c r="G227" s="59">
        <v>0</v>
      </c>
      <c r="H227" s="60">
        <v>138.02000000000001</v>
      </c>
      <c r="I227" s="60">
        <v>1.68</v>
      </c>
      <c r="J227" s="60">
        <v>1.68</v>
      </c>
      <c r="K227" s="61">
        <v>0</v>
      </c>
      <c r="L227" s="62">
        <v>1545.83</v>
      </c>
      <c r="M227" s="62">
        <v>0.05</v>
      </c>
      <c r="N227" s="62">
        <v>0.05</v>
      </c>
    </row>
    <row r="228" spans="1:14" ht="15.6" customHeight="1" x14ac:dyDescent="0.25">
      <c r="A228" s="92">
        <v>776</v>
      </c>
      <c r="B228" s="190">
        <v>1700052976686</v>
      </c>
      <c r="C228" s="92">
        <v>976</v>
      </c>
      <c r="D228" s="190">
        <v>1700052976700</v>
      </c>
      <c r="E228" s="191" t="s">
        <v>387</v>
      </c>
      <c r="F228" s="192">
        <v>0</v>
      </c>
      <c r="G228" s="59">
        <v>0</v>
      </c>
      <c r="H228" s="60">
        <v>122.78</v>
      </c>
      <c r="I228" s="60">
        <v>1.39</v>
      </c>
      <c r="J228" s="60">
        <v>1.39</v>
      </c>
      <c r="K228" s="61">
        <v>0</v>
      </c>
      <c r="L228" s="62">
        <v>4155.5200000000004</v>
      </c>
      <c r="M228" s="62">
        <v>0.05</v>
      </c>
      <c r="N228" s="62">
        <v>0.05</v>
      </c>
    </row>
    <row r="229" spans="1:14" ht="15.6" customHeight="1" x14ac:dyDescent="0.25">
      <c r="A229" s="92">
        <v>657</v>
      </c>
      <c r="B229" s="190">
        <v>1700052983390</v>
      </c>
      <c r="C229" s="92">
        <v>857</v>
      </c>
      <c r="D229" s="190">
        <v>1700052983406</v>
      </c>
      <c r="E229" s="191" t="s">
        <v>388</v>
      </c>
      <c r="F229" s="192">
        <v>0</v>
      </c>
      <c r="G229" s="59">
        <v>0</v>
      </c>
      <c r="H229" s="60">
        <v>10.35</v>
      </c>
      <c r="I229" s="60">
        <v>0.91</v>
      </c>
      <c r="J229" s="60">
        <v>0.91</v>
      </c>
      <c r="K229" s="61">
        <v>0</v>
      </c>
      <c r="L229" s="62">
        <v>1035.23</v>
      </c>
      <c r="M229" s="62">
        <v>0.05</v>
      </c>
      <c r="N229" s="62">
        <v>0.05</v>
      </c>
    </row>
    <row r="230" spans="1:14" ht="15.6" customHeight="1" x14ac:dyDescent="0.25">
      <c r="A230" s="92">
        <v>594</v>
      </c>
      <c r="B230" s="190">
        <v>1700053110676</v>
      </c>
      <c r="C230" s="92">
        <v>533</v>
      </c>
      <c r="D230" s="190">
        <v>1700053110685</v>
      </c>
      <c r="E230" s="191" t="s">
        <v>389</v>
      </c>
      <c r="F230" s="192">
        <v>0</v>
      </c>
      <c r="G230" s="59">
        <v>0</v>
      </c>
      <c r="H230" s="60">
        <v>362.69</v>
      </c>
      <c r="I230" s="60">
        <v>0.56999999999999995</v>
      </c>
      <c r="J230" s="60">
        <v>0.56999999999999995</v>
      </c>
      <c r="K230" s="61">
        <v>0</v>
      </c>
      <c r="L230" s="62">
        <v>3716.05</v>
      </c>
      <c r="M230" s="62">
        <v>0.05</v>
      </c>
      <c r="N230" s="62">
        <v>0.05</v>
      </c>
    </row>
    <row r="231" spans="1:14" ht="15.6" customHeight="1" x14ac:dyDescent="0.25">
      <c r="A231" s="92">
        <v>747</v>
      </c>
      <c r="B231" s="190">
        <v>1700052947453</v>
      </c>
      <c r="C231" s="92">
        <v>947</v>
      </c>
      <c r="D231" s="190">
        <v>1700052947620</v>
      </c>
      <c r="E231" s="191" t="s">
        <v>390</v>
      </c>
      <c r="F231" s="192">
        <v>0</v>
      </c>
      <c r="G231" s="59">
        <v>0</v>
      </c>
      <c r="H231" s="60">
        <v>17.13</v>
      </c>
      <c r="I231" s="60">
        <v>0.91</v>
      </c>
      <c r="J231" s="60">
        <v>0.91</v>
      </c>
      <c r="K231" s="61">
        <v>0</v>
      </c>
      <c r="L231" s="62">
        <v>1401.16</v>
      </c>
      <c r="M231" s="62">
        <v>0.05</v>
      </c>
      <c r="N231" s="62">
        <v>0.05</v>
      </c>
    </row>
    <row r="232" spans="1:14" ht="15.6" customHeight="1" x14ac:dyDescent="0.25">
      <c r="A232" s="92">
        <v>757</v>
      </c>
      <c r="B232" s="190">
        <v>1700052947791</v>
      </c>
      <c r="C232" s="92">
        <v>957</v>
      </c>
      <c r="D232" s="190">
        <v>1700052947807</v>
      </c>
      <c r="E232" s="191" t="s">
        <v>391</v>
      </c>
      <c r="F232" s="192">
        <v>0</v>
      </c>
      <c r="G232" s="59">
        <v>0</v>
      </c>
      <c r="H232" s="60">
        <v>29.09</v>
      </c>
      <c r="I232" s="60">
        <v>0.94</v>
      </c>
      <c r="J232" s="60">
        <v>0.94</v>
      </c>
      <c r="K232" s="61">
        <v>0</v>
      </c>
      <c r="L232" s="62">
        <v>1018.26</v>
      </c>
      <c r="M232" s="62">
        <v>0.05</v>
      </c>
      <c r="N232" s="62">
        <v>0.05</v>
      </c>
    </row>
    <row r="233" spans="1:14" ht="15.6" customHeight="1" x14ac:dyDescent="0.25">
      <c r="A233" s="92">
        <v>799</v>
      </c>
      <c r="B233" s="190" t="s">
        <v>392</v>
      </c>
      <c r="C233" s="92">
        <v>960</v>
      </c>
      <c r="D233" s="190" t="s">
        <v>392</v>
      </c>
      <c r="E233" s="191" t="s">
        <v>393</v>
      </c>
      <c r="F233" s="192">
        <v>0</v>
      </c>
      <c r="G233" s="59">
        <v>0</v>
      </c>
      <c r="H233" s="60">
        <v>2.98</v>
      </c>
      <c r="I233" s="60">
        <v>1.1599999999999999</v>
      </c>
      <c r="J233" s="60">
        <v>1.1599999999999999</v>
      </c>
      <c r="K233" s="61">
        <v>0</v>
      </c>
      <c r="L233" s="62">
        <v>983.84</v>
      </c>
      <c r="M233" s="62">
        <v>0.05</v>
      </c>
      <c r="N233" s="62">
        <v>0.05</v>
      </c>
    </row>
    <row r="234" spans="1:14" ht="15.6" customHeight="1" x14ac:dyDescent="0.25">
      <c r="A234" s="92">
        <v>672</v>
      </c>
      <c r="B234" s="190">
        <v>1700052944531</v>
      </c>
      <c r="C234" s="92">
        <v>872</v>
      </c>
      <c r="D234" s="190">
        <v>1700052944540</v>
      </c>
      <c r="E234" s="191" t="s">
        <v>394</v>
      </c>
      <c r="F234" s="192">
        <v>0</v>
      </c>
      <c r="G234" s="59">
        <v>0</v>
      </c>
      <c r="H234" s="60">
        <v>3.45</v>
      </c>
      <c r="I234" s="60">
        <v>1.35</v>
      </c>
      <c r="J234" s="60">
        <v>1.35</v>
      </c>
      <c r="K234" s="61">
        <v>0</v>
      </c>
      <c r="L234" s="62">
        <v>1149.3399999999999</v>
      </c>
      <c r="M234" s="62">
        <v>0.05</v>
      </c>
      <c r="N234" s="62">
        <v>0.05</v>
      </c>
    </row>
    <row r="235" spans="1:14" ht="15.6" customHeight="1" x14ac:dyDescent="0.25">
      <c r="A235" s="92">
        <v>768</v>
      </c>
      <c r="B235" s="190">
        <v>1700052959218</v>
      </c>
      <c r="C235" s="92">
        <v>968</v>
      </c>
      <c r="D235" s="190">
        <v>1700052959227</v>
      </c>
      <c r="E235" s="191" t="s">
        <v>395</v>
      </c>
      <c r="F235" s="192">
        <v>0</v>
      </c>
      <c r="G235" s="59">
        <v>0</v>
      </c>
      <c r="H235" s="60">
        <v>18.23</v>
      </c>
      <c r="I235" s="60">
        <v>1.27</v>
      </c>
      <c r="J235" s="60">
        <v>1.27</v>
      </c>
      <c r="K235" s="61">
        <v>0</v>
      </c>
      <c r="L235" s="62">
        <v>911.44</v>
      </c>
      <c r="M235" s="62">
        <v>0.05</v>
      </c>
      <c r="N235" s="62">
        <v>0.05</v>
      </c>
    </row>
    <row r="236" spans="1:14" ht="15.6" customHeight="1" x14ac:dyDescent="0.25">
      <c r="A236" s="92">
        <v>674</v>
      </c>
      <c r="B236" s="190">
        <v>1700053106829</v>
      </c>
      <c r="C236" s="92">
        <v>894</v>
      </c>
      <c r="D236" s="190">
        <v>1700053106838</v>
      </c>
      <c r="E236" s="191" t="s">
        <v>396</v>
      </c>
      <c r="F236" s="192">
        <v>0</v>
      </c>
      <c r="G236" s="59">
        <v>0</v>
      </c>
      <c r="H236" s="60">
        <v>4.3099999999999996</v>
      </c>
      <c r="I236" s="60">
        <v>1.02</v>
      </c>
      <c r="J236" s="60">
        <v>1.02</v>
      </c>
      <c r="K236" s="61">
        <v>0</v>
      </c>
      <c r="L236" s="62">
        <v>661.4</v>
      </c>
      <c r="M236" s="62">
        <v>0.05</v>
      </c>
      <c r="N236" s="62">
        <v>0.05</v>
      </c>
    </row>
    <row r="237" spans="1:14" ht="15.6" customHeight="1" x14ac:dyDescent="0.25">
      <c r="A237" s="92">
        <v>728</v>
      </c>
      <c r="B237" s="190">
        <v>1700052988877</v>
      </c>
      <c r="C237" s="92">
        <v>878</v>
      </c>
      <c r="D237" s="190">
        <v>1700052988886</v>
      </c>
      <c r="E237" s="191" t="s">
        <v>397</v>
      </c>
      <c r="F237" s="192">
        <v>0</v>
      </c>
      <c r="G237" s="59">
        <v>0</v>
      </c>
      <c r="H237" s="60">
        <v>17.52</v>
      </c>
      <c r="I237" s="60">
        <v>1.1299999999999999</v>
      </c>
      <c r="J237" s="60">
        <v>1.1299999999999999</v>
      </c>
      <c r="K237" s="61">
        <v>0</v>
      </c>
      <c r="L237" s="62">
        <v>648.20000000000005</v>
      </c>
      <c r="M237" s="62">
        <v>0.05</v>
      </c>
      <c r="N237" s="62">
        <v>0.05</v>
      </c>
    </row>
    <row r="238" spans="1:14" ht="15.6" customHeight="1" x14ac:dyDescent="0.25">
      <c r="A238" s="92">
        <v>751</v>
      </c>
      <c r="B238" s="190">
        <v>1700052988840</v>
      </c>
      <c r="C238" s="92">
        <v>911</v>
      </c>
      <c r="D238" s="190">
        <v>1700052988859</v>
      </c>
      <c r="E238" s="191" t="s">
        <v>398</v>
      </c>
      <c r="F238" s="192">
        <v>0</v>
      </c>
      <c r="G238" s="59">
        <v>0</v>
      </c>
      <c r="H238" s="60">
        <v>20.82</v>
      </c>
      <c r="I238" s="60">
        <v>0.91</v>
      </c>
      <c r="J238" s="60">
        <v>0.91</v>
      </c>
      <c r="K238" s="61">
        <v>0</v>
      </c>
      <c r="L238" s="62">
        <v>1249.3499999999999</v>
      </c>
      <c r="M238" s="62">
        <v>0.05</v>
      </c>
      <c r="N238" s="62">
        <v>0.05</v>
      </c>
    </row>
    <row r="239" spans="1:14" ht="15.6" customHeight="1" x14ac:dyDescent="0.25">
      <c r="A239" s="92">
        <v>720</v>
      </c>
      <c r="B239" s="190">
        <v>1700052866760</v>
      </c>
      <c r="C239" s="92">
        <v>920</v>
      </c>
      <c r="D239" s="190">
        <v>1700052866770</v>
      </c>
      <c r="E239" s="191" t="s">
        <v>399</v>
      </c>
      <c r="F239" s="192">
        <v>0</v>
      </c>
      <c r="G239" s="59">
        <v>0</v>
      </c>
      <c r="H239" s="60">
        <v>6.97</v>
      </c>
      <c r="I239" s="60">
        <v>2.5299999999999998</v>
      </c>
      <c r="J239" s="60">
        <v>2.5299999999999998</v>
      </c>
      <c r="K239" s="61">
        <v>0</v>
      </c>
      <c r="L239" s="62">
        <v>1153.73</v>
      </c>
      <c r="M239" s="62">
        <v>0.05</v>
      </c>
      <c r="N239" s="62">
        <v>0.05</v>
      </c>
    </row>
    <row r="240" spans="1:14" ht="15.6" customHeight="1" x14ac:dyDescent="0.25">
      <c r="A240" s="92">
        <v>8752</v>
      </c>
      <c r="B240" s="190">
        <v>8752</v>
      </c>
      <c r="C240" s="92">
        <v>8756</v>
      </c>
      <c r="D240" s="190">
        <v>8756</v>
      </c>
      <c r="E240" s="191" t="s">
        <v>400</v>
      </c>
      <c r="F240" s="192">
        <v>0</v>
      </c>
      <c r="G240" s="59">
        <v>0</v>
      </c>
      <c r="H240" s="60">
        <v>16.43</v>
      </c>
      <c r="I240" s="60">
        <v>0.65</v>
      </c>
      <c r="J240" s="60">
        <v>0.65</v>
      </c>
      <c r="K240" s="61">
        <v>0</v>
      </c>
      <c r="L240" s="62">
        <v>1630.13</v>
      </c>
      <c r="M240" s="62">
        <v>0.05</v>
      </c>
      <c r="N240" s="62">
        <v>0.05</v>
      </c>
    </row>
    <row r="241" spans="1:14" ht="15.6" customHeight="1" x14ac:dyDescent="0.25">
      <c r="A241" s="92">
        <v>788</v>
      </c>
      <c r="B241" s="190">
        <v>1700053037510</v>
      </c>
      <c r="C241" s="92">
        <v>988</v>
      </c>
      <c r="D241" s="190">
        <v>1700053037529</v>
      </c>
      <c r="E241" s="191" t="s">
        <v>401</v>
      </c>
      <c r="F241" s="192">
        <v>0</v>
      </c>
      <c r="G241" s="59">
        <v>0</v>
      </c>
      <c r="H241" s="60">
        <v>5.83</v>
      </c>
      <c r="I241" s="60">
        <v>1.79</v>
      </c>
      <c r="J241" s="60">
        <v>1.79</v>
      </c>
      <c r="K241" s="61">
        <v>0</v>
      </c>
      <c r="L241" s="62">
        <v>971.33</v>
      </c>
      <c r="M241" s="62">
        <v>0.05</v>
      </c>
      <c r="N241" s="62">
        <v>0.05</v>
      </c>
    </row>
    <row r="242" spans="1:14" ht="15.6" customHeight="1" x14ac:dyDescent="0.25">
      <c r="A242" s="92">
        <v>799</v>
      </c>
      <c r="B242" s="190">
        <v>1700060123633</v>
      </c>
      <c r="C242" s="92">
        <v>960</v>
      </c>
      <c r="D242" s="190">
        <v>1700060123642</v>
      </c>
      <c r="E242" s="191" t="s">
        <v>402</v>
      </c>
      <c r="F242" s="192">
        <v>0</v>
      </c>
      <c r="G242" s="59">
        <v>0</v>
      </c>
      <c r="H242" s="60">
        <v>117.95</v>
      </c>
      <c r="I242" s="60">
        <v>2.41</v>
      </c>
      <c r="J242" s="60">
        <v>2.41</v>
      </c>
      <c r="K242" s="61">
        <v>0</v>
      </c>
      <c r="L242" s="62">
        <v>5071.66</v>
      </c>
      <c r="M242" s="62">
        <v>0.05</v>
      </c>
      <c r="N242" s="62">
        <v>0.05</v>
      </c>
    </row>
    <row r="243" spans="1:14" ht="15.6" customHeight="1" x14ac:dyDescent="0.25">
      <c r="A243" s="92">
        <v>721</v>
      </c>
      <c r="B243" s="190">
        <v>1700052954655</v>
      </c>
      <c r="C243" s="92">
        <v>921</v>
      </c>
      <c r="D243" s="190">
        <v>1700052954664</v>
      </c>
      <c r="E243" s="191" t="s">
        <v>403</v>
      </c>
      <c r="F243" s="192">
        <v>0</v>
      </c>
      <c r="G243" s="59">
        <v>0</v>
      </c>
      <c r="H243" s="60">
        <v>1.65</v>
      </c>
      <c r="I243" s="60">
        <v>1.1200000000000001</v>
      </c>
      <c r="J243" s="60">
        <v>1.1200000000000001</v>
      </c>
      <c r="K243" s="61">
        <v>0</v>
      </c>
      <c r="L243" s="62">
        <v>824.98</v>
      </c>
      <c r="M243" s="62">
        <v>0.05</v>
      </c>
      <c r="N243" s="62">
        <v>0.05</v>
      </c>
    </row>
    <row r="244" spans="1:14" ht="15.6" customHeight="1" x14ac:dyDescent="0.25">
      <c r="A244" s="92">
        <v>798</v>
      </c>
      <c r="B244" s="190">
        <v>1700052963083</v>
      </c>
      <c r="C244" s="92">
        <v>998</v>
      </c>
      <c r="D244" s="190">
        <v>1700052963092</v>
      </c>
      <c r="E244" s="191" t="s">
        <v>404</v>
      </c>
      <c r="F244" s="192">
        <v>0</v>
      </c>
      <c r="G244" s="59">
        <v>0</v>
      </c>
      <c r="H244" s="60">
        <v>14.33</v>
      </c>
      <c r="I244" s="60">
        <v>5.29</v>
      </c>
      <c r="J244" s="60">
        <v>5.29</v>
      </c>
      <c r="K244" s="61">
        <v>0</v>
      </c>
      <c r="L244" s="62">
        <v>651.39</v>
      </c>
      <c r="M244" s="62">
        <v>0.05</v>
      </c>
      <c r="N244" s="62">
        <v>0.05</v>
      </c>
    </row>
    <row r="245" spans="1:14" ht="15.6" customHeight="1" x14ac:dyDescent="0.25">
      <c r="A245" s="92">
        <v>670</v>
      </c>
      <c r="B245" s="190">
        <v>1700053127721</v>
      </c>
      <c r="C245" s="92">
        <v>8738</v>
      </c>
      <c r="D245" s="190">
        <v>8738</v>
      </c>
      <c r="E245" s="191" t="s">
        <v>405</v>
      </c>
      <c r="F245" s="192">
        <v>0</v>
      </c>
      <c r="G245" s="59">
        <v>0</v>
      </c>
      <c r="H245" s="60">
        <v>14.77</v>
      </c>
      <c r="I245" s="60">
        <v>1.01</v>
      </c>
      <c r="J245" s="60">
        <v>1.01</v>
      </c>
      <c r="K245" s="61">
        <v>0</v>
      </c>
      <c r="L245" s="62">
        <v>3164.81</v>
      </c>
      <c r="M245" s="62">
        <v>0.05</v>
      </c>
      <c r="N245" s="62">
        <v>0.05</v>
      </c>
    </row>
    <row r="246" spans="1:14" ht="15.6" customHeight="1" x14ac:dyDescent="0.25">
      <c r="A246" s="92">
        <v>759</v>
      </c>
      <c r="B246" s="190">
        <v>1700052976792</v>
      </c>
      <c r="C246" s="92">
        <v>959</v>
      </c>
      <c r="D246" s="190">
        <v>1700052976808</v>
      </c>
      <c r="E246" s="191" t="s">
        <v>406</v>
      </c>
      <c r="F246" s="192">
        <v>0</v>
      </c>
      <c r="G246" s="59">
        <v>0</v>
      </c>
      <c r="H246" s="60">
        <v>4.5</v>
      </c>
      <c r="I246" s="60">
        <v>0.91</v>
      </c>
      <c r="J246" s="60">
        <v>0.91</v>
      </c>
      <c r="K246" s="61">
        <v>0</v>
      </c>
      <c r="L246" s="62">
        <v>900.21</v>
      </c>
      <c r="M246" s="62">
        <v>0.05</v>
      </c>
      <c r="N246" s="62">
        <v>0.05</v>
      </c>
    </row>
    <row r="247" spans="1:14" ht="15.6" customHeight="1" x14ac:dyDescent="0.25">
      <c r="A247" s="92">
        <v>671</v>
      </c>
      <c r="B247" s="190">
        <v>1700052982909</v>
      </c>
      <c r="C247" s="92">
        <v>901</v>
      </c>
      <c r="D247" s="190">
        <v>1700052982927</v>
      </c>
      <c r="E247" s="191" t="s">
        <v>407</v>
      </c>
      <c r="F247" s="192">
        <v>0</v>
      </c>
      <c r="G247" s="59">
        <v>0</v>
      </c>
      <c r="H247" s="60">
        <v>1.89</v>
      </c>
      <c r="I247" s="60">
        <v>2.08</v>
      </c>
      <c r="J247" s="60">
        <v>2.08</v>
      </c>
      <c r="K247" s="61">
        <v>0</v>
      </c>
      <c r="L247" s="62">
        <v>449.82</v>
      </c>
      <c r="M247" s="62">
        <v>0.05</v>
      </c>
      <c r="N247" s="62">
        <v>0.05</v>
      </c>
    </row>
    <row r="248" spans="1:14" ht="15.6" customHeight="1" x14ac:dyDescent="0.25">
      <c r="A248" s="92">
        <v>785</v>
      </c>
      <c r="B248" s="190">
        <v>1700053058797</v>
      </c>
      <c r="C248" s="92">
        <v>905</v>
      </c>
      <c r="D248" s="190">
        <v>1700053058802</v>
      </c>
      <c r="E248" s="191" t="s">
        <v>408</v>
      </c>
      <c r="F248" s="192">
        <v>0</v>
      </c>
      <c r="G248" s="59">
        <v>0</v>
      </c>
      <c r="H248" s="60">
        <v>364.99</v>
      </c>
      <c r="I248" s="60">
        <v>0.95</v>
      </c>
      <c r="J248" s="60">
        <v>0.95</v>
      </c>
      <c r="K248" s="61">
        <v>0</v>
      </c>
      <c r="L248" s="62">
        <v>16424.34</v>
      </c>
      <c r="M248" s="62">
        <v>0.05</v>
      </c>
      <c r="N248" s="62">
        <v>0.05</v>
      </c>
    </row>
    <row r="249" spans="1:14" ht="15.6" customHeight="1" x14ac:dyDescent="0.25">
      <c r="A249" s="92">
        <v>643</v>
      </c>
      <c r="B249" s="190">
        <v>1700053092158</v>
      </c>
      <c r="C249" s="92"/>
      <c r="D249" s="190"/>
      <c r="E249" s="191" t="s">
        <v>409</v>
      </c>
      <c r="F249" s="192">
        <v>1</v>
      </c>
      <c r="G249" s="59">
        <v>0</v>
      </c>
      <c r="H249" s="60">
        <v>2382.4299999999998</v>
      </c>
      <c r="I249" s="60">
        <v>4.12</v>
      </c>
      <c r="J249" s="60">
        <v>4.12</v>
      </c>
      <c r="K249" s="61"/>
      <c r="L249" s="62"/>
      <c r="M249" s="62"/>
      <c r="N249" s="62"/>
    </row>
    <row r="250" spans="1:14" ht="15.6" customHeight="1" x14ac:dyDescent="0.25">
      <c r="A250" s="92">
        <v>760</v>
      </c>
      <c r="B250" s="190">
        <v>1700053127730</v>
      </c>
      <c r="C250" s="92">
        <v>8737</v>
      </c>
      <c r="D250" s="190">
        <v>8737</v>
      </c>
      <c r="E250" s="191" t="s">
        <v>410</v>
      </c>
      <c r="F250" s="192">
        <v>0</v>
      </c>
      <c r="G250" s="59">
        <v>0</v>
      </c>
      <c r="H250" s="60">
        <v>36.24</v>
      </c>
      <c r="I250" s="60">
        <v>0.62</v>
      </c>
      <c r="J250" s="60">
        <v>0.62</v>
      </c>
      <c r="K250" s="61">
        <v>0</v>
      </c>
      <c r="L250" s="62">
        <v>2500.66</v>
      </c>
      <c r="M250" s="62">
        <v>0.05</v>
      </c>
      <c r="N250" s="62">
        <v>0.05</v>
      </c>
    </row>
    <row r="251" spans="1:14" ht="15.6" customHeight="1" x14ac:dyDescent="0.25">
      <c r="A251" s="92">
        <v>572</v>
      </c>
      <c r="B251" s="190">
        <v>1700052996655</v>
      </c>
      <c r="C251" s="92">
        <v>862</v>
      </c>
      <c r="D251" s="190">
        <v>1700052996664</v>
      </c>
      <c r="E251" s="191" t="s">
        <v>411</v>
      </c>
      <c r="F251" s="192">
        <v>0</v>
      </c>
      <c r="G251" s="59">
        <v>0</v>
      </c>
      <c r="H251" s="60">
        <v>13.76</v>
      </c>
      <c r="I251" s="60">
        <v>2.42</v>
      </c>
      <c r="J251" s="60">
        <v>2.42</v>
      </c>
      <c r="K251" s="61">
        <v>0</v>
      </c>
      <c r="L251" s="62">
        <v>963.4</v>
      </c>
      <c r="M251" s="62">
        <v>0.05</v>
      </c>
      <c r="N251" s="62">
        <v>0.05</v>
      </c>
    </row>
    <row r="252" spans="1:14" ht="15.6" customHeight="1" x14ac:dyDescent="0.25">
      <c r="A252" s="92">
        <v>8743</v>
      </c>
      <c r="B252" s="190">
        <v>8743</v>
      </c>
      <c r="C252" s="92">
        <v>8743</v>
      </c>
      <c r="D252" s="190">
        <v>8743</v>
      </c>
      <c r="E252" s="191" t="s">
        <v>412</v>
      </c>
      <c r="F252" s="192">
        <v>0</v>
      </c>
      <c r="G252" s="59">
        <v>0</v>
      </c>
      <c r="H252" s="60">
        <v>10.91</v>
      </c>
      <c r="I252" s="60">
        <v>1.07</v>
      </c>
      <c r="J252" s="60">
        <v>1.07</v>
      </c>
      <c r="K252" s="61">
        <v>0</v>
      </c>
      <c r="L252" s="62">
        <v>654.79999999999995</v>
      </c>
      <c r="M252" s="62">
        <v>0.05</v>
      </c>
      <c r="N252" s="62">
        <v>0.05</v>
      </c>
    </row>
    <row r="253" spans="1:14" ht="15.6" customHeight="1" x14ac:dyDescent="0.25">
      <c r="A253" s="92">
        <v>591</v>
      </c>
      <c r="B253" s="190">
        <v>1700053137232</v>
      </c>
      <c r="C253" s="92">
        <v>8757</v>
      </c>
      <c r="D253" s="190">
        <v>8757</v>
      </c>
      <c r="E253" s="191" t="s">
        <v>413</v>
      </c>
      <c r="F253" s="192">
        <v>0</v>
      </c>
      <c r="G253" s="59">
        <v>0</v>
      </c>
      <c r="H253" s="60">
        <v>248.96</v>
      </c>
      <c r="I253" s="60">
        <v>0.57999999999999996</v>
      </c>
      <c r="J253" s="60">
        <v>0.57999999999999996</v>
      </c>
      <c r="K253" s="61">
        <v>0</v>
      </c>
      <c r="L253" s="62">
        <v>21339.19</v>
      </c>
      <c r="M253" s="62">
        <v>0.05</v>
      </c>
      <c r="N253" s="62">
        <v>0.05</v>
      </c>
    </row>
    <row r="254" spans="1:14" ht="15.6" customHeight="1" x14ac:dyDescent="0.25">
      <c r="A254" s="92">
        <v>663</v>
      </c>
      <c r="B254" s="190">
        <v>1700053029244</v>
      </c>
      <c r="C254" s="92">
        <v>897</v>
      </c>
      <c r="D254" s="190">
        <v>1700053029253</v>
      </c>
      <c r="E254" s="191" t="s">
        <v>414</v>
      </c>
      <c r="F254" s="192">
        <v>0</v>
      </c>
      <c r="G254" s="59">
        <v>0</v>
      </c>
      <c r="H254" s="60">
        <v>128.38</v>
      </c>
      <c r="I254" s="60">
        <v>0.93</v>
      </c>
      <c r="J254" s="60">
        <v>0.93</v>
      </c>
      <c r="K254" s="61">
        <v>0</v>
      </c>
      <c r="L254" s="62">
        <v>11810.96</v>
      </c>
      <c r="M254" s="62">
        <v>0.05</v>
      </c>
      <c r="N254" s="62">
        <v>0.05</v>
      </c>
    </row>
    <row r="255" spans="1:14" ht="15.6" customHeight="1" x14ac:dyDescent="0.25">
      <c r="A255" s="92">
        <v>799</v>
      </c>
      <c r="B255" s="190">
        <v>1700053276195</v>
      </c>
      <c r="C255" s="92">
        <v>960</v>
      </c>
      <c r="D255" s="190">
        <v>1700053276200</v>
      </c>
      <c r="E255" s="191" t="s">
        <v>415</v>
      </c>
      <c r="F255" s="192">
        <v>0</v>
      </c>
      <c r="G255" s="59">
        <v>0</v>
      </c>
      <c r="H255" s="60">
        <v>9.61</v>
      </c>
      <c r="I255" s="60">
        <v>0.95</v>
      </c>
      <c r="J255" s="60">
        <v>0.95</v>
      </c>
      <c r="K255" s="61">
        <v>0</v>
      </c>
      <c r="L255" s="62">
        <v>961.08</v>
      </c>
      <c r="M255" s="62">
        <v>0.05</v>
      </c>
      <c r="N255" s="62">
        <v>0.05</v>
      </c>
    </row>
    <row r="256" spans="1:14" ht="56.25" customHeight="1" x14ac:dyDescent="0.25">
      <c r="A256" s="92">
        <v>683</v>
      </c>
      <c r="B256" s="190">
        <v>1700053048070</v>
      </c>
      <c r="C256" s="92">
        <v>907</v>
      </c>
      <c r="D256" s="190" t="s">
        <v>416</v>
      </c>
      <c r="E256" s="191" t="s">
        <v>417</v>
      </c>
      <c r="F256" s="192">
        <v>0</v>
      </c>
      <c r="G256" s="59">
        <v>0</v>
      </c>
      <c r="H256" s="60">
        <v>8.2200000000000006</v>
      </c>
      <c r="I256" s="60">
        <v>1.1200000000000001</v>
      </c>
      <c r="J256" s="60">
        <v>1.1200000000000001</v>
      </c>
      <c r="K256" s="61">
        <v>0</v>
      </c>
      <c r="L256" s="62">
        <v>959.28</v>
      </c>
      <c r="M256" s="62">
        <v>0.05</v>
      </c>
      <c r="N256" s="62">
        <v>0.05</v>
      </c>
    </row>
    <row r="257" spans="1:14" ht="15.6" customHeight="1" x14ac:dyDescent="0.25">
      <c r="A257" s="92">
        <v>733</v>
      </c>
      <c r="B257" s="190">
        <v>1700053036241</v>
      </c>
      <c r="C257" s="92">
        <v>997</v>
      </c>
      <c r="D257" s="190">
        <v>1700053036250</v>
      </c>
      <c r="E257" s="191" t="s">
        <v>418</v>
      </c>
      <c r="F257" s="192">
        <v>0</v>
      </c>
      <c r="G257" s="59">
        <v>0</v>
      </c>
      <c r="H257" s="60">
        <v>0.57999999999999996</v>
      </c>
      <c r="I257" s="60">
        <v>2.73</v>
      </c>
      <c r="J257" s="60">
        <v>2.73</v>
      </c>
      <c r="K257" s="61">
        <v>0</v>
      </c>
      <c r="L257" s="62">
        <v>665.14</v>
      </c>
      <c r="M257" s="62">
        <v>0.05</v>
      </c>
      <c r="N257" s="62">
        <v>0.05</v>
      </c>
    </row>
    <row r="258" spans="1:14" ht="15.6" customHeight="1" x14ac:dyDescent="0.25">
      <c r="A258" s="92">
        <v>752</v>
      </c>
      <c r="B258" s="190">
        <v>1700053043285</v>
      </c>
      <c r="C258" s="92">
        <v>892</v>
      </c>
      <c r="D258" s="190">
        <v>1700053043294</v>
      </c>
      <c r="E258" s="191" t="s">
        <v>419</v>
      </c>
      <c r="F258" s="192">
        <v>0</v>
      </c>
      <c r="G258" s="59">
        <v>0</v>
      </c>
      <c r="H258" s="60">
        <v>18.07</v>
      </c>
      <c r="I258" s="60">
        <v>0.93</v>
      </c>
      <c r="J258" s="60">
        <v>0.93</v>
      </c>
      <c r="K258" s="61">
        <v>0</v>
      </c>
      <c r="L258" s="62">
        <v>1445.3</v>
      </c>
      <c r="M258" s="62">
        <v>0.05</v>
      </c>
      <c r="N258" s="62">
        <v>0.05</v>
      </c>
    </row>
    <row r="259" spans="1:14" ht="15.6" customHeight="1" x14ac:dyDescent="0.25">
      <c r="A259" s="92">
        <v>573</v>
      </c>
      <c r="B259" s="190">
        <v>1700053043300</v>
      </c>
      <c r="C259" s="92">
        <v>993</v>
      </c>
      <c r="D259" s="190">
        <v>1700053043319</v>
      </c>
      <c r="E259" s="191" t="s">
        <v>420</v>
      </c>
      <c r="F259" s="192">
        <v>0</v>
      </c>
      <c r="G259" s="59">
        <v>0</v>
      </c>
      <c r="H259" s="60">
        <v>8.2200000000000006</v>
      </c>
      <c r="I259" s="60">
        <v>0.93</v>
      </c>
      <c r="J259" s="60">
        <v>0.93</v>
      </c>
      <c r="K259" s="61">
        <v>0</v>
      </c>
      <c r="L259" s="62">
        <v>657.5</v>
      </c>
      <c r="M259" s="62">
        <v>0.05</v>
      </c>
      <c r="N259" s="62">
        <v>0.05</v>
      </c>
    </row>
    <row r="260" spans="1:14" ht="15.6" customHeight="1" x14ac:dyDescent="0.25">
      <c r="A260" s="92">
        <v>770</v>
      </c>
      <c r="B260" s="190">
        <v>1700053062419</v>
      </c>
      <c r="C260" s="92"/>
      <c r="D260" s="190"/>
      <c r="E260" s="191" t="s">
        <v>421</v>
      </c>
      <c r="F260" s="192">
        <v>2</v>
      </c>
      <c r="G260" s="59">
        <v>0</v>
      </c>
      <c r="H260" s="60">
        <v>20410.03</v>
      </c>
      <c r="I260" s="60">
        <v>4.4400000000000004</v>
      </c>
      <c r="J260" s="60">
        <v>4.4400000000000004</v>
      </c>
      <c r="K260" s="61"/>
      <c r="L260" s="62"/>
      <c r="M260" s="62"/>
      <c r="N260" s="62"/>
    </row>
    <row r="261" spans="1:14" ht="15.6" customHeight="1" x14ac:dyDescent="0.25">
      <c r="A261" s="92">
        <v>592</v>
      </c>
      <c r="B261" s="190">
        <v>1700053164022</v>
      </c>
      <c r="C261" s="92"/>
      <c r="D261" s="190"/>
      <c r="E261" s="191" t="s">
        <v>422</v>
      </c>
      <c r="F261" s="192">
        <v>2</v>
      </c>
      <c r="G261" s="59">
        <v>0</v>
      </c>
      <c r="H261" s="60">
        <v>20736.07</v>
      </c>
      <c r="I261" s="60">
        <v>1.48</v>
      </c>
      <c r="J261" s="60">
        <v>1.48</v>
      </c>
      <c r="K261" s="61"/>
      <c r="L261" s="62"/>
      <c r="M261" s="62"/>
      <c r="N261" s="62"/>
    </row>
    <row r="262" spans="1:14" ht="15.6" customHeight="1" x14ac:dyDescent="0.25">
      <c r="A262" s="92">
        <v>700</v>
      </c>
      <c r="B262" s="190">
        <v>1700053104965</v>
      </c>
      <c r="C262" s="92">
        <v>858</v>
      </c>
      <c r="D262" s="190">
        <v>1700053104974</v>
      </c>
      <c r="E262" s="191" t="s">
        <v>423</v>
      </c>
      <c r="F262" s="192">
        <v>0</v>
      </c>
      <c r="G262" s="59">
        <v>0</v>
      </c>
      <c r="H262" s="60">
        <v>60.52</v>
      </c>
      <c r="I262" s="60">
        <v>5.86</v>
      </c>
      <c r="J262" s="60">
        <v>5.86</v>
      </c>
      <c r="K262" s="61">
        <v>0</v>
      </c>
      <c r="L262" s="62">
        <v>605.20000000000005</v>
      </c>
      <c r="M262" s="62">
        <v>0.05</v>
      </c>
      <c r="N262" s="62">
        <v>0.05</v>
      </c>
    </row>
    <row r="263" spans="1:14" ht="15.6" customHeight="1" x14ac:dyDescent="0.25">
      <c r="A263" s="92">
        <v>593</v>
      </c>
      <c r="B263" s="190">
        <v>1700053187039</v>
      </c>
      <c r="C263" s="92">
        <v>532</v>
      </c>
      <c r="D263" s="190">
        <v>1700053187048</v>
      </c>
      <c r="E263" s="191" t="s">
        <v>424</v>
      </c>
      <c r="F263" s="192">
        <v>0</v>
      </c>
      <c r="G263" s="59">
        <v>0</v>
      </c>
      <c r="H263" s="60">
        <v>1042.33</v>
      </c>
      <c r="I263" s="60">
        <v>0.75</v>
      </c>
      <c r="J263" s="60">
        <v>0.75</v>
      </c>
      <c r="K263" s="61">
        <v>0</v>
      </c>
      <c r="L263" s="62">
        <v>40089.54</v>
      </c>
      <c r="M263" s="62">
        <v>0.05</v>
      </c>
      <c r="N263" s="62">
        <v>0.05</v>
      </c>
    </row>
    <row r="264" spans="1:14" ht="15.6" customHeight="1" x14ac:dyDescent="0.25">
      <c r="A264" s="92">
        <v>586</v>
      </c>
      <c r="B264" s="190">
        <v>1700053289868</v>
      </c>
      <c r="C264" s="92">
        <v>536</v>
      </c>
      <c r="D264" s="190">
        <v>1700053289877</v>
      </c>
      <c r="E264" s="191" t="s">
        <v>425</v>
      </c>
      <c r="F264" s="192">
        <v>0</v>
      </c>
      <c r="G264" s="59">
        <v>0</v>
      </c>
      <c r="H264" s="60">
        <v>2.04</v>
      </c>
      <c r="I264" s="60">
        <v>0.97</v>
      </c>
      <c r="J264" s="60">
        <v>0.97</v>
      </c>
      <c r="K264" s="61">
        <v>0</v>
      </c>
      <c r="L264" s="62">
        <v>926.82</v>
      </c>
      <c r="M264" s="62">
        <v>0.05</v>
      </c>
      <c r="N264" s="62">
        <v>0.05</v>
      </c>
    </row>
    <row r="265" spans="1:14" ht="26.4" x14ac:dyDescent="0.25">
      <c r="A265" s="92">
        <v>568</v>
      </c>
      <c r="B265" s="190" t="s">
        <v>426</v>
      </c>
      <c r="C265" s="92">
        <v>538</v>
      </c>
      <c r="D265" s="190" t="s">
        <v>427</v>
      </c>
      <c r="E265" s="191" t="s">
        <v>428</v>
      </c>
      <c r="F265" s="192">
        <v>3</v>
      </c>
      <c r="G265" s="59">
        <v>0</v>
      </c>
      <c r="H265" s="60">
        <v>16922.54</v>
      </c>
      <c r="I265" s="60">
        <v>1.3</v>
      </c>
      <c r="J265" s="60">
        <v>1.3</v>
      </c>
      <c r="K265" s="61">
        <v>0</v>
      </c>
      <c r="L265" s="62">
        <v>3270.92</v>
      </c>
      <c r="M265" s="62">
        <v>0.05</v>
      </c>
      <c r="N265" s="62">
        <v>0.05</v>
      </c>
    </row>
    <row r="266" spans="1:14" ht="15.6" customHeight="1" x14ac:dyDescent="0.25">
      <c r="A266" s="92">
        <v>799</v>
      </c>
      <c r="B266" s="190">
        <v>1700053339473</v>
      </c>
      <c r="C266" s="92">
        <v>8764</v>
      </c>
      <c r="D266" s="190">
        <v>8764</v>
      </c>
      <c r="E266" s="191" t="s">
        <v>429</v>
      </c>
      <c r="F266" s="192">
        <v>0</v>
      </c>
      <c r="G266" s="59">
        <v>0</v>
      </c>
      <c r="H266" s="60">
        <v>70.91</v>
      </c>
      <c r="I266" s="60">
        <v>0.67</v>
      </c>
      <c r="J266" s="60">
        <v>0.67</v>
      </c>
      <c r="K266" s="61">
        <v>0</v>
      </c>
      <c r="L266" s="62">
        <v>10789.94</v>
      </c>
      <c r="M266" s="62">
        <v>0.05</v>
      </c>
      <c r="N266" s="62">
        <v>0.05</v>
      </c>
    </row>
    <row r="267" spans="1:14" ht="15.6" customHeight="1" x14ac:dyDescent="0.25">
      <c r="A267" s="92">
        <v>584</v>
      </c>
      <c r="B267" s="190">
        <v>1700053240055</v>
      </c>
      <c r="C267" s="92">
        <v>534</v>
      </c>
      <c r="D267" s="190">
        <v>1700053240064</v>
      </c>
      <c r="E267" s="191" t="s">
        <v>430</v>
      </c>
      <c r="F267" s="192">
        <v>0</v>
      </c>
      <c r="G267" s="59">
        <v>0</v>
      </c>
      <c r="H267" s="60">
        <v>7.58</v>
      </c>
      <c r="I267" s="60">
        <v>1.69</v>
      </c>
      <c r="J267" s="60">
        <v>1.69</v>
      </c>
      <c r="K267" s="61">
        <v>0</v>
      </c>
      <c r="L267" s="62">
        <v>1095.94</v>
      </c>
      <c r="M267" s="62">
        <v>0.05</v>
      </c>
      <c r="N267" s="62">
        <v>0.05</v>
      </c>
    </row>
    <row r="268" spans="1:14" ht="15.6" customHeight="1" x14ac:dyDescent="0.25">
      <c r="A268" s="92">
        <v>8770</v>
      </c>
      <c r="B268" s="190">
        <v>8770</v>
      </c>
      <c r="C268" s="92">
        <v>8771</v>
      </c>
      <c r="D268" s="190">
        <v>8771</v>
      </c>
      <c r="E268" s="191" t="s">
        <v>431</v>
      </c>
      <c r="F268" s="192">
        <v>0</v>
      </c>
      <c r="G268" s="59">
        <v>0</v>
      </c>
      <c r="H268" s="60">
        <v>813.56</v>
      </c>
      <c r="I268" s="60">
        <v>0.56000000000000005</v>
      </c>
      <c r="J268" s="60">
        <v>0.56000000000000005</v>
      </c>
      <c r="K268" s="61">
        <v>0</v>
      </c>
      <c r="L268" s="62">
        <v>813.56</v>
      </c>
      <c r="M268" s="62">
        <v>0.05</v>
      </c>
      <c r="N268" s="62">
        <v>0.05</v>
      </c>
    </row>
    <row r="269" spans="1:14" ht="15.6" customHeight="1" x14ac:dyDescent="0.25">
      <c r="A269" s="92">
        <v>587</v>
      </c>
      <c r="B269" s="190">
        <v>1700053287930</v>
      </c>
      <c r="C269" s="92">
        <v>537</v>
      </c>
      <c r="D269" s="190">
        <v>1700053282134</v>
      </c>
      <c r="E269" s="191" t="s">
        <v>432</v>
      </c>
      <c r="F269" s="192">
        <v>0</v>
      </c>
      <c r="G269" s="59">
        <v>0</v>
      </c>
      <c r="H269" s="60">
        <v>16.59</v>
      </c>
      <c r="I269" s="60">
        <v>2.74</v>
      </c>
      <c r="J269" s="60">
        <v>2.74</v>
      </c>
      <c r="K269" s="61">
        <v>0</v>
      </c>
      <c r="L269" s="62">
        <v>3317.71</v>
      </c>
      <c r="M269" s="62">
        <v>0.05</v>
      </c>
      <c r="N269" s="62">
        <v>0.05</v>
      </c>
    </row>
    <row r="270" spans="1:14" ht="15.6" customHeight="1" x14ac:dyDescent="0.25">
      <c r="A270" s="92">
        <v>8768</v>
      </c>
      <c r="B270" s="190">
        <v>8768</v>
      </c>
      <c r="C270" s="92">
        <v>8769</v>
      </c>
      <c r="D270" s="190">
        <v>8769</v>
      </c>
      <c r="E270" s="191" t="s">
        <v>433</v>
      </c>
      <c r="F270" s="192">
        <v>0</v>
      </c>
      <c r="G270" s="59">
        <v>0</v>
      </c>
      <c r="H270" s="60">
        <v>785.13</v>
      </c>
      <c r="I270" s="60">
        <v>0.67</v>
      </c>
      <c r="J270" s="60">
        <v>0.67</v>
      </c>
      <c r="K270" s="61">
        <v>0</v>
      </c>
      <c r="L270" s="62">
        <v>785.13</v>
      </c>
      <c r="M270" s="62">
        <v>0.05</v>
      </c>
      <c r="N270" s="62">
        <v>0.05</v>
      </c>
    </row>
    <row r="271" spans="1:14" ht="15.6" customHeight="1" x14ac:dyDescent="0.25">
      <c r="A271" s="92">
        <v>799</v>
      </c>
      <c r="B271" s="190">
        <v>1700060087278</v>
      </c>
      <c r="C271" s="92">
        <v>960</v>
      </c>
      <c r="D271" s="190">
        <v>1700060087287</v>
      </c>
      <c r="E271" s="191" t="s">
        <v>434</v>
      </c>
      <c r="F271" s="192">
        <v>0</v>
      </c>
      <c r="G271" s="59">
        <v>0</v>
      </c>
      <c r="H271" s="60">
        <v>17.010000000000002</v>
      </c>
      <c r="I271" s="60">
        <v>0.97</v>
      </c>
      <c r="J271" s="60">
        <v>0.97</v>
      </c>
      <c r="K271" s="61">
        <v>0</v>
      </c>
      <c r="L271" s="62">
        <v>1062.94</v>
      </c>
      <c r="M271" s="62">
        <v>0.05</v>
      </c>
      <c r="N271" s="62">
        <v>0.05</v>
      </c>
    </row>
    <row r="272" spans="1:14" ht="15.6" customHeight="1" x14ac:dyDescent="0.25">
      <c r="A272" s="92">
        <v>799</v>
      </c>
      <c r="B272" s="190">
        <v>1700053343424</v>
      </c>
      <c r="C272" s="92">
        <v>960</v>
      </c>
      <c r="D272" s="190">
        <v>1700053343433</v>
      </c>
      <c r="E272" s="191" t="s">
        <v>435</v>
      </c>
      <c r="F272" s="192">
        <v>0</v>
      </c>
      <c r="G272" s="59">
        <v>0</v>
      </c>
      <c r="H272" s="60">
        <v>7.95</v>
      </c>
      <c r="I272" s="60">
        <v>5.55</v>
      </c>
      <c r="J272" s="60">
        <v>5.55</v>
      </c>
      <c r="K272" s="61">
        <v>0</v>
      </c>
      <c r="L272" s="62">
        <v>747.04</v>
      </c>
      <c r="M272" s="62">
        <v>0.05</v>
      </c>
      <c r="N272" s="62">
        <v>0.05</v>
      </c>
    </row>
    <row r="273" spans="1:14" ht="15.6" customHeight="1" x14ac:dyDescent="0.25">
      <c r="A273" s="92">
        <v>8760</v>
      </c>
      <c r="B273" s="92">
        <v>8760</v>
      </c>
      <c r="C273" s="92">
        <v>8760</v>
      </c>
      <c r="D273" s="92">
        <v>8760</v>
      </c>
      <c r="E273" s="191" t="s">
        <v>436</v>
      </c>
      <c r="F273" s="192">
        <v>0</v>
      </c>
      <c r="G273" s="59">
        <v>0</v>
      </c>
      <c r="H273" s="60">
        <v>169.55</v>
      </c>
      <c r="I273" s="60">
        <v>0.67</v>
      </c>
      <c r="J273" s="60">
        <v>0.67</v>
      </c>
      <c r="K273" s="61">
        <v>0</v>
      </c>
      <c r="L273" s="62">
        <v>24221.62</v>
      </c>
      <c r="M273" s="62">
        <v>0.05</v>
      </c>
      <c r="N273" s="62">
        <v>0.05</v>
      </c>
    </row>
    <row r="274" spans="1:14" ht="15.6" customHeight="1" x14ac:dyDescent="0.25">
      <c r="A274" s="92">
        <v>599</v>
      </c>
      <c r="B274" s="190">
        <v>1700053298890</v>
      </c>
      <c r="C274" s="92">
        <v>540</v>
      </c>
      <c r="D274" s="190">
        <v>1700053298905</v>
      </c>
      <c r="E274" s="191" t="s">
        <v>437</v>
      </c>
      <c r="F274" s="192">
        <v>0</v>
      </c>
      <c r="G274" s="59">
        <v>0</v>
      </c>
      <c r="H274" s="60">
        <v>21.75</v>
      </c>
      <c r="I274" s="60">
        <v>0.97</v>
      </c>
      <c r="J274" s="60">
        <v>0.97</v>
      </c>
      <c r="K274" s="61">
        <v>0</v>
      </c>
      <c r="L274" s="62">
        <v>3479.82</v>
      </c>
      <c r="M274" s="62">
        <v>0.05</v>
      </c>
      <c r="N274" s="62">
        <v>0.05</v>
      </c>
    </row>
    <row r="275" spans="1:14" ht="15.6" customHeight="1" x14ac:dyDescent="0.25">
      <c r="A275" s="92">
        <v>588</v>
      </c>
      <c r="B275" s="190">
        <v>1700053280182</v>
      </c>
      <c r="C275" s="92">
        <v>539</v>
      </c>
      <c r="D275" s="190">
        <v>1700053280191</v>
      </c>
      <c r="E275" s="191" t="s">
        <v>438</v>
      </c>
      <c r="F275" s="192">
        <v>1</v>
      </c>
      <c r="G275" s="59">
        <v>0</v>
      </c>
      <c r="H275" s="60">
        <v>1621.34</v>
      </c>
      <c r="I275" s="60">
        <v>1.04</v>
      </c>
      <c r="J275" s="60">
        <v>1.04</v>
      </c>
      <c r="K275" s="61">
        <v>0</v>
      </c>
      <c r="L275" s="62">
        <v>493.11</v>
      </c>
      <c r="M275" s="62">
        <v>0.05</v>
      </c>
      <c r="N275" s="62">
        <v>0.05</v>
      </c>
    </row>
    <row r="276" spans="1:14" ht="15.6" customHeight="1" x14ac:dyDescent="0.25">
      <c r="A276" s="92">
        <v>799</v>
      </c>
      <c r="B276" s="190">
        <v>1700060031850</v>
      </c>
      <c r="C276" s="92">
        <v>960</v>
      </c>
      <c r="D276" s="190">
        <v>1700060031860</v>
      </c>
      <c r="E276" s="191" t="s">
        <v>439</v>
      </c>
      <c r="F276" s="192">
        <v>0</v>
      </c>
      <c r="G276" s="59">
        <v>0</v>
      </c>
      <c r="H276" s="60">
        <v>1024.8800000000001</v>
      </c>
      <c r="I276" s="60">
        <v>0.67</v>
      </c>
      <c r="J276" s="60">
        <v>0.67</v>
      </c>
      <c r="K276" s="61">
        <v>0</v>
      </c>
      <c r="L276" s="62">
        <v>1024.8800000000001</v>
      </c>
      <c r="M276" s="62">
        <v>0.05</v>
      </c>
      <c r="N276" s="62">
        <v>0.05</v>
      </c>
    </row>
    <row r="277" spans="1:14" ht="15.6" customHeight="1" x14ac:dyDescent="0.25">
      <c r="A277" s="92">
        <v>799</v>
      </c>
      <c r="B277" s="190">
        <v>1700060004305</v>
      </c>
      <c r="C277" s="92">
        <v>960</v>
      </c>
      <c r="D277" s="190">
        <v>1700060004314</v>
      </c>
      <c r="E277" s="191" t="s">
        <v>440</v>
      </c>
      <c r="F277" s="192">
        <v>0</v>
      </c>
      <c r="G277" s="216">
        <v>0</v>
      </c>
      <c r="H277" s="217">
        <v>1093.47</v>
      </c>
      <c r="I277" s="217">
        <v>0.67</v>
      </c>
      <c r="J277" s="217">
        <v>0.67</v>
      </c>
      <c r="K277" s="218">
        <v>0</v>
      </c>
      <c r="L277" s="219">
        <v>1093.47</v>
      </c>
      <c r="M277" s="219">
        <v>0.05</v>
      </c>
      <c r="N277" s="219">
        <v>0.05</v>
      </c>
    </row>
    <row r="278" spans="1:14" ht="15.6" customHeight="1" x14ac:dyDescent="0.25">
      <c r="A278" s="92">
        <v>799</v>
      </c>
      <c r="B278" s="190" t="s">
        <v>392</v>
      </c>
      <c r="C278" s="92">
        <v>960</v>
      </c>
      <c r="D278" s="190" t="s">
        <v>392</v>
      </c>
      <c r="E278" s="191" t="s">
        <v>441</v>
      </c>
      <c r="F278" s="192">
        <v>0</v>
      </c>
      <c r="G278" s="216">
        <v>0</v>
      </c>
      <c r="H278" s="217">
        <v>724.91</v>
      </c>
      <c r="I278" s="217">
        <v>0.67</v>
      </c>
      <c r="J278" s="217">
        <v>0.67</v>
      </c>
      <c r="K278" s="218">
        <v>0</v>
      </c>
      <c r="L278" s="219">
        <v>724.91</v>
      </c>
      <c r="M278" s="219">
        <v>0.05</v>
      </c>
      <c r="N278" s="219">
        <v>0.05</v>
      </c>
    </row>
    <row r="279" spans="1:14" ht="15.6" customHeight="1" x14ac:dyDescent="0.25">
      <c r="A279" s="92">
        <v>799</v>
      </c>
      <c r="B279" s="190" t="s">
        <v>392</v>
      </c>
      <c r="C279" s="92">
        <v>960</v>
      </c>
      <c r="D279" s="190" t="s">
        <v>392</v>
      </c>
      <c r="E279" s="191" t="s">
        <v>442</v>
      </c>
      <c r="F279" s="192">
        <v>0</v>
      </c>
      <c r="G279" s="216">
        <v>0</v>
      </c>
      <c r="H279" s="217">
        <v>24.94</v>
      </c>
      <c r="I279" s="217">
        <v>0.97</v>
      </c>
      <c r="J279" s="217">
        <v>0.97</v>
      </c>
      <c r="K279" s="218">
        <v>0</v>
      </c>
      <c r="L279" s="219">
        <v>2383.54</v>
      </c>
      <c r="M279" s="219">
        <v>0.05</v>
      </c>
      <c r="N279" s="219">
        <v>0.05</v>
      </c>
    </row>
    <row r="280" spans="1:14" ht="15.6" customHeight="1" x14ac:dyDescent="0.25">
      <c r="A280" s="92">
        <v>799</v>
      </c>
      <c r="B280" s="190">
        <v>1700060033272</v>
      </c>
      <c r="C280" s="92">
        <v>960</v>
      </c>
      <c r="D280" s="190">
        <v>1700060033281</v>
      </c>
      <c r="E280" s="191" t="s">
        <v>443</v>
      </c>
      <c r="F280" s="192">
        <v>0</v>
      </c>
      <c r="G280" s="216">
        <v>0</v>
      </c>
      <c r="H280" s="217">
        <v>9.18</v>
      </c>
      <c r="I280" s="217">
        <v>0.97</v>
      </c>
      <c r="J280" s="217">
        <v>0.97</v>
      </c>
      <c r="K280" s="218">
        <v>0</v>
      </c>
      <c r="L280" s="219">
        <v>917.64</v>
      </c>
      <c r="M280" s="219">
        <v>0.05</v>
      </c>
      <c r="N280" s="219">
        <v>0.05</v>
      </c>
    </row>
    <row r="281" spans="1:14" ht="15.6" customHeight="1" x14ac:dyDescent="0.25">
      <c r="A281" s="92">
        <v>799</v>
      </c>
      <c r="B281" s="190">
        <v>1700060025990</v>
      </c>
      <c r="C281" s="92"/>
      <c r="D281" s="190"/>
      <c r="E281" s="191" t="s">
        <v>444</v>
      </c>
      <c r="F281" s="192">
        <v>0</v>
      </c>
      <c r="G281" s="216">
        <v>0</v>
      </c>
      <c r="H281" s="217">
        <v>1574.96</v>
      </c>
      <c r="I281" s="217">
        <v>3.26</v>
      </c>
      <c r="J281" s="217">
        <v>3.26</v>
      </c>
      <c r="K281" s="218"/>
      <c r="L281" s="219"/>
      <c r="M281" s="219"/>
      <c r="N281" s="219"/>
    </row>
  </sheetData>
  <mergeCells count="10">
    <mergeCell ref="C1:D1"/>
    <mergeCell ref="A2:N2"/>
    <mergeCell ref="D7:F7"/>
    <mergeCell ref="A5:C5"/>
    <mergeCell ref="A6:C6"/>
    <mergeCell ref="A7:C7"/>
    <mergeCell ref="A4:F4"/>
    <mergeCell ref="D5:F5"/>
    <mergeCell ref="D6:F6"/>
    <mergeCell ref="F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63"/>
  <sheetViews>
    <sheetView zoomScale="70" zoomScaleNormal="70" zoomScaleSheetLayoutView="100" workbookViewId="0">
      <selection sqref="A1:G1"/>
    </sheetView>
  </sheetViews>
  <sheetFormatPr defaultColWidth="9.21875" defaultRowHeight="13.2" x14ac:dyDescent="0.25"/>
  <cols>
    <col min="1" max="1" width="15.5546875" style="50" customWidth="1"/>
    <col min="2" max="2" width="19.77734375" style="50" customWidth="1"/>
    <col min="3" max="4" width="15.5546875" style="56" customWidth="1"/>
    <col min="5" max="5" width="15.5546875" style="57" customWidth="1"/>
    <col min="6" max="7" width="15.5546875" style="58" customWidth="1"/>
    <col min="8" max="8" width="14.77734375" style="50" customWidth="1"/>
    <col min="9" max="9" width="15.5546875" style="50" customWidth="1"/>
    <col min="10" max="13" width="9.21875" style="50"/>
    <col min="14" max="14" width="9.44140625" style="50" bestFit="1" customWidth="1"/>
    <col min="15" max="16384" width="9.21875" style="50"/>
  </cols>
  <sheetData>
    <row r="1" spans="1:14" ht="66.75" customHeight="1" x14ac:dyDescent="0.25">
      <c r="A1" s="257" t="s">
        <v>445</v>
      </c>
      <c r="B1" s="258"/>
      <c r="C1" s="258"/>
      <c r="D1" s="258"/>
      <c r="E1" s="258"/>
      <c r="F1" s="258"/>
      <c r="G1" s="258"/>
      <c r="H1" s="202"/>
    </row>
    <row r="2" spans="1:14" s="51" customFormat="1" ht="41.55" customHeight="1" x14ac:dyDescent="0.25">
      <c r="A2" s="244" t="str">
        <f>Overview!B4&amp; " - Effective from "&amp;Overview!D4&amp;" - "&amp;Overview!E4&amp;" EDCM import charges"</f>
        <v>Scottish Hydro Electric Power Distribution plc - Effective from 1 April 2023 - Final EDCM import charges</v>
      </c>
      <c r="B2" s="245"/>
      <c r="C2" s="245"/>
      <c r="D2" s="245"/>
      <c r="E2" s="245"/>
      <c r="F2" s="245"/>
      <c r="G2" s="245"/>
      <c r="H2" s="187"/>
    </row>
    <row r="3" spans="1:14" s="81" customFormat="1" ht="17.399999999999999" x14ac:dyDescent="0.25">
      <c r="A3" s="85"/>
      <c r="B3" s="85"/>
      <c r="C3" s="85"/>
      <c r="D3" s="86"/>
      <c r="E3" s="87"/>
      <c r="F3" s="87"/>
      <c r="G3" s="88"/>
      <c r="H3" s="80"/>
      <c r="I3" s="80"/>
      <c r="J3" s="80"/>
      <c r="K3" s="80"/>
      <c r="L3" s="80"/>
      <c r="M3" s="80"/>
      <c r="N3" s="80"/>
    </row>
    <row r="4" spans="1:14" ht="60.6" customHeight="1" x14ac:dyDescent="0.25">
      <c r="A4" s="53" t="s">
        <v>148</v>
      </c>
      <c r="B4" s="52" t="s">
        <v>149</v>
      </c>
      <c r="C4" s="54" t="s">
        <v>152</v>
      </c>
      <c r="D4" s="126" t="str">
        <f>'Annex 2 EHV charges'!G9</f>
        <v>Import
Super Red
unit charge
(p/kWh)</v>
      </c>
      <c r="E4" s="126" t="str">
        <f>'Annex 2 EHV charges'!H9</f>
        <v>Import
fixed charge
(p/day)</v>
      </c>
      <c r="F4" s="126" t="str">
        <f>'Annex 2 EHV charges'!I9</f>
        <v>Import
capacity charge
(p/kVA/day)</v>
      </c>
      <c r="G4" s="126" t="str">
        <f>'Annex 2 EHV charges'!J9</f>
        <v>Import
exceeded capacity charge
(p/kVA/day)</v>
      </c>
      <c r="H4" s="186"/>
    </row>
    <row r="5" spans="1:14" ht="15.6" customHeight="1" x14ac:dyDescent="0.25">
      <c r="A5" s="194">
        <v>595</v>
      </c>
      <c r="B5" s="195">
        <v>1712385815400</v>
      </c>
      <c r="C5" s="191" t="s">
        <v>162</v>
      </c>
      <c r="D5" s="98">
        <v>0</v>
      </c>
      <c r="E5" s="196">
        <v>9761.9</v>
      </c>
      <c r="F5" s="99">
        <v>5.88</v>
      </c>
      <c r="G5" s="99">
        <v>5.88</v>
      </c>
    </row>
    <row r="6" spans="1:14" ht="15.6" customHeight="1" x14ac:dyDescent="0.25">
      <c r="A6" s="194">
        <v>596</v>
      </c>
      <c r="B6" s="195">
        <v>1700051251844</v>
      </c>
      <c r="C6" s="191" t="s">
        <v>163</v>
      </c>
      <c r="D6" s="98">
        <v>0</v>
      </c>
      <c r="E6" s="196">
        <v>2302.0100000000002</v>
      </c>
      <c r="F6" s="99">
        <v>2.7</v>
      </c>
      <c r="G6" s="99">
        <v>2.7</v>
      </c>
    </row>
    <row r="7" spans="1:14" ht="15.6" customHeight="1" x14ac:dyDescent="0.25">
      <c r="A7" s="194">
        <v>597</v>
      </c>
      <c r="B7" s="195">
        <v>1711602345053</v>
      </c>
      <c r="C7" s="191" t="s">
        <v>164</v>
      </c>
      <c r="D7" s="98">
        <v>0</v>
      </c>
      <c r="E7" s="196">
        <v>1898.72</v>
      </c>
      <c r="F7" s="99">
        <v>7.57</v>
      </c>
      <c r="G7" s="99">
        <v>7.57</v>
      </c>
    </row>
    <row r="8" spans="1:14" ht="15.6" customHeight="1" x14ac:dyDescent="0.25">
      <c r="A8" s="194">
        <v>598</v>
      </c>
      <c r="B8" s="195">
        <v>1717121416604</v>
      </c>
      <c r="C8" s="191" t="s">
        <v>165</v>
      </c>
      <c r="D8" s="98">
        <v>0.65200000000000002</v>
      </c>
      <c r="E8" s="196">
        <v>1658.23</v>
      </c>
      <c r="F8" s="99">
        <v>1.28</v>
      </c>
      <c r="G8" s="99">
        <v>1.28</v>
      </c>
    </row>
    <row r="9" spans="1:14" ht="15.6" customHeight="1" x14ac:dyDescent="0.25">
      <c r="A9" s="194">
        <v>560</v>
      </c>
      <c r="B9" s="195">
        <v>1700051737559</v>
      </c>
      <c r="C9" s="191" t="s">
        <v>166</v>
      </c>
      <c r="D9" s="98">
        <v>0</v>
      </c>
      <c r="E9" s="196">
        <v>3.49</v>
      </c>
      <c r="F9" s="99">
        <v>1.27</v>
      </c>
      <c r="G9" s="99">
        <v>1.27</v>
      </c>
    </row>
    <row r="10" spans="1:14" ht="15.6" customHeight="1" x14ac:dyDescent="0.25">
      <c r="A10" s="194">
        <v>560</v>
      </c>
      <c r="B10" s="195">
        <v>1700051737568</v>
      </c>
      <c r="C10" s="191" t="s">
        <v>167</v>
      </c>
      <c r="D10" s="98">
        <v>0</v>
      </c>
      <c r="E10" s="196">
        <v>5.3</v>
      </c>
      <c r="F10" s="99">
        <v>1.27</v>
      </c>
      <c r="G10" s="99">
        <v>1.27</v>
      </c>
    </row>
    <row r="11" spans="1:14" ht="15.6" customHeight="1" x14ac:dyDescent="0.25">
      <c r="A11" s="194">
        <v>562</v>
      </c>
      <c r="B11" s="195">
        <v>1700051741068</v>
      </c>
      <c r="C11" s="191" t="s">
        <v>168</v>
      </c>
      <c r="D11" s="98">
        <v>0</v>
      </c>
      <c r="E11" s="196">
        <v>136.21</v>
      </c>
      <c r="F11" s="99">
        <v>1.27</v>
      </c>
      <c r="G11" s="99">
        <v>1.27</v>
      </c>
    </row>
    <row r="12" spans="1:14" ht="15.6" customHeight="1" x14ac:dyDescent="0.25">
      <c r="A12" s="194">
        <v>562</v>
      </c>
      <c r="B12" s="195">
        <v>1700051740988</v>
      </c>
      <c r="C12" s="191" t="s">
        <v>169</v>
      </c>
      <c r="D12" s="98">
        <v>0</v>
      </c>
      <c r="E12" s="196">
        <v>113.75</v>
      </c>
      <c r="F12" s="99">
        <v>1.27</v>
      </c>
      <c r="G12" s="99">
        <v>1.27</v>
      </c>
    </row>
    <row r="13" spans="1:14" ht="15.6" customHeight="1" x14ac:dyDescent="0.25">
      <c r="A13" s="194">
        <v>562</v>
      </c>
      <c r="B13" s="195">
        <v>1700051740960</v>
      </c>
      <c r="C13" s="191" t="s">
        <v>170</v>
      </c>
      <c r="D13" s="98">
        <v>0</v>
      </c>
      <c r="E13" s="196">
        <v>12.59</v>
      </c>
      <c r="F13" s="99">
        <v>1.27</v>
      </c>
      <c r="G13" s="99">
        <v>1.27</v>
      </c>
    </row>
    <row r="14" spans="1:14" ht="15.6" customHeight="1" x14ac:dyDescent="0.25">
      <c r="A14" s="194">
        <v>563</v>
      </c>
      <c r="B14" s="195">
        <v>1700051737647</v>
      </c>
      <c r="C14" s="191" t="s">
        <v>171</v>
      </c>
      <c r="D14" s="98">
        <v>0</v>
      </c>
      <c r="E14" s="196">
        <v>204.94</v>
      </c>
      <c r="F14" s="99">
        <v>1.27</v>
      </c>
      <c r="G14" s="99">
        <v>1.27</v>
      </c>
    </row>
    <row r="15" spans="1:14" ht="15.6" customHeight="1" x14ac:dyDescent="0.25">
      <c r="A15" s="194">
        <v>564</v>
      </c>
      <c r="B15" s="195">
        <v>1700051765732</v>
      </c>
      <c r="C15" s="191" t="s">
        <v>172</v>
      </c>
      <c r="D15" s="98">
        <v>0</v>
      </c>
      <c r="E15" s="196">
        <v>734.26</v>
      </c>
      <c r="F15" s="99">
        <v>0.91</v>
      </c>
      <c r="G15" s="99">
        <v>0.91</v>
      </c>
    </row>
    <row r="16" spans="1:14" ht="15.6" customHeight="1" x14ac:dyDescent="0.25">
      <c r="A16" s="194">
        <v>565</v>
      </c>
      <c r="B16" s="195">
        <v>1721843065002</v>
      </c>
      <c r="C16" s="191" t="s">
        <v>173</v>
      </c>
      <c r="D16" s="98">
        <v>0</v>
      </c>
      <c r="E16" s="196">
        <v>123.36</v>
      </c>
      <c r="F16" s="99">
        <v>1.59</v>
      </c>
      <c r="G16" s="99">
        <v>1.59</v>
      </c>
    </row>
    <row r="17" spans="1:7" ht="15.6" customHeight="1" x14ac:dyDescent="0.25">
      <c r="A17" s="194">
        <v>566</v>
      </c>
      <c r="B17" s="195">
        <v>1700051741110</v>
      </c>
      <c r="C17" s="191" t="s">
        <v>174</v>
      </c>
      <c r="D17" s="98">
        <v>0</v>
      </c>
      <c r="E17" s="196" t="s">
        <v>446</v>
      </c>
      <c r="F17" s="99">
        <v>1.27</v>
      </c>
      <c r="G17" s="99">
        <v>1.27</v>
      </c>
    </row>
    <row r="18" spans="1:7" ht="15.6" customHeight="1" x14ac:dyDescent="0.25">
      <c r="A18" s="194">
        <v>567</v>
      </c>
      <c r="B18" s="195">
        <v>1700052157576</v>
      </c>
      <c r="C18" s="191" t="s">
        <v>175</v>
      </c>
      <c r="D18" s="98">
        <v>1.772</v>
      </c>
      <c r="E18" s="196">
        <v>0.59</v>
      </c>
      <c r="F18" s="99">
        <v>1.48</v>
      </c>
      <c r="G18" s="99">
        <v>1.48</v>
      </c>
    </row>
    <row r="19" spans="1:7" ht="15.6" customHeight="1" x14ac:dyDescent="0.25">
      <c r="A19" s="194">
        <v>569</v>
      </c>
      <c r="B19" s="195">
        <v>1710056910505</v>
      </c>
      <c r="C19" s="191" t="s">
        <v>176</v>
      </c>
      <c r="D19" s="98">
        <v>0</v>
      </c>
      <c r="E19" s="196">
        <v>1898.72</v>
      </c>
      <c r="F19" s="99">
        <v>10.210000000000001</v>
      </c>
      <c r="G19" s="99">
        <v>10.210000000000001</v>
      </c>
    </row>
    <row r="20" spans="1:7" ht="15.6" customHeight="1" x14ac:dyDescent="0.25">
      <c r="A20" s="194">
        <v>713</v>
      </c>
      <c r="B20" s="195">
        <v>1712380671009</v>
      </c>
      <c r="C20" s="191" t="s">
        <v>177</v>
      </c>
      <c r="D20" s="98">
        <v>0</v>
      </c>
      <c r="E20" s="196">
        <v>3.16</v>
      </c>
      <c r="F20" s="99">
        <v>0.71</v>
      </c>
      <c r="G20" s="99">
        <v>0.71</v>
      </c>
    </row>
    <row r="21" spans="1:7" ht="15.6" customHeight="1" x14ac:dyDescent="0.25">
      <c r="A21" s="194">
        <v>714</v>
      </c>
      <c r="B21" s="195" t="s">
        <v>178</v>
      </c>
      <c r="C21" s="191" t="s">
        <v>180</v>
      </c>
      <c r="D21" s="98">
        <v>0</v>
      </c>
      <c r="E21" s="196">
        <v>32365.69</v>
      </c>
      <c r="F21" s="99">
        <v>0.56000000000000005</v>
      </c>
      <c r="G21" s="99">
        <v>0.56000000000000005</v>
      </c>
    </row>
    <row r="22" spans="1:7" ht="15.6" customHeight="1" x14ac:dyDescent="0.25">
      <c r="A22" s="194">
        <v>8707</v>
      </c>
      <c r="B22" s="195">
        <v>8707</v>
      </c>
      <c r="C22" s="191" t="s">
        <v>181</v>
      </c>
      <c r="D22" s="98">
        <v>0</v>
      </c>
      <c r="E22" s="196">
        <v>0.4</v>
      </c>
      <c r="F22" s="99">
        <v>1.9</v>
      </c>
      <c r="G22" s="99">
        <v>1.9</v>
      </c>
    </row>
    <row r="23" spans="1:7" ht="15.6" customHeight="1" x14ac:dyDescent="0.25">
      <c r="A23" s="194">
        <v>717</v>
      </c>
      <c r="B23" s="195">
        <v>1700051126888</v>
      </c>
      <c r="C23" s="191" t="s">
        <v>182</v>
      </c>
      <c r="D23" s="98">
        <v>0</v>
      </c>
      <c r="E23" s="196">
        <v>31.12</v>
      </c>
      <c r="F23" s="99">
        <v>0.91</v>
      </c>
      <c r="G23" s="99">
        <v>0.91</v>
      </c>
    </row>
    <row r="24" spans="1:7" ht="15.6" customHeight="1" x14ac:dyDescent="0.25">
      <c r="A24" s="194">
        <v>718</v>
      </c>
      <c r="B24" s="195">
        <v>1700051955969</v>
      </c>
      <c r="C24" s="191" t="s">
        <v>183</v>
      </c>
      <c r="D24" s="98">
        <v>0</v>
      </c>
      <c r="E24" s="196">
        <v>20.45</v>
      </c>
      <c r="F24" s="99">
        <v>1.4</v>
      </c>
      <c r="G24" s="99">
        <v>1.4</v>
      </c>
    </row>
    <row r="25" spans="1:7" ht="15.6" customHeight="1" x14ac:dyDescent="0.25">
      <c r="A25" s="194">
        <v>637</v>
      </c>
      <c r="B25" s="195">
        <v>1700051778208</v>
      </c>
      <c r="C25" s="191" t="s">
        <v>184</v>
      </c>
      <c r="D25" s="98">
        <v>0</v>
      </c>
      <c r="E25" s="196">
        <v>7.5</v>
      </c>
      <c r="F25" s="99">
        <v>1.19</v>
      </c>
      <c r="G25" s="99">
        <v>1.19</v>
      </c>
    </row>
    <row r="26" spans="1:7" ht="15.6" customHeight="1" x14ac:dyDescent="0.25">
      <c r="A26" s="194">
        <v>8328</v>
      </c>
      <c r="B26" s="195">
        <v>8328</v>
      </c>
      <c r="C26" s="191" t="s">
        <v>185</v>
      </c>
      <c r="D26" s="98">
        <v>0</v>
      </c>
      <c r="E26" s="196">
        <v>45.69</v>
      </c>
      <c r="F26" s="99">
        <v>2.25</v>
      </c>
      <c r="G26" s="99">
        <v>2.25</v>
      </c>
    </row>
    <row r="27" spans="1:7" ht="15.6" customHeight="1" x14ac:dyDescent="0.25">
      <c r="A27" s="194">
        <v>722</v>
      </c>
      <c r="B27" s="195">
        <v>1700051742780</v>
      </c>
      <c r="C27" s="191" t="s">
        <v>186</v>
      </c>
      <c r="D27" s="98">
        <v>0</v>
      </c>
      <c r="E27" s="196">
        <v>2.8</v>
      </c>
      <c r="F27" s="99">
        <v>1.99</v>
      </c>
      <c r="G27" s="99">
        <v>1.99</v>
      </c>
    </row>
    <row r="28" spans="1:7" ht="15.6" customHeight="1" x14ac:dyDescent="0.25">
      <c r="A28" s="194">
        <v>8696</v>
      </c>
      <c r="B28" s="195">
        <v>8696</v>
      </c>
      <c r="C28" s="191" t="s">
        <v>187</v>
      </c>
      <c r="D28" s="98">
        <v>0</v>
      </c>
      <c r="E28" s="196">
        <v>3.5</v>
      </c>
      <c r="F28" s="99">
        <v>1.94</v>
      </c>
      <c r="G28" s="99">
        <v>1.94</v>
      </c>
    </row>
    <row r="29" spans="1:7" ht="15.6" customHeight="1" x14ac:dyDescent="0.25">
      <c r="A29" s="194">
        <v>723</v>
      </c>
      <c r="B29" s="195">
        <v>1700051976550</v>
      </c>
      <c r="C29" s="191" t="s">
        <v>188</v>
      </c>
      <c r="D29" s="98">
        <v>0</v>
      </c>
      <c r="E29" s="196">
        <v>4.68</v>
      </c>
      <c r="F29" s="99">
        <v>1.1299999999999999</v>
      </c>
      <c r="G29" s="99">
        <v>1.1299999999999999</v>
      </c>
    </row>
    <row r="30" spans="1:7" ht="15.6" customHeight="1" x14ac:dyDescent="0.25">
      <c r="A30" s="194">
        <v>724</v>
      </c>
      <c r="B30" s="195">
        <v>1700052029865</v>
      </c>
      <c r="C30" s="191" t="s">
        <v>189</v>
      </c>
      <c r="D30" s="98">
        <v>0</v>
      </c>
      <c r="E30" s="196">
        <v>5.44</v>
      </c>
      <c r="F30" s="99">
        <v>1.03</v>
      </c>
      <c r="G30" s="99">
        <v>1.03</v>
      </c>
    </row>
    <row r="31" spans="1:7" ht="15.6" customHeight="1" x14ac:dyDescent="0.25">
      <c r="A31" s="194">
        <v>725</v>
      </c>
      <c r="B31" s="195">
        <v>1700051728590</v>
      </c>
      <c r="C31" s="191" t="s">
        <v>190</v>
      </c>
      <c r="D31" s="98">
        <v>0</v>
      </c>
      <c r="E31" s="196">
        <v>53.32</v>
      </c>
      <c r="F31" s="99">
        <v>0.69</v>
      </c>
      <c r="G31" s="99">
        <v>0.69</v>
      </c>
    </row>
    <row r="32" spans="1:7" ht="15.6" customHeight="1" x14ac:dyDescent="0.25">
      <c r="A32" s="194">
        <v>726</v>
      </c>
      <c r="B32" s="195">
        <v>1700051703898</v>
      </c>
      <c r="C32" s="191" t="s">
        <v>191</v>
      </c>
      <c r="D32" s="98">
        <v>0</v>
      </c>
      <c r="E32" s="196">
        <v>5.93</v>
      </c>
      <c r="F32" s="99">
        <v>0.96</v>
      </c>
      <c r="G32" s="99">
        <v>0.96</v>
      </c>
    </row>
    <row r="33" spans="1:7" ht="15.6" customHeight="1" x14ac:dyDescent="0.25">
      <c r="A33" s="194">
        <v>8699</v>
      </c>
      <c r="B33" s="195">
        <v>8699</v>
      </c>
      <c r="C33" s="191" t="s">
        <v>192</v>
      </c>
      <c r="D33" s="98">
        <v>0</v>
      </c>
      <c r="E33" s="196">
        <v>95.87</v>
      </c>
      <c r="F33" s="99">
        <v>0.95</v>
      </c>
      <c r="G33" s="99">
        <v>0.95</v>
      </c>
    </row>
    <row r="34" spans="1:7" ht="15.6" customHeight="1" x14ac:dyDescent="0.25">
      <c r="A34" s="194">
        <v>8699</v>
      </c>
      <c r="B34" s="195">
        <v>8699</v>
      </c>
      <c r="C34" s="191" t="s">
        <v>193</v>
      </c>
      <c r="D34" s="98">
        <v>0</v>
      </c>
      <c r="E34" s="196">
        <v>95.87</v>
      </c>
      <c r="F34" s="99">
        <v>0.91</v>
      </c>
      <c r="G34" s="99">
        <v>0.91</v>
      </c>
    </row>
    <row r="35" spans="1:7" ht="15.6" customHeight="1" x14ac:dyDescent="0.25">
      <c r="A35" s="194">
        <v>727</v>
      </c>
      <c r="B35" s="195">
        <v>1700051782729</v>
      </c>
      <c r="C35" s="191" t="s">
        <v>194</v>
      </c>
      <c r="D35" s="98">
        <v>0</v>
      </c>
      <c r="E35" s="196">
        <v>4.2</v>
      </c>
      <c r="F35" s="99">
        <v>1.0900000000000001</v>
      </c>
      <c r="G35" s="99">
        <v>1.0900000000000001</v>
      </c>
    </row>
    <row r="36" spans="1:7" ht="15.6" customHeight="1" x14ac:dyDescent="0.25">
      <c r="A36" s="194">
        <v>730</v>
      </c>
      <c r="B36" s="195">
        <v>1700051741990</v>
      </c>
      <c r="C36" s="191" t="s">
        <v>195</v>
      </c>
      <c r="D36" s="98">
        <v>0</v>
      </c>
      <c r="E36" s="196">
        <v>6.08</v>
      </c>
      <c r="F36" s="99">
        <v>1.1399999999999999</v>
      </c>
      <c r="G36" s="99">
        <v>1.1399999999999999</v>
      </c>
    </row>
    <row r="37" spans="1:7" ht="15.6" customHeight="1" x14ac:dyDescent="0.25">
      <c r="A37" s="194">
        <v>731</v>
      </c>
      <c r="B37" s="195">
        <v>1700051584955</v>
      </c>
      <c r="C37" s="191" t="s">
        <v>196</v>
      </c>
      <c r="D37" s="98">
        <v>0</v>
      </c>
      <c r="E37" s="196">
        <v>7.57</v>
      </c>
      <c r="F37" s="99">
        <v>1</v>
      </c>
      <c r="G37" s="99">
        <v>1</v>
      </c>
    </row>
    <row r="38" spans="1:7" ht="15.6" customHeight="1" x14ac:dyDescent="0.25">
      <c r="A38" s="194">
        <v>732</v>
      </c>
      <c r="B38" s="195">
        <v>1700052249980</v>
      </c>
      <c r="C38" s="191" t="s">
        <v>197</v>
      </c>
      <c r="D38" s="98">
        <v>0</v>
      </c>
      <c r="E38" s="196">
        <v>9.07</v>
      </c>
      <c r="F38" s="99">
        <v>1.2</v>
      </c>
      <c r="G38" s="99">
        <v>1.2</v>
      </c>
    </row>
    <row r="39" spans="1:7" ht="15.6" customHeight="1" x14ac:dyDescent="0.25">
      <c r="A39" s="194">
        <v>787</v>
      </c>
      <c r="B39" s="195">
        <v>1700051754020</v>
      </c>
      <c r="C39" s="191" t="s">
        <v>198</v>
      </c>
      <c r="D39" s="98">
        <v>0</v>
      </c>
      <c r="E39" s="196">
        <v>15.88</v>
      </c>
      <c r="F39" s="99">
        <v>0.66</v>
      </c>
      <c r="G39" s="99">
        <v>0.66</v>
      </c>
    </row>
    <row r="40" spans="1:7" ht="15.6" customHeight="1" x14ac:dyDescent="0.25">
      <c r="A40" s="194">
        <v>8688</v>
      </c>
      <c r="B40" s="195">
        <v>8688</v>
      </c>
      <c r="C40" s="191" t="s">
        <v>199</v>
      </c>
      <c r="D40" s="98">
        <v>0</v>
      </c>
      <c r="E40" s="196">
        <v>1.22</v>
      </c>
      <c r="F40" s="99">
        <v>0.91</v>
      </c>
      <c r="G40" s="99">
        <v>0.91</v>
      </c>
    </row>
    <row r="41" spans="1:7" ht="15.6" customHeight="1" x14ac:dyDescent="0.25">
      <c r="A41" s="194">
        <v>735</v>
      </c>
      <c r="B41" s="195">
        <v>1700051754369</v>
      </c>
      <c r="C41" s="191" t="s">
        <v>200</v>
      </c>
      <c r="D41" s="98">
        <v>0</v>
      </c>
      <c r="E41" s="196">
        <v>4.04</v>
      </c>
      <c r="F41" s="99">
        <v>0.79</v>
      </c>
      <c r="G41" s="99">
        <v>0.79</v>
      </c>
    </row>
    <row r="42" spans="1:7" ht="15.6" customHeight="1" x14ac:dyDescent="0.25">
      <c r="A42" s="194">
        <v>736</v>
      </c>
      <c r="B42" s="195">
        <v>1700051754401</v>
      </c>
      <c r="C42" s="191" t="s">
        <v>201</v>
      </c>
      <c r="D42" s="98">
        <v>0</v>
      </c>
      <c r="E42" s="196">
        <v>4.04</v>
      </c>
      <c r="F42" s="99">
        <v>0.84</v>
      </c>
      <c r="G42" s="99">
        <v>0.84</v>
      </c>
    </row>
    <row r="43" spans="1:7" ht="15.6" customHeight="1" x14ac:dyDescent="0.25">
      <c r="A43" s="194">
        <v>737</v>
      </c>
      <c r="B43" s="195">
        <v>1700051742034</v>
      </c>
      <c r="C43" s="191" t="s">
        <v>202</v>
      </c>
      <c r="D43" s="98">
        <v>0</v>
      </c>
      <c r="E43" s="196">
        <v>5.51</v>
      </c>
      <c r="F43" s="99">
        <v>1.4</v>
      </c>
      <c r="G43" s="99">
        <v>1.4</v>
      </c>
    </row>
    <row r="44" spans="1:7" ht="15.6" customHeight="1" x14ac:dyDescent="0.25">
      <c r="A44" s="194">
        <v>738</v>
      </c>
      <c r="B44" s="195">
        <v>1700051741077</v>
      </c>
      <c r="C44" s="191" t="s">
        <v>203</v>
      </c>
      <c r="D44" s="98">
        <v>0</v>
      </c>
      <c r="E44" s="196">
        <v>29.69</v>
      </c>
      <c r="F44" s="99">
        <v>0.92</v>
      </c>
      <c r="G44" s="99">
        <v>0.92</v>
      </c>
    </row>
    <row r="45" spans="1:7" ht="15.6" customHeight="1" x14ac:dyDescent="0.25">
      <c r="A45" s="194">
        <v>739</v>
      </c>
      <c r="B45" s="195">
        <v>1700051741086</v>
      </c>
      <c r="C45" s="191" t="s">
        <v>204</v>
      </c>
      <c r="D45" s="98">
        <v>0</v>
      </c>
      <c r="E45" s="196">
        <v>29.69</v>
      </c>
      <c r="F45" s="99">
        <v>0.91</v>
      </c>
      <c r="G45" s="99">
        <v>0.91</v>
      </c>
    </row>
    <row r="46" spans="1:7" ht="15.6" customHeight="1" x14ac:dyDescent="0.25">
      <c r="A46" s="194">
        <v>740</v>
      </c>
      <c r="B46" s="195">
        <v>1700051754313</v>
      </c>
      <c r="C46" s="191" t="s">
        <v>205</v>
      </c>
      <c r="D46" s="98">
        <v>0</v>
      </c>
      <c r="E46" s="196">
        <v>45.07</v>
      </c>
      <c r="F46" s="99">
        <v>1.03</v>
      </c>
      <c r="G46" s="99">
        <v>1.03</v>
      </c>
    </row>
    <row r="47" spans="1:7" ht="15.6" customHeight="1" x14ac:dyDescent="0.25">
      <c r="A47" s="194">
        <v>741</v>
      </c>
      <c r="B47" s="195">
        <v>1700051737600</v>
      </c>
      <c r="C47" s="191" t="s">
        <v>206</v>
      </c>
      <c r="D47" s="98">
        <v>0</v>
      </c>
      <c r="E47" s="196">
        <v>90.49</v>
      </c>
      <c r="F47" s="99">
        <v>0.91</v>
      </c>
      <c r="G47" s="99">
        <v>0.91</v>
      </c>
    </row>
    <row r="48" spans="1:7" ht="15.6" customHeight="1" x14ac:dyDescent="0.25">
      <c r="A48" s="194">
        <v>742</v>
      </c>
      <c r="B48" s="195">
        <v>1700051737610</v>
      </c>
      <c r="C48" s="191" t="s">
        <v>207</v>
      </c>
      <c r="D48" s="98">
        <v>0</v>
      </c>
      <c r="E48" s="196">
        <v>3.59</v>
      </c>
      <c r="F48" s="99">
        <v>0.91</v>
      </c>
      <c r="G48" s="99">
        <v>0.91</v>
      </c>
    </row>
    <row r="49" spans="1:7" ht="15.6" customHeight="1" x14ac:dyDescent="0.25">
      <c r="A49" s="194">
        <v>743</v>
      </c>
      <c r="B49" s="195">
        <v>1700051746952</v>
      </c>
      <c r="C49" s="191" t="s">
        <v>208</v>
      </c>
      <c r="D49" s="98">
        <v>0</v>
      </c>
      <c r="E49" s="196">
        <v>2.68</v>
      </c>
      <c r="F49" s="99">
        <v>0.87</v>
      </c>
      <c r="G49" s="99">
        <v>0.87</v>
      </c>
    </row>
    <row r="50" spans="1:7" ht="15.6" customHeight="1" x14ac:dyDescent="0.25">
      <c r="A50" s="194">
        <v>744</v>
      </c>
      <c r="B50" s="195">
        <v>1700051957664</v>
      </c>
      <c r="C50" s="191" t="s">
        <v>209</v>
      </c>
      <c r="D50" s="98">
        <v>0</v>
      </c>
      <c r="E50" s="196">
        <v>1504.97</v>
      </c>
      <c r="F50" s="99">
        <v>0.92</v>
      </c>
      <c r="G50" s="99">
        <v>0.92</v>
      </c>
    </row>
    <row r="51" spans="1:7" ht="15.6" customHeight="1" x14ac:dyDescent="0.25">
      <c r="A51" s="194">
        <v>745</v>
      </c>
      <c r="B51" s="195">
        <v>1700052002748</v>
      </c>
      <c r="C51" s="191" t="s">
        <v>210</v>
      </c>
      <c r="D51" s="98">
        <v>0</v>
      </c>
      <c r="E51" s="196">
        <v>24.44</v>
      </c>
      <c r="F51" s="99">
        <v>1.02</v>
      </c>
      <c r="G51" s="99">
        <v>1.02</v>
      </c>
    </row>
    <row r="52" spans="1:7" ht="15.6" customHeight="1" x14ac:dyDescent="0.25">
      <c r="A52" s="194">
        <v>746</v>
      </c>
      <c r="B52" s="195">
        <v>1700052002720</v>
      </c>
      <c r="C52" s="191" t="s">
        <v>211</v>
      </c>
      <c r="D52" s="98">
        <v>0</v>
      </c>
      <c r="E52" s="196">
        <v>55.32</v>
      </c>
      <c r="F52" s="99">
        <v>1.01</v>
      </c>
      <c r="G52" s="99">
        <v>1.01</v>
      </c>
    </row>
    <row r="53" spans="1:7" ht="15.6" customHeight="1" x14ac:dyDescent="0.25">
      <c r="A53" s="194">
        <v>748</v>
      </c>
      <c r="B53" s="195">
        <v>1700051956466</v>
      </c>
      <c r="C53" s="191" t="s">
        <v>212</v>
      </c>
      <c r="D53" s="98">
        <v>0</v>
      </c>
      <c r="E53" s="196">
        <v>2.56</v>
      </c>
      <c r="F53" s="99">
        <v>1.87</v>
      </c>
      <c r="G53" s="99">
        <v>1.87</v>
      </c>
    </row>
    <row r="54" spans="1:7" ht="15.6" customHeight="1" x14ac:dyDescent="0.25">
      <c r="A54" s="194">
        <v>749</v>
      </c>
      <c r="B54" s="195">
        <v>1700051622272</v>
      </c>
      <c r="C54" s="191" t="s">
        <v>213</v>
      </c>
      <c r="D54" s="98">
        <v>0</v>
      </c>
      <c r="E54" s="196">
        <v>1547.13</v>
      </c>
      <c r="F54" s="99">
        <v>2.31</v>
      </c>
      <c r="G54" s="99">
        <v>2.31</v>
      </c>
    </row>
    <row r="55" spans="1:7" ht="15.6" customHeight="1" x14ac:dyDescent="0.25">
      <c r="A55" s="194">
        <v>753</v>
      </c>
      <c r="B55" s="195">
        <v>1700051965043</v>
      </c>
      <c r="C55" s="191" t="s">
        <v>214</v>
      </c>
      <c r="D55" s="98">
        <v>0</v>
      </c>
      <c r="E55" s="196">
        <v>5.43</v>
      </c>
      <c r="F55" s="99">
        <v>1.34</v>
      </c>
      <c r="G55" s="99">
        <v>1.34</v>
      </c>
    </row>
    <row r="56" spans="1:7" ht="15.6" customHeight="1" x14ac:dyDescent="0.25">
      <c r="A56" s="194">
        <v>754</v>
      </c>
      <c r="B56" s="195">
        <v>1700051740923</v>
      </c>
      <c r="C56" s="191" t="s">
        <v>215</v>
      </c>
      <c r="D56" s="98">
        <v>0</v>
      </c>
      <c r="E56" s="196">
        <v>0.48</v>
      </c>
      <c r="F56" s="99">
        <v>0.91</v>
      </c>
      <c r="G56" s="99">
        <v>0.91</v>
      </c>
    </row>
    <row r="57" spans="1:7" ht="15.6" customHeight="1" x14ac:dyDescent="0.25">
      <c r="A57" s="194">
        <v>756</v>
      </c>
      <c r="B57" s="195">
        <v>1700051770412</v>
      </c>
      <c r="C57" s="191" t="s">
        <v>216</v>
      </c>
      <c r="D57" s="98">
        <v>0</v>
      </c>
      <c r="E57" s="196">
        <v>4.75</v>
      </c>
      <c r="F57" s="99">
        <v>0.92</v>
      </c>
      <c r="G57" s="99">
        <v>0.92</v>
      </c>
    </row>
    <row r="58" spans="1:7" ht="15.6" customHeight="1" x14ac:dyDescent="0.25">
      <c r="A58" s="194">
        <v>758</v>
      </c>
      <c r="B58" s="195">
        <v>1700051742897</v>
      </c>
      <c r="C58" s="191" t="s">
        <v>217</v>
      </c>
      <c r="D58" s="98">
        <v>0</v>
      </c>
      <c r="E58" s="196">
        <v>39.380000000000003</v>
      </c>
      <c r="F58" s="99">
        <v>0.91</v>
      </c>
      <c r="G58" s="99">
        <v>0.91</v>
      </c>
    </row>
    <row r="59" spans="1:7" ht="15.6" customHeight="1" x14ac:dyDescent="0.25">
      <c r="A59" s="194">
        <v>589</v>
      </c>
      <c r="B59" s="195">
        <v>1700051737629</v>
      </c>
      <c r="C59" s="191" t="s">
        <v>218</v>
      </c>
      <c r="D59" s="98">
        <v>0</v>
      </c>
      <c r="E59" s="196">
        <v>0.36</v>
      </c>
      <c r="F59" s="99">
        <v>0.91</v>
      </c>
      <c r="G59" s="99">
        <v>0.91</v>
      </c>
    </row>
    <row r="60" spans="1:7" ht="15.6" customHeight="1" x14ac:dyDescent="0.25">
      <c r="A60" s="194">
        <v>761</v>
      </c>
      <c r="B60" s="195">
        <v>1700051751562</v>
      </c>
      <c r="C60" s="191" t="s">
        <v>219</v>
      </c>
      <c r="D60" s="98">
        <v>0</v>
      </c>
      <c r="E60" s="196">
        <v>11.09</v>
      </c>
      <c r="F60" s="99">
        <v>0.91</v>
      </c>
      <c r="G60" s="99">
        <v>0.91</v>
      </c>
    </row>
    <row r="61" spans="1:7" ht="15.6" customHeight="1" x14ac:dyDescent="0.25">
      <c r="A61" s="194">
        <v>8694</v>
      </c>
      <c r="B61" s="195">
        <v>8694</v>
      </c>
      <c r="C61" s="191" t="s">
        <v>220</v>
      </c>
      <c r="D61" s="98">
        <v>0</v>
      </c>
      <c r="E61" s="196">
        <v>4.28</v>
      </c>
      <c r="F61" s="99">
        <v>1.52</v>
      </c>
      <c r="G61" s="99">
        <v>1.52</v>
      </c>
    </row>
    <row r="62" spans="1:7" ht="15.6" customHeight="1" x14ac:dyDescent="0.25">
      <c r="A62" s="194">
        <v>8694</v>
      </c>
      <c r="B62" s="195">
        <v>8694</v>
      </c>
      <c r="C62" s="191" t="s">
        <v>221</v>
      </c>
      <c r="D62" s="98">
        <v>0</v>
      </c>
      <c r="E62" s="196">
        <v>21.15</v>
      </c>
      <c r="F62" s="99">
        <v>1.71</v>
      </c>
      <c r="G62" s="99">
        <v>1.71</v>
      </c>
    </row>
    <row r="63" spans="1:7" ht="15.6" customHeight="1" x14ac:dyDescent="0.25">
      <c r="A63" s="194">
        <v>762</v>
      </c>
      <c r="B63" s="195">
        <v>1700051737638</v>
      </c>
      <c r="C63" s="191" t="s">
        <v>222</v>
      </c>
      <c r="D63" s="98">
        <v>0</v>
      </c>
      <c r="E63" s="196">
        <v>21.96</v>
      </c>
      <c r="F63" s="99">
        <v>0.66</v>
      </c>
      <c r="G63" s="99">
        <v>0.66</v>
      </c>
    </row>
    <row r="64" spans="1:7" ht="15.6" customHeight="1" x14ac:dyDescent="0.25">
      <c r="A64" s="194">
        <v>763</v>
      </c>
      <c r="B64" s="195">
        <v>1700052250169</v>
      </c>
      <c r="C64" s="191" t="s">
        <v>223</v>
      </c>
      <c r="D64" s="98">
        <v>0</v>
      </c>
      <c r="E64" s="196">
        <v>13.21</v>
      </c>
      <c r="F64" s="99">
        <v>0.91</v>
      </c>
      <c r="G64" s="99">
        <v>0.91</v>
      </c>
    </row>
    <row r="65" spans="1:7" ht="15.6" customHeight="1" x14ac:dyDescent="0.25">
      <c r="A65" s="194">
        <v>767</v>
      </c>
      <c r="B65" s="195">
        <v>1700051737683</v>
      </c>
      <c r="C65" s="191" t="s">
        <v>224</v>
      </c>
      <c r="D65" s="98">
        <v>0</v>
      </c>
      <c r="E65" s="196">
        <v>23.87</v>
      </c>
      <c r="F65" s="99">
        <v>0.91</v>
      </c>
      <c r="G65" s="99">
        <v>0.91</v>
      </c>
    </row>
    <row r="66" spans="1:7" ht="15.6" customHeight="1" x14ac:dyDescent="0.25">
      <c r="A66" s="194">
        <v>769</v>
      </c>
      <c r="B66" s="195">
        <v>1700051738092</v>
      </c>
      <c r="C66" s="191" t="s">
        <v>225</v>
      </c>
      <c r="D66" s="98">
        <v>0</v>
      </c>
      <c r="E66" s="196">
        <v>0.68</v>
      </c>
      <c r="F66" s="99">
        <v>0.91</v>
      </c>
      <c r="G66" s="99">
        <v>0.91</v>
      </c>
    </row>
    <row r="67" spans="1:7" ht="15.6" customHeight="1" x14ac:dyDescent="0.25">
      <c r="A67" s="194">
        <v>8687</v>
      </c>
      <c r="B67" s="195">
        <v>8687</v>
      </c>
      <c r="C67" s="191" t="s">
        <v>226</v>
      </c>
      <c r="D67" s="98">
        <v>0</v>
      </c>
      <c r="E67" s="196">
        <v>1.04</v>
      </c>
      <c r="F67" s="99">
        <v>0.91</v>
      </c>
      <c r="G67" s="99">
        <v>0.91</v>
      </c>
    </row>
    <row r="68" spans="1:7" ht="15.6" customHeight="1" x14ac:dyDescent="0.25">
      <c r="A68" s="194">
        <v>772</v>
      </c>
      <c r="B68" s="195">
        <v>1700051740950</v>
      </c>
      <c r="C68" s="191" t="s">
        <v>227</v>
      </c>
      <c r="D68" s="98">
        <v>0</v>
      </c>
      <c r="E68" s="196">
        <v>8.7799999999999994</v>
      </c>
      <c r="F68" s="99">
        <v>0.91</v>
      </c>
      <c r="G68" s="99">
        <v>0.91</v>
      </c>
    </row>
    <row r="69" spans="1:7" ht="15.6" customHeight="1" x14ac:dyDescent="0.25">
      <c r="A69" s="194">
        <v>773</v>
      </c>
      <c r="B69" s="195">
        <v>1700051742744</v>
      </c>
      <c r="C69" s="191" t="s">
        <v>228</v>
      </c>
      <c r="D69" s="98">
        <v>0</v>
      </c>
      <c r="E69" s="196">
        <v>8.68</v>
      </c>
      <c r="F69" s="99">
        <v>1.21</v>
      </c>
      <c r="G69" s="99">
        <v>1.21</v>
      </c>
    </row>
    <row r="70" spans="1:7" ht="15.6" customHeight="1" x14ac:dyDescent="0.25">
      <c r="A70" s="194">
        <v>774</v>
      </c>
      <c r="B70" s="195">
        <v>1700051742708</v>
      </c>
      <c r="C70" s="191" t="s">
        <v>229</v>
      </c>
      <c r="D70" s="98">
        <v>0</v>
      </c>
      <c r="E70" s="196">
        <v>7.83</v>
      </c>
      <c r="F70" s="99">
        <v>1.0900000000000001</v>
      </c>
      <c r="G70" s="99">
        <v>1.0900000000000001</v>
      </c>
    </row>
    <row r="71" spans="1:7" ht="15.6" customHeight="1" x14ac:dyDescent="0.25">
      <c r="A71" s="194">
        <v>633</v>
      </c>
      <c r="B71" s="195">
        <v>1700052410683</v>
      </c>
      <c r="C71" s="191" t="s">
        <v>230</v>
      </c>
      <c r="D71" s="98">
        <v>0</v>
      </c>
      <c r="E71" s="196">
        <v>143.24</v>
      </c>
      <c r="F71" s="99">
        <v>0.61</v>
      </c>
      <c r="G71" s="99">
        <v>0.61</v>
      </c>
    </row>
    <row r="72" spans="1:7" ht="15.6" customHeight="1" x14ac:dyDescent="0.25">
      <c r="A72" s="194">
        <v>775</v>
      </c>
      <c r="B72" s="195">
        <v>1700051857055</v>
      </c>
      <c r="C72" s="191" t="s">
        <v>231</v>
      </c>
      <c r="D72" s="98">
        <v>0</v>
      </c>
      <c r="E72" s="196">
        <v>404.64</v>
      </c>
      <c r="F72" s="99">
        <v>0.63</v>
      </c>
      <c r="G72" s="99">
        <v>0.63</v>
      </c>
    </row>
    <row r="73" spans="1:7" ht="15.6" customHeight="1" x14ac:dyDescent="0.25">
      <c r="A73" s="194">
        <v>777</v>
      </c>
      <c r="B73" s="195">
        <v>1700052048593</v>
      </c>
      <c r="C73" s="191" t="s">
        <v>232</v>
      </c>
      <c r="D73" s="98">
        <v>0</v>
      </c>
      <c r="E73" s="196">
        <v>56.18</v>
      </c>
      <c r="F73" s="99">
        <v>0.91</v>
      </c>
      <c r="G73" s="99">
        <v>0.91</v>
      </c>
    </row>
    <row r="74" spans="1:7" ht="15.6" customHeight="1" x14ac:dyDescent="0.25">
      <c r="A74" s="194">
        <v>779</v>
      </c>
      <c r="B74" s="195">
        <v>1700051740890</v>
      </c>
      <c r="C74" s="191" t="s">
        <v>233</v>
      </c>
      <c r="D74" s="98">
        <v>0</v>
      </c>
      <c r="E74" s="196">
        <v>120.66</v>
      </c>
      <c r="F74" s="99">
        <v>0.92</v>
      </c>
      <c r="G74" s="99">
        <v>0.92</v>
      </c>
    </row>
    <row r="75" spans="1:7" ht="15.6" customHeight="1" x14ac:dyDescent="0.25">
      <c r="A75" s="194">
        <v>783</v>
      </c>
      <c r="B75" s="195">
        <v>1700051740905</v>
      </c>
      <c r="C75" s="191" t="s">
        <v>234</v>
      </c>
      <c r="D75" s="98">
        <v>0</v>
      </c>
      <c r="E75" s="196">
        <v>1.93</v>
      </c>
      <c r="F75" s="99">
        <v>0.91</v>
      </c>
      <c r="G75" s="99">
        <v>0.91</v>
      </c>
    </row>
    <row r="76" spans="1:7" ht="15.6" customHeight="1" x14ac:dyDescent="0.25">
      <c r="A76" s="194">
        <v>784</v>
      </c>
      <c r="B76" s="195">
        <v>1700051740914</v>
      </c>
      <c r="C76" s="191" t="s">
        <v>235</v>
      </c>
      <c r="D76" s="98">
        <v>0</v>
      </c>
      <c r="E76" s="196">
        <v>1.93</v>
      </c>
      <c r="F76" s="99">
        <v>0.91</v>
      </c>
      <c r="G76" s="99">
        <v>0.91</v>
      </c>
    </row>
    <row r="77" spans="1:7" ht="15.6" customHeight="1" x14ac:dyDescent="0.25">
      <c r="A77" s="194">
        <v>786</v>
      </c>
      <c r="B77" s="195">
        <v>1700051742070</v>
      </c>
      <c r="C77" s="191" t="s">
        <v>237</v>
      </c>
      <c r="D77" s="98">
        <v>0</v>
      </c>
      <c r="E77" s="196">
        <v>452.94</v>
      </c>
      <c r="F77" s="99">
        <v>0.99</v>
      </c>
      <c r="G77" s="99">
        <v>0.99</v>
      </c>
    </row>
    <row r="78" spans="1:7" ht="15.6" customHeight="1" x14ac:dyDescent="0.25">
      <c r="A78" s="194">
        <v>8689</v>
      </c>
      <c r="B78" s="195">
        <v>8689</v>
      </c>
      <c r="C78" s="191" t="s">
        <v>238</v>
      </c>
      <c r="D78" s="98">
        <v>0</v>
      </c>
      <c r="E78" s="196">
        <v>3.17</v>
      </c>
      <c r="F78" s="99">
        <v>1.24</v>
      </c>
      <c r="G78" s="99">
        <v>1.24</v>
      </c>
    </row>
    <row r="79" spans="1:7" ht="15.6" customHeight="1" x14ac:dyDescent="0.25">
      <c r="A79" s="194">
        <v>8689</v>
      </c>
      <c r="B79" s="195">
        <v>8689</v>
      </c>
      <c r="C79" s="191" t="s">
        <v>239</v>
      </c>
      <c r="D79" s="98">
        <v>0</v>
      </c>
      <c r="E79" s="196">
        <v>3.61</v>
      </c>
      <c r="F79" s="99">
        <v>1.24</v>
      </c>
      <c r="G79" s="99">
        <v>1.24</v>
      </c>
    </row>
    <row r="80" spans="1:7" ht="15.6" customHeight="1" x14ac:dyDescent="0.25">
      <c r="A80" s="194">
        <v>789</v>
      </c>
      <c r="B80" s="195">
        <v>1700052121427</v>
      </c>
      <c r="C80" s="191" t="s">
        <v>240</v>
      </c>
      <c r="D80" s="98">
        <v>0</v>
      </c>
      <c r="E80" s="196">
        <v>3.16</v>
      </c>
      <c r="F80" s="99">
        <v>1.24</v>
      </c>
      <c r="G80" s="99">
        <v>1.24</v>
      </c>
    </row>
    <row r="81" spans="1:7" ht="15.6" customHeight="1" x14ac:dyDescent="0.25">
      <c r="A81" s="194">
        <v>791</v>
      </c>
      <c r="B81" s="195">
        <v>1700052276956</v>
      </c>
      <c r="C81" s="191" t="s">
        <v>241</v>
      </c>
      <c r="D81" s="98">
        <v>0</v>
      </c>
      <c r="E81" s="196">
        <v>6.81</v>
      </c>
      <c r="F81" s="99">
        <v>0.99</v>
      </c>
      <c r="G81" s="99">
        <v>0.99</v>
      </c>
    </row>
    <row r="82" spans="1:7" ht="15.6" customHeight="1" x14ac:dyDescent="0.25">
      <c r="A82" s="194">
        <v>8740</v>
      </c>
      <c r="B82" s="195">
        <v>8740</v>
      </c>
      <c r="C82" s="191" t="s">
        <v>242</v>
      </c>
      <c r="D82" s="98">
        <v>0</v>
      </c>
      <c r="E82" s="196">
        <v>5.31</v>
      </c>
      <c r="F82" s="99">
        <v>3.57</v>
      </c>
      <c r="G82" s="99">
        <v>3.57</v>
      </c>
    </row>
    <row r="83" spans="1:7" ht="15.6" customHeight="1" x14ac:dyDescent="0.25">
      <c r="A83" s="194">
        <v>607</v>
      </c>
      <c r="B83" s="195">
        <v>1700052336027</v>
      </c>
      <c r="C83" s="191" t="s">
        <v>243</v>
      </c>
      <c r="D83" s="98">
        <v>0</v>
      </c>
      <c r="E83" s="196">
        <v>25.71</v>
      </c>
      <c r="F83" s="99">
        <v>1.04</v>
      </c>
      <c r="G83" s="99">
        <v>1.04</v>
      </c>
    </row>
    <row r="84" spans="1:7" ht="15.6" customHeight="1" x14ac:dyDescent="0.25">
      <c r="A84" s="194">
        <v>608</v>
      </c>
      <c r="B84" s="195">
        <v>1700052371769</v>
      </c>
      <c r="C84" s="191" t="s">
        <v>244</v>
      </c>
      <c r="D84" s="98">
        <v>0</v>
      </c>
      <c r="E84" s="196">
        <v>555.97</v>
      </c>
      <c r="F84" s="99">
        <v>0.59</v>
      </c>
      <c r="G84" s="99">
        <v>0.59</v>
      </c>
    </row>
    <row r="85" spans="1:7" ht="15.6" customHeight="1" x14ac:dyDescent="0.25">
      <c r="A85" s="194">
        <v>729</v>
      </c>
      <c r="B85" s="195">
        <v>1700051877993</v>
      </c>
      <c r="C85" s="191" t="s">
        <v>245</v>
      </c>
      <c r="D85" s="98">
        <v>0</v>
      </c>
      <c r="E85" s="196">
        <v>70.510000000000005</v>
      </c>
      <c r="F85" s="99">
        <v>2.33</v>
      </c>
      <c r="G85" s="99">
        <v>2.33</v>
      </c>
    </row>
    <row r="86" spans="1:7" ht="15.6" customHeight="1" x14ac:dyDescent="0.25">
      <c r="A86" s="194">
        <v>609</v>
      </c>
      <c r="B86" s="195">
        <v>1700052335929</v>
      </c>
      <c r="C86" s="191" t="s">
        <v>246</v>
      </c>
      <c r="D86" s="98">
        <v>0</v>
      </c>
      <c r="E86" s="196">
        <v>25.84</v>
      </c>
      <c r="F86" s="99">
        <v>2.4300000000000002</v>
      </c>
      <c r="G86" s="99">
        <v>2.4300000000000002</v>
      </c>
    </row>
    <row r="87" spans="1:7" ht="15.6" customHeight="1" x14ac:dyDescent="0.25">
      <c r="A87" s="194">
        <v>610</v>
      </c>
      <c r="B87" s="195">
        <v>1700052383462</v>
      </c>
      <c r="C87" s="191" t="s">
        <v>247</v>
      </c>
      <c r="D87" s="98">
        <v>0</v>
      </c>
      <c r="E87" s="196">
        <v>9.19</v>
      </c>
      <c r="F87" s="99">
        <v>0.91</v>
      </c>
      <c r="G87" s="99">
        <v>0.91</v>
      </c>
    </row>
    <row r="88" spans="1:7" ht="15.6" customHeight="1" x14ac:dyDescent="0.25">
      <c r="A88" s="194">
        <v>611</v>
      </c>
      <c r="B88" s="195">
        <v>1700052250016</v>
      </c>
      <c r="C88" s="191" t="s">
        <v>248</v>
      </c>
      <c r="D88" s="98">
        <v>0</v>
      </c>
      <c r="E88" s="196">
        <v>11.56</v>
      </c>
      <c r="F88" s="99">
        <v>0.93</v>
      </c>
      <c r="G88" s="99">
        <v>0.93</v>
      </c>
    </row>
    <row r="89" spans="1:7" ht="15.6" customHeight="1" x14ac:dyDescent="0.25">
      <c r="A89" s="194">
        <v>612</v>
      </c>
      <c r="B89" s="195">
        <v>1700052333968</v>
      </c>
      <c r="C89" s="191" t="s">
        <v>250</v>
      </c>
      <c r="D89" s="98">
        <v>0</v>
      </c>
      <c r="E89" s="196">
        <v>15.77</v>
      </c>
      <c r="F89" s="99">
        <v>1.04</v>
      </c>
      <c r="G89" s="99">
        <v>1.04</v>
      </c>
    </row>
    <row r="90" spans="1:7" ht="15.6" customHeight="1" x14ac:dyDescent="0.25">
      <c r="A90" s="194">
        <v>613</v>
      </c>
      <c r="B90" s="195">
        <v>1700052409544</v>
      </c>
      <c r="C90" s="191" t="s">
        <v>251</v>
      </c>
      <c r="D90" s="98">
        <v>0</v>
      </c>
      <c r="E90" s="196">
        <v>10.029999999999999</v>
      </c>
      <c r="F90" s="99">
        <v>2.39</v>
      </c>
      <c r="G90" s="99">
        <v>2.39</v>
      </c>
    </row>
    <row r="91" spans="1:7" ht="15.6" customHeight="1" x14ac:dyDescent="0.25">
      <c r="A91" s="194">
        <v>614</v>
      </c>
      <c r="B91" s="195">
        <v>1700052409562</v>
      </c>
      <c r="C91" s="191" t="s">
        <v>252</v>
      </c>
      <c r="D91" s="98">
        <v>0</v>
      </c>
      <c r="E91" s="196">
        <v>29.02</v>
      </c>
      <c r="F91" s="99">
        <v>0.95</v>
      </c>
      <c r="G91" s="99">
        <v>0.95</v>
      </c>
    </row>
    <row r="92" spans="1:7" ht="15.6" customHeight="1" x14ac:dyDescent="0.25">
      <c r="A92" s="194">
        <v>615</v>
      </c>
      <c r="B92" s="195">
        <v>1700052279362</v>
      </c>
      <c r="C92" s="191" t="s">
        <v>253</v>
      </c>
      <c r="D92" s="98">
        <v>0</v>
      </c>
      <c r="E92" s="196">
        <v>58.15</v>
      </c>
      <c r="F92" s="99">
        <v>5.91</v>
      </c>
      <c r="G92" s="99">
        <v>5.91</v>
      </c>
    </row>
    <row r="93" spans="1:7" ht="15.6" customHeight="1" x14ac:dyDescent="0.25">
      <c r="A93" s="194">
        <v>703</v>
      </c>
      <c r="B93" s="195">
        <v>1711837745288</v>
      </c>
      <c r="C93" s="191" t="s">
        <v>254</v>
      </c>
      <c r="D93" s="98">
        <v>0</v>
      </c>
      <c r="E93" s="196">
        <v>2439.9899999999998</v>
      </c>
      <c r="F93" s="99">
        <v>2.52</v>
      </c>
      <c r="G93" s="99">
        <v>2.52</v>
      </c>
    </row>
    <row r="94" spans="1:7" ht="15.6" customHeight="1" x14ac:dyDescent="0.25">
      <c r="A94" s="194">
        <v>704</v>
      </c>
      <c r="B94" s="195">
        <v>1712407523002</v>
      </c>
      <c r="C94" s="191" t="s">
        <v>255</v>
      </c>
      <c r="D94" s="98">
        <v>0</v>
      </c>
      <c r="E94" s="196">
        <v>10098.379999999999</v>
      </c>
      <c r="F94" s="99">
        <v>2.75</v>
      </c>
      <c r="G94" s="99">
        <v>2.75</v>
      </c>
    </row>
    <row r="95" spans="1:7" ht="15.6" customHeight="1" x14ac:dyDescent="0.25">
      <c r="A95" s="194">
        <v>705</v>
      </c>
      <c r="B95" s="195">
        <v>1714107179708</v>
      </c>
      <c r="C95" s="191" t="s">
        <v>256</v>
      </c>
      <c r="D95" s="98">
        <v>0</v>
      </c>
      <c r="E95" s="196">
        <v>10636.91</v>
      </c>
      <c r="F95" s="99">
        <v>2.95</v>
      </c>
      <c r="G95" s="99">
        <v>2.95</v>
      </c>
    </row>
    <row r="96" spans="1:7" ht="15.6" customHeight="1" x14ac:dyDescent="0.25">
      <c r="A96" s="194">
        <v>706</v>
      </c>
      <c r="B96" s="195" t="s">
        <v>257</v>
      </c>
      <c r="C96" s="191" t="s">
        <v>258</v>
      </c>
      <c r="D96" s="98">
        <v>0</v>
      </c>
      <c r="E96" s="196">
        <v>10643.35</v>
      </c>
      <c r="F96" s="99">
        <v>3.34</v>
      </c>
      <c r="G96" s="99">
        <v>3.34</v>
      </c>
    </row>
    <row r="97" spans="1:7" ht="15.6" customHeight="1" x14ac:dyDescent="0.25">
      <c r="A97" s="194">
        <v>707</v>
      </c>
      <c r="B97" s="195">
        <v>1717159001300</v>
      </c>
      <c r="C97" s="191" t="s">
        <v>259</v>
      </c>
      <c r="D97" s="98">
        <v>0</v>
      </c>
      <c r="E97" s="196">
        <v>2275.4499999999998</v>
      </c>
      <c r="F97" s="99">
        <v>1.65</v>
      </c>
      <c r="G97" s="99">
        <v>1.65</v>
      </c>
    </row>
    <row r="98" spans="1:7" ht="15.6" customHeight="1" x14ac:dyDescent="0.25">
      <c r="A98" s="194">
        <v>708</v>
      </c>
      <c r="B98" s="195">
        <v>1717249710102</v>
      </c>
      <c r="C98" s="191" t="s">
        <v>260</v>
      </c>
      <c r="D98" s="98">
        <v>0</v>
      </c>
      <c r="E98" s="196">
        <v>2780.17</v>
      </c>
      <c r="F98" s="99">
        <v>3.13</v>
      </c>
      <c r="G98" s="99">
        <v>3.13</v>
      </c>
    </row>
    <row r="99" spans="1:7" ht="15.6" customHeight="1" x14ac:dyDescent="0.25">
      <c r="A99" s="194">
        <v>710</v>
      </c>
      <c r="B99" s="195" t="s">
        <v>261</v>
      </c>
      <c r="C99" s="191" t="s">
        <v>262</v>
      </c>
      <c r="D99" s="98">
        <v>0</v>
      </c>
      <c r="E99" s="196">
        <v>10747.13</v>
      </c>
      <c r="F99" s="99">
        <v>2.79</v>
      </c>
      <c r="G99" s="99">
        <v>2.79</v>
      </c>
    </row>
    <row r="100" spans="1:7" ht="15.6" customHeight="1" x14ac:dyDescent="0.25">
      <c r="A100" s="194">
        <v>711</v>
      </c>
      <c r="B100" s="195">
        <v>1712563575006</v>
      </c>
      <c r="C100" s="191" t="s">
        <v>263</v>
      </c>
      <c r="D100" s="98">
        <v>0</v>
      </c>
      <c r="E100" s="196">
        <v>7805.85</v>
      </c>
      <c r="F100" s="99">
        <v>0.56000000000000005</v>
      </c>
      <c r="G100" s="99">
        <v>0.56000000000000005</v>
      </c>
    </row>
    <row r="101" spans="1:7" ht="15.6" customHeight="1" x14ac:dyDescent="0.25">
      <c r="A101" s="194">
        <v>685</v>
      </c>
      <c r="B101" s="195">
        <v>1711953043404</v>
      </c>
      <c r="C101" s="191" t="s">
        <v>264</v>
      </c>
      <c r="D101" s="98">
        <v>0</v>
      </c>
      <c r="E101" s="196">
        <v>4001.22</v>
      </c>
      <c r="F101" s="99">
        <v>3.6</v>
      </c>
      <c r="G101" s="99">
        <v>3.6</v>
      </c>
    </row>
    <row r="102" spans="1:7" ht="15.6" customHeight="1" x14ac:dyDescent="0.25">
      <c r="A102" s="194">
        <v>686</v>
      </c>
      <c r="B102" s="195">
        <v>1712524882004</v>
      </c>
      <c r="C102" s="191" t="s">
        <v>265</v>
      </c>
      <c r="D102" s="98">
        <v>0</v>
      </c>
      <c r="E102" s="196">
        <v>17198.759999999998</v>
      </c>
      <c r="F102" s="99">
        <v>2.71</v>
      </c>
      <c r="G102" s="99">
        <v>2.71</v>
      </c>
    </row>
    <row r="103" spans="1:7" ht="15.6" customHeight="1" x14ac:dyDescent="0.25">
      <c r="A103" s="194">
        <v>687</v>
      </c>
      <c r="B103" s="195">
        <v>1711843426252</v>
      </c>
      <c r="C103" s="191" t="s">
        <v>266</v>
      </c>
      <c r="D103" s="98">
        <v>0</v>
      </c>
      <c r="E103" s="196">
        <v>2246.63</v>
      </c>
      <c r="F103" s="99">
        <v>1</v>
      </c>
      <c r="G103" s="99">
        <v>1</v>
      </c>
    </row>
    <row r="104" spans="1:7" ht="15.6" customHeight="1" x14ac:dyDescent="0.25">
      <c r="A104" s="194">
        <v>688</v>
      </c>
      <c r="B104" s="195">
        <v>1711929555006</v>
      </c>
      <c r="C104" s="191" t="s">
        <v>267</v>
      </c>
      <c r="D104" s="98">
        <v>0</v>
      </c>
      <c r="E104" s="196">
        <v>7849.19</v>
      </c>
      <c r="F104" s="99">
        <v>2.04</v>
      </c>
      <c r="G104" s="99">
        <v>2.04</v>
      </c>
    </row>
    <row r="105" spans="1:7" ht="15.6" customHeight="1" x14ac:dyDescent="0.25">
      <c r="A105" s="194">
        <v>638</v>
      </c>
      <c r="B105" s="195">
        <v>1700051744440</v>
      </c>
      <c r="C105" s="191" t="s">
        <v>268</v>
      </c>
      <c r="D105" s="98">
        <v>0</v>
      </c>
      <c r="E105" s="196">
        <v>167.71</v>
      </c>
      <c r="F105" s="99">
        <v>0.56000000000000005</v>
      </c>
      <c r="G105" s="99">
        <v>0.56000000000000005</v>
      </c>
    </row>
    <row r="106" spans="1:7" ht="15.6" customHeight="1" x14ac:dyDescent="0.25">
      <c r="A106" s="194">
        <v>689</v>
      </c>
      <c r="B106" s="195">
        <v>1735033416884</v>
      </c>
      <c r="C106" s="191" t="s">
        <v>270</v>
      </c>
      <c r="D106" s="98">
        <v>0</v>
      </c>
      <c r="E106" s="196">
        <v>9565.65</v>
      </c>
      <c r="F106" s="99">
        <v>2.16</v>
      </c>
      <c r="G106" s="99">
        <v>2.16</v>
      </c>
    </row>
    <row r="107" spans="1:7" ht="15.6" customHeight="1" x14ac:dyDescent="0.25">
      <c r="A107" s="194">
        <v>689</v>
      </c>
      <c r="B107" s="195">
        <v>1745033416880</v>
      </c>
      <c r="C107" s="191" t="s">
        <v>271</v>
      </c>
      <c r="D107" s="98">
        <v>0</v>
      </c>
      <c r="E107" s="196">
        <v>257.13</v>
      </c>
      <c r="F107" s="99">
        <v>2.19</v>
      </c>
      <c r="G107" s="99">
        <v>2.19</v>
      </c>
    </row>
    <row r="108" spans="1:7" ht="15.6" customHeight="1" x14ac:dyDescent="0.25">
      <c r="A108" s="194">
        <v>689</v>
      </c>
      <c r="B108" s="195">
        <v>1725033416888</v>
      </c>
      <c r="C108" s="191" t="s">
        <v>272</v>
      </c>
      <c r="D108" s="98">
        <v>0</v>
      </c>
      <c r="E108" s="196">
        <v>158.82</v>
      </c>
      <c r="F108" s="99">
        <v>1.95</v>
      </c>
      <c r="G108" s="99">
        <v>1.95</v>
      </c>
    </row>
    <row r="109" spans="1:7" ht="15.6" customHeight="1" x14ac:dyDescent="0.25">
      <c r="A109" s="194">
        <v>689</v>
      </c>
      <c r="B109" s="195">
        <v>1715033416881</v>
      </c>
      <c r="C109" s="191" t="s">
        <v>273</v>
      </c>
      <c r="D109" s="98">
        <v>0</v>
      </c>
      <c r="E109" s="196">
        <v>151</v>
      </c>
      <c r="F109" s="99">
        <v>1.95</v>
      </c>
      <c r="G109" s="99">
        <v>1.95</v>
      </c>
    </row>
    <row r="110" spans="1:7" ht="15.6" customHeight="1" x14ac:dyDescent="0.25">
      <c r="A110" s="194">
        <v>690</v>
      </c>
      <c r="B110" s="195">
        <v>1715033416906</v>
      </c>
      <c r="C110" s="191" t="s">
        <v>274</v>
      </c>
      <c r="D110" s="98">
        <v>0</v>
      </c>
      <c r="E110" s="196">
        <v>10211.879999999999</v>
      </c>
      <c r="F110" s="99">
        <v>4.05</v>
      </c>
      <c r="G110" s="99">
        <v>4.05</v>
      </c>
    </row>
    <row r="111" spans="1:7" ht="15.6" customHeight="1" x14ac:dyDescent="0.25">
      <c r="A111" s="194">
        <v>616</v>
      </c>
      <c r="B111" s="195">
        <v>1700052338353</v>
      </c>
      <c r="C111" s="191" t="s">
        <v>275</v>
      </c>
      <c r="D111" s="98">
        <v>0</v>
      </c>
      <c r="E111" s="196">
        <v>22.63</v>
      </c>
      <c r="F111" s="99">
        <v>1.25</v>
      </c>
      <c r="G111" s="99">
        <v>1.25</v>
      </c>
    </row>
    <row r="112" spans="1:7" ht="15.6" customHeight="1" x14ac:dyDescent="0.25">
      <c r="A112" s="194">
        <v>617</v>
      </c>
      <c r="B112" s="195">
        <v>1700052478830</v>
      </c>
      <c r="C112" s="191" t="s">
        <v>276</v>
      </c>
      <c r="D112" s="98">
        <v>0</v>
      </c>
      <c r="E112" s="196">
        <v>30.92</v>
      </c>
      <c r="F112" s="99">
        <v>1.02</v>
      </c>
      <c r="G112" s="99">
        <v>1.02</v>
      </c>
    </row>
    <row r="113" spans="1:7" ht="15.6" customHeight="1" x14ac:dyDescent="0.25">
      <c r="A113" s="194">
        <v>618</v>
      </c>
      <c r="B113" s="195">
        <v>1700052478868</v>
      </c>
      <c r="C113" s="191" t="s">
        <v>277</v>
      </c>
      <c r="D113" s="98">
        <v>0</v>
      </c>
      <c r="E113" s="196">
        <v>80.08</v>
      </c>
      <c r="F113" s="99">
        <v>1.01</v>
      </c>
      <c r="G113" s="99">
        <v>1.01</v>
      </c>
    </row>
    <row r="114" spans="1:7" ht="15.6" customHeight="1" x14ac:dyDescent="0.25">
      <c r="A114" s="194">
        <v>619</v>
      </c>
      <c r="B114" s="195">
        <v>1700052478812</v>
      </c>
      <c r="C114" s="191" t="s">
        <v>278</v>
      </c>
      <c r="D114" s="98">
        <v>0</v>
      </c>
      <c r="E114" s="196">
        <v>35.56</v>
      </c>
      <c r="F114" s="99">
        <v>1.01</v>
      </c>
      <c r="G114" s="99">
        <v>1.01</v>
      </c>
    </row>
    <row r="115" spans="1:7" ht="15.6" customHeight="1" x14ac:dyDescent="0.25">
      <c r="A115" s="194">
        <v>620</v>
      </c>
      <c r="B115" s="195">
        <v>1700052464740</v>
      </c>
      <c r="C115" s="191" t="s">
        <v>279</v>
      </c>
      <c r="D115" s="98">
        <v>0</v>
      </c>
      <c r="E115" s="196">
        <v>448.41</v>
      </c>
      <c r="F115" s="99">
        <v>2.23</v>
      </c>
      <c r="G115" s="99">
        <v>2.23</v>
      </c>
    </row>
    <row r="116" spans="1:7" ht="15.6" customHeight="1" x14ac:dyDescent="0.25">
      <c r="A116" s="194">
        <v>621</v>
      </c>
      <c r="B116" s="195">
        <v>1700052372178</v>
      </c>
      <c r="C116" s="191" t="s">
        <v>280</v>
      </c>
      <c r="D116" s="98">
        <v>0</v>
      </c>
      <c r="E116" s="196">
        <v>69.790000000000006</v>
      </c>
      <c r="F116" s="99">
        <v>1.03</v>
      </c>
      <c r="G116" s="99">
        <v>1.03</v>
      </c>
    </row>
    <row r="117" spans="1:7" ht="15.6" customHeight="1" x14ac:dyDescent="0.25">
      <c r="A117" s="194">
        <v>622</v>
      </c>
      <c r="B117" s="195">
        <v>1700052288701</v>
      </c>
      <c r="C117" s="191" t="s">
        <v>281</v>
      </c>
      <c r="D117" s="98">
        <v>0</v>
      </c>
      <c r="E117" s="196">
        <v>83.9</v>
      </c>
      <c r="F117" s="99">
        <v>0.61</v>
      </c>
      <c r="G117" s="99">
        <v>0.61</v>
      </c>
    </row>
    <row r="118" spans="1:7" ht="15.6" customHeight="1" x14ac:dyDescent="0.25">
      <c r="A118" s="194">
        <v>623</v>
      </c>
      <c r="B118" s="195">
        <v>1700052434197</v>
      </c>
      <c r="C118" s="191" t="s">
        <v>282</v>
      </c>
      <c r="D118" s="98">
        <v>0</v>
      </c>
      <c r="E118" s="196">
        <v>6.85</v>
      </c>
      <c r="F118" s="99">
        <v>1.08</v>
      </c>
      <c r="G118" s="99">
        <v>1.08</v>
      </c>
    </row>
    <row r="119" spans="1:7" ht="15.6" customHeight="1" x14ac:dyDescent="0.25">
      <c r="A119" s="194">
        <v>625</v>
      </c>
      <c r="B119" s="195">
        <v>1700052427320</v>
      </c>
      <c r="C119" s="191" t="s">
        <v>283</v>
      </c>
      <c r="D119" s="98">
        <v>0</v>
      </c>
      <c r="E119" s="196">
        <v>77.5</v>
      </c>
      <c r="F119" s="99">
        <v>0.91</v>
      </c>
      <c r="G119" s="99">
        <v>0.91</v>
      </c>
    </row>
    <row r="120" spans="1:7" ht="15.6" customHeight="1" x14ac:dyDescent="0.25">
      <c r="A120" s="194">
        <v>626</v>
      </c>
      <c r="B120" s="195">
        <v>1700052468489</v>
      </c>
      <c r="C120" s="191" t="s">
        <v>284</v>
      </c>
      <c r="D120" s="98">
        <v>0</v>
      </c>
      <c r="E120" s="196">
        <v>8.66</v>
      </c>
      <c r="F120" s="99">
        <v>1.1100000000000001</v>
      </c>
      <c r="G120" s="99">
        <v>1.1100000000000001</v>
      </c>
    </row>
    <row r="121" spans="1:7" ht="15.6" customHeight="1" x14ac:dyDescent="0.25">
      <c r="A121" s="194">
        <v>766</v>
      </c>
      <c r="B121" s="195">
        <v>1700051744430</v>
      </c>
      <c r="C121" s="191" t="s">
        <v>285</v>
      </c>
      <c r="D121" s="98">
        <v>0</v>
      </c>
      <c r="E121" s="196">
        <v>193.91</v>
      </c>
      <c r="F121" s="99">
        <v>0.56000000000000005</v>
      </c>
      <c r="G121" s="99">
        <v>0.56000000000000005</v>
      </c>
    </row>
    <row r="122" spans="1:7" ht="15.6" customHeight="1" x14ac:dyDescent="0.25">
      <c r="A122" s="194">
        <v>793</v>
      </c>
      <c r="B122" s="195">
        <v>1700052446280</v>
      </c>
      <c r="C122" s="191" t="s">
        <v>286</v>
      </c>
      <c r="D122" s="98">
        <v>0</v>
      </c>
      <c r="E122" s="196">
        <v>16.38</v>
      </c>
      <c r="F122" s="99">
        <v>8.36</v>
      </c>
      <c r="G122" s="99">
        <v>8.36</v>
      </c>
    </row>
    <row r="123" spans="1:7" ht="15.6" customHeight="1" x14ac:dyDescent="0.25">
      <c r="A123" s="194">
        <v>630</v>
      </c>
      <c r="B123" s="195">
        <v>1700052708187</v>
      </c>
      <c r="C123" s="191" t="s">
        <v>287</v>
      </c>
      <c r="D123" s="98">
        <v>0</v>
      </c>
      <c r="E123" s="196">
        <v>295.56</v>
      </c>
      <c r="F123" s="99">
        <v>1.33</v>
      </c>
      <c r="G123" s="99">
        <v>1.33</v>
      </c>
    </row>
    <row r="124" spans="1:7" ht="15.6" customHeight="1" x14ac:dyDescent="0.25">
      <c r="A124" s="194">
        <v>634</v>
      </c>
      <c r="B124" s="195">
        <v>1700052479268</v>
      </c>
      <c r="C124" s="191" t="s">
        <v>288</v>
      </c>
      <c r="D124" s="98">
        <v>0</v>
      </c>
      <c r="E124" s="196">
        <v>4.1500000000000004</v>
      </c>
      <c r="F124" s="99">
        <v>0.92</v>
      </c>
      <c r="G124" s="99">
        <v>0.92</v>
      </c>
    </row>
    <row r="125" spans="1:7" ht="15.6" customHeight="1" x14ac:dyDescent="0.25">
      <c r="A125" s="194">
        <v>635</v>
      </c>
      <c r="B125" s="195">
        <v>1700052632341</v>
      </c>
      <c r="C125" s="191" t="s">
        <v>289</v>
      </c>
      <c r="D125" s="98">
        <v>0</v>
      </c>
      <c r="E125" s="196">
        <v>44.84</v>
      </c>
      <c r="F125" s="99">
        <v>0.93</v>
      </c>
      <c r="G125" s="99">
        <v>0.93</v>
      </c>
    </row>
    <row r="126" spans="1:7" ht="15.6" customHeight="1" x14ac:dyDescent="0.25">
      <c r="A126" s="194">
        <v>790</v>
      </c>
      <c r="B126" s="195">
        <v>1700052250248</v>
      </c>
      <c r="C126" s="191" t="s">
        <v>290</v>
      </c>
      <c r="D126" s="98">
        <v>0</v>
      </c>
      <c r="E126" s="196">
        <v>22.5</v>
      </c>
      <c r="F126" s="99">
        <v>0.95</v>
      </c>
      <c r="G126" s="99">
        <v>0.95</v>
      </c>
    </row>
    <row r="127" spans="1:7" ht="15.6" customHeight="1" x14ac:dyDescent="0.25">
      <c r="A127" s="194">
        <v>644</v>
      </c>
      <c r="B127" s="195">
        <v>1700051778192</v>
      </c>
      <c r="C127" s="191" t="s">
        <v>291</v>
      </c>
      <c r="D127" s="98">
        <v>0</v>
      </c>
      <c r="E127" s="196">
        <v>42.38</v>
      </c>
      <c r="F127" s="99">
        <v>0.67</v>
      </c>
      <c r="G127" s="99">
        <v>0.67</v>
      </c>
    </row>
    <row r="128" spans="1:7" ht="15.6" customHeight="1" x14ac:dyDescent="0.25">
      <c r="A128" s="194">
        <v>646</v>
      </c>
      <c r="B128" s="195">
        <v>1700052537803</v>
      </c>
      <c r="C128" s="191" t="s">
        <v>292</v>
      </c>
      <c r="D128" s="98">
        <v>0</v>
      </c>
      <c r="E128" s="196">
        <v>2.74</v>
      </c>
      <c r="F128" s="99">
        <v>6</v>
      </c>
      <c r="G128" s="99">
        <v>6</v>
      </c>
    </row>
    <row r="129" spans="1:7" ht="15.6" customHeight="1" x14ac:dyDescent="0.25">
      <c r="A129" s="194">
        <v>648</v>
      </c>
      <c r="B129" s="195">
        <v>1700052909174</v>
      </c>
      <c r="C129" s="191" t="s">
        <v>293</v>
      </c>
      <c r="D129" s="98">
        <v>0</v>
      </c>
      <c r="E129" s="196">
        <v>6.18</v>
      </c>
      <c r="F129" s="99">
        <v>4.79</v>
      </c>
      <c r="G129" s="99">
        <v>4.79</v>
      </c>
    </row>
    <row r="130" spans="1:7" ht="15.6" customHeight="1" x14ac:dyDescent="0.25">
      <c r="A130" s="194">
        <v>8715</v>
      </c>
      <c r="B130" s="195">
        <v>8715</v>
      </c>
      <c r="C130" s="191" t="s">
        <v>294</v>
      </c>
      <c r="D130" s="98">
        <v>0</v>
      </c>
      <c r="E130" s="196">
        <v>19.54</v>
      </c>
      <c r="F130" s="99">
        <v>2.77</v>
      </c>
      <c r="G130" s="99">
        <v>2.77</v>
      </c>
    </row>
    <row r="131" spans="1:7" ht="15.6" customHeight="1" x14ac:dyDescent="0.25">
      <c r="A131" s="194">
        <v>652</v>
      </c>
      <c r="B131" s="195">
        <v>1700052674875</v>
      </c>
      <c r="C131" s="191" t="s">
        <v>295</v>
      </c>
      <c r="D131" s="98">
        <v>0</v>
      </c>
      <c r="E131" s="196">
        <v>81.67</v>
      </c>
      <c r="F131" s="99">
        <v>0.91</v>
      </c>
      <c r="G131" s="99">
        <v>0.91</v>
      </c>
    </row>
    <row r="132" spans="1:7" ht="15.6" customHeight="1" x14ac:dyDescent="0.25">
      <c r="A132" s="194">
        <v>653</v>
      </c>
      <c r="B132" s="195">
        <v>1700052577772</v>
      </c>
      <c r="C132" s="191" t="s">
        <v>296</v>
      </c>
      <c r="D132" s="98">
        <v>0</v>
      </c>
      <c r="E132" s="196">
        <v>16.61</v>
      </c>
      <c r="F132" s="99">
        <v>0.95</v>
      </c>
      <c r="G132" s="99">
        <v>0.95</v>
      </c>
    </row>
    <row r="133" spans="1:7" ht="15.6" customHeight="1" x14ac:dyDescent="0.25">
      <c r="A133" s="194">
        <v>654</v>
      </c>
      <c r="B133" s="195">
        <v>1700052635991</v>
      </c>
      <c r="C133" s="191" t="s">
        <v>297</v>
      </c>
      <c r="D133" s="98">
        <v>0</v>
      </c>
      <c r="E133" s="196">
        <v>9.94</v>
      </c>
      <c r="F133" s="99">
        <v>1.02</v>
      </c>
      <c r="G133" s="99">
        <v>1.02</v>
      </c>
    </row>
    <row r="134" spans="1:7" ht="15.6" customHeight="1" x14ac:dyDescent="0.25">
      <c r="A134" s="194">
        <v>795</v>
      </c>
      <c r="B134" s="195">
        <v>1700052588250</v>
      </c>
      <c r="C134" s="191" t="s">
        <v>298</v>
      </c>
      <c r="D134" s="98">
        <v>0</v>
      </c>
      <c r="E134" s="196">
        <v>143.59</v>
      </c>
      <c r="F134" s="99">
        <v>0.92</v>
      </c>
      <c r="G134" s="99">
        <v>0.92</v>
      </c>
    </row>
    <row r="135" spans="1:7" ht="15.6" customHeight="1" x14ac:dyDescent="0.25">
      <c r="A135" s="194">
        <v>796</v>
      </c>
      <c r="B135" s="195">
        <v>1700052844312</v>
      </c>
      <c r="C135" s="191" t="s">
        <v>299</v>
      </c>
      <c r="D135" s="98">
        <v>0</v>
      </c>
      <c r="E135" s="196">
        <v>11.27</v>
      </c>
      <c r="F135" s="99">
        <v>1.17</v>
      </c>
      <c r="G135" s="99">
        <v>1.17</v>
      </c>
    </row>
    <row r="136" spans="1:7" ht="15.6" customHeight="1" x14ac:dyDescent="0.25">
      <c r="A136" s="194">
        <v>797</v>
      </c>
      <c r="B136" s="195">
        <v>1700052585286</v>
      </c>
      <c r="C136" s="191" t="s">
        <v>300</v>
      </c>
      <c r="D136" s="98">
        <v>0</v>
      </c>
      <c r="E136" s="196">
        <v>68.39</v>
      </c>
      <c r="F136" s="99">
        <v>1.41</v>
      </c>
      <c r="G136" s="99">
        <v>1.41</v>
      </c>
    </row>
    <row r="137" spans="1:7" ht="15.6" customHeight="1" x14ac:dyDescent="0.25">
      <c r="A137" s="194">
        <v>658</v>
      </c>
      <c r="B137" s="195">
        <v>1700052525366</v>
      </c>
      <c r="C137" s="191" t="s">
        <v>301</v>
      </c>
      <c r="D137" s="98">
        <v>0</v>
      </c>
      <c r="E137" s="196">
        <v>86.35</v>
      </c>
      <c r="F137" s="99">
        <v>1.19</v>
      </c>
      <c r="G137" s="99">
        <v>1.19</v>
      </c>
    </row>
    <row r="138" spans="1:7" ht="15.6" customHeight="1" x14ac:dyDescent="0.25">
      <c r="A138" s="194">
        <v>655</v>
      </c>
      <c r="B138" s="195">
        <v>1700052524098</v>
      </c>
      <c r="C138" s="191" t="s">
        <v>302</v>
      </c>
      <c r="D138" s="98">
        <v>0</v>
      </c>
      <c r="E138" s="196">
        <v>4.96</v>
      </c>
      <c r="F138" s="99">
        <v>1.1200000000000001</v>
      </c>
      <c r="G138" s="99">
        <v>1.1200000000000001</v>
      </c>
    </row>
    <row r="139" spans="1:7" ht="15.6" customHeight="1" x14ac:dyDescent="0.25">
      <c r="A139" s="194">
        <v>659</v>
      </c>
      <c r="B139" s="195">
        <v>1700052500724</v>
      </c>
      <c r="C139" s="191" t="s">
        <v>303</v>
      </c>
      <c r="D139" s="98">
        <v>0</v>
      </c>
      <c r="E139" s="196">
        <v>58.59</v>
      </c>
      <c r="F139" s="99">
        <v>1.37</v>
      </c>
      <c r="G139" s="99">
        <v>1.37</v>
      </c>
    </row>
    <row r="140" spans="1:7" ht="15.6" customHeight="1" x14ac:dyDescent="0.25">
      <c r="A140" s="194">
        <v>661</v>
      </c>
      <c r="B140" s="195">
        <v>1700052601770</v>
      </c>
      <c r="C140" s="191" t="s">
        <v>304</v>
      </c>
      <c r="D140" s="98">
        <v>0</v>
      </c>
      <c r="E140" s="196">
        <v>24.11</v>
      </c>
      <c r="F140" s="99">
        <v>1.17</v>
      </c>
      <c r="G140" s="99">
        <v>1.17</v>
      </c>
    </row>
    <row r="141" spans="1:7" ht="15.6" customHeight="1" x14ac:dyDescent="0.25">
      <c r="A141" s="194">
        <v>624</v>
      </c>
      <c r="B141" s="195">
        <v>1700052765487</v>
      </c>
      <c r="C141" s="191" t="s">
        <v>305</v>
      </c>
      <c r="D141" s="98">
        <v>0</v>
      </c>
      <c r="E141" s="196">
        <v>24.76</v>
      </c>
      <c r="F141" s="99">
        <v>0.94</v>
      </c>
      <c r="G141" s="99">
        <v>0.94</v>
      </c>
    </row>
    <row r="142" spans="1:7" ht="15.6" customHeight="1" x14ac:dyDescent="0.25">
      <c r="A142" s="194">
        <v>664</v>
      </c>
      <c r="B142" s="195">
        <v>1700052793182</v>
      </c>
      <c r="C142" s="191" t="s">
        <v>306</v>
      </c>
      <c r="D142" s="98">
        <v>0</v>
      </c>
      <c r="E142" s="196">
        <v>168.75</v>
      </c>
      <c r="F142" s="99">
        <v>1.37</v>
      </c>
      <c r="G142" s="99">
        <v>1.37</v>
      </c>
    </row>
    <row r="143" spans="1:7" ht="15.6" customHeight="1" x14ac:dyDescent="0.25">
      <c r="A143" s="194">
        <v>665</v>
      </c>
      <c r="B143" s="195">
        <v>1700052556300</v>
      </c>
      <c r="C143" s="191" t="s">
        <v>307</v>
      </c>
      <c r="D143" s="98">
        <v>0</v>
      </c>
      <c r="E143" s="196">
        <v>22.54</v>
      </c>
      <c r="F143" s="99">
        <v>1.1200000000000001</v>
      </c>
      <c r="G143" s="99">
        <v>1.1200000000000001</v>
      </c>
    </row>
    <row r="144" spans="1:7" ht="15.6" customHeight="1" x14ac:dyDescent="0.25">
      <c r="A144" s="194">
        <v>778</v>
      </c>
      <c r="B144" s="195">
        <v>1700051768167</v>
      </c>
      <c r="C144" s="191" t="s">
        <v>308</v>
      </c>
      <c r="D144" s="98">
        <v>0</v>
      </c>
      <c r="E144" s="196">
        <v>39.590000000000003</v>
      </c>
      <c r="F144" s="99">
        <v>2.39</v>
      </c>
      <c r="G144" s="99">
        <v>2.39</v>
      </c>
    </row>
    <row r="145" spans="1:7" ht="15.6" customHeight="1" x14ac:dyDescent="0.25">
      <c r="A145" s="194">
        <v>667</v>
      </c>
      <c r="B145" s="195">
        <v>1700052479212</v>
      </c>
      <c r="C145" s="191" t="s">
        <v>309</v>
      </c>
      <c r="D145" s="98">
        <v>0</v>
      </c>
      <c r="E145" s="196">
        <v>77.72</v>
      </c>
      <c r="F145" s="99">
        <v>0.96</v>
      </c>
      <c r="G145" s="99">
        <v>0.96</v>
      </c>
    </row>
    <row r="146" spans="1:7" ht="15.6" customHeight="1" x14ac:dyDescent="0.25">
      <c r="A146" s="194">
        <v>691</v>
      </c>
      <c r="B146" s="195">
        <v>1700051747715</v>
      </c>
      <c r="C146" s="191" t="s">
        <v>310</v>
      </c>
      <c r="D146" s="98">
        <v>0</v>
      </c>
      <c r="E146" s="196">
        <v>891.47</v>
      </c>
      <c r="F146" s="99">
        <v>1.47</v>
      </c>
      <c r="G146" s="99">
        <v>1.47</v>
      </c>
    </row>
    <row r="147" spans="1:7" ht="15.6" customHeight="1" x14ac:dyDescent="0.25">
      <c r="A147" s="194">
        <v>691</v>
      </c>
      <c r="B147" s="195">
        <v>1700051747733</v>
      </c>
      <c r="C147" s="191" t="s">
        <v>311</v>
      </c>
      <c r="D147" s="98">
        <v>0</v>
      </c>
      <c r="E147" s="196">
        <v>891.47</v>
      </c>
      <c r="F147" s="99">
        <v>2.1800000000000002</v>
      </c>
      <c r="G147" s="99">
        <v>2.1800000000000002</v>
      </c>
    </row>
    <row r="148" spans="1:7" ht="15.6" customHeight="1" x14ac:dyDescent="0.25">
      <c r="A148" s="194">
        <v>668</v>
      </c>
      <c r="B148" s="195">
        <v>1700052336009</v>
      </c>
      <c r="C148" s="191" t="s">
        <v>324</v>
      </c>
      <c r="D148" s="98">
        <v>0</v>
      </c>
      <c r="E148" s="196">
        <v>38.5</v>
      </c>
      <c r="F148" s="99">
        <v>5.91</v>
      </c>
      <c r="G148" s="99">
        <v>5.91</v>
      </c>
    </row>
    <row r="149" spans="1:7" ht="15.6" customHeight="1" x14ac:dyDescent="0.25">
      <c r="A149" s="194">
        <v>669</v>
      </c>
      <c r="B149" s="195">
        <v>1700052611323</v>
      </c>
      <c r="C149" s="191" t="s">
        <v>325</v>
      </c>
      <c r="D149" s="98">
        <v>0</v>
      </c>
      <c r="E149" s="196">
        <v>84.72</v>
      </c>
      <c r="F149" s="99">
        <v>1.63</v>
      </c>
      <c r="G149" s="99">
        <v>1.63</v>
      </c>
    </row>
    <row r="150" spans="1:7" ht="15.6" customHeight="1" x14ac:dyDescent="0.25">
      <c r="A150" s="194">
        <v>780</v>
      </c>
      <c r="B150" s="195">
        <v>1700052910658</v>
      </c>
      <c r="C150" s="191" t="s">
        <v>326</v>
      </c>
      <c r="D150" s="98">
        <v>0</v>
      </c>
      <c r="E150" s="196">
        <v>305.25</v>
      </c>
      <c r="F150" s="99">
        <v>6.04</v>
      </c>
      <c r="G150" s="99">
        <v>6.04</v>
      </c>
    </row>
    <row r="151" spans="1:7" ht="15.6" customHeight="1" x14ac:dyDescent="0.25">
      <c r="A151" s="194">
        <v>673</v>
      </c>
      <c r="B151" s="195">
        <v>1700052767128</v>
      </c>
      <c r="C151" s="191" t="s">
        <v>327</v>
      </c>
      <c r="D151" s="98">
        <v>0</v>
      </c>
      <c r="E151" s="196">
        <v>13.72</v>
      </c>
      <c r="F151" s="99">
        <v>0.91</v>
      </c>
      <c r="G151" s="99">
        <v>0.91</v>
      </c>
    </row>
    <row r="152" spans="1:7" ht="15.6" customHeight="1" x14ac:dyDescent="0.25">
      <c r="A152" s="194">
        <v>647</v>
      </c>
      <c r="B152" s="195">
        <v>1700052610348</v>
      </c>
      <c r="C152" s="191" t="s">
        <v>328</v>
      </c>
      <c r="D152" s="98">
        <v>0</v>
      </c>
      <c r="E152" s="196">
        <v>7.71</v>
      </c>
      <c r="F152" s="99">
        <v>1.04</v>
      </c>
      <c r="G152" s="99">
        <v>1.04</v>
      </c>
    </row>
    <row r="153" spans="1:7" ht="15.6" customHeight="1" x14ac:dyDescent="0.25">
      <c r="A153" s="194">
        <v>583</v>
      </c>
      <c r="B153" s="195">
        <v>1712392333485</v>
      </c>
      <c r="C153" s="191" t="s">
        <v>329</v>
      </c>
      <c r="D153" s="98">
        <v>0</v>
      </c>
      <c r="E153" s="196">
        <v>2331.39</v>
      </c>
      <c r="F153" s="99">
        <v>6.38</v>
      </c>
      <c r="G153" s="99">
        <v>6.38</v>
      </c>
    </row>
    <row r="154" spans="1:7" ht="15.6" customHeight="1" x14ac:dyDescent="0.25">
      <c r="A154" s="194">
        <v>675</v>
      </c>
      <c r="B154" s="195">
        <v>1700052707945</v>
      </c>
      <c r="C154" s="191" t="s">
        <v>330</v>
      </c>
      <c r="D154" s="98">
        <v>0</v>
      </c>
      <c r="E154" s="196">
        <v>642.84</v>
      </c>
      <c r="F154" s="99">
        <v>1.39</v>
      </c>
      <c r="G154" s="99">
        <v>1.39</v>
      </c>
    </row>
    <row r="155" spans="1:7" ht="15.6" customHeight="1" x14ac:dyDescent="0.25">
      <c r="A155" s="194">
        <v>676</v>
      </c>
      <c r="B155" s="195">
        <v>1700052445729</v>
      </c>
      <c r="C155" s="191" t="s">
        <v>331</v>
      </c>
      <c r="D155" s="98">
        <v>0</v>
      </c>
      <c r="E155" s="196">
        <v>6.29</v>
      </c>
      <c r="F155" s="99">
        <v>1.71</v>
      </c>
      <c r="G155" s="99">
        <v>1.71</v>
      </c>
    </row>
    <row r="156" spans="1:7" ht="15.6" customHeight="1" x14ac:dyDescent="0.25">
      <c r="A156" s="194">
        <v>677</v>
      </c>
      <c r="B156" s="195">
        <v>1700052638539</v>
      </c>
      <c r="C156" s="191" t="s">
        <v>332</v>
      </c>
      <c r="D156" s="98">
        <v>0</v>
      </c>
      <c r="E156" s="196">
        <v>45.72</v>
      </c>
      <c r="F156" s="99">
        <v>1.22</v>
      </c>
      <c r="G156" s="99">
        <v>1.22</v>
      </c>
    </row>
    <row r="157" spans="1:7" ht="15.6" customHeight="1" x14ac:dyDescent="0.25">
      <c r="A157" s="194">
        <v>679</v>
      </c>
      <c r="B157" s="195">
        <v>1700052643929</v>
      </c>
      <c r="C157" s="191" t="s">
        <v>333</v>
      </c>
      <c r="D157" s="98">
        <v>0</v>
      </c>
      <c r="E157" s="196">
        <v>7.5</v>
      </c>
      <c r="F157" s="99">
        <v>1.01</v>
      </c>
      <c r="G157" s="99">
        <v>1.01</v>
      </c>
    </row>
    <row r="158" spans="1:7" ht="15.6" customHeight="1" x14ac:dyDescent="0.25">
      <c r="A158" s="194">
        <v>680</v>
      </c>
      <c r="B158" s="195">
        <v>1700052636150</v>
      </c>
      <c r="C158" s="191" t="s">
        <v>334</v>
      </c>
      <c r="D158" s="98">
        <v>0</v>
      </c>
      <c r="E158" s="196">
        <v>8.7200000000000006</v>
      </c>
      <c r="F158" s="99">
        <v>0.92</v>
      </c>
      <c r="G158" s="99">
        <v>0.92</v>
      </c>
    </row>
    <row r="159" spans="1:7" ht="15.6" customHeight="1" x14ac:dyDescent="0.25">
      <c r="A159" s="194">
        <v>681</v>
      </c>
      <c r="B159" s="195">
        <v>1700052601413</v>
      </c>
      <c r="C159" s="191" t="s">
        <v>335</v>
      </c>
      <c r="D159" s="98">
        <v>0</v>
      </c>
      <c r="E159" s="196">
        <v>4.3</v>
      </c>
      <c r="F159" s="99">
        <v>0.76</v>
      </c>
      <c r="G159" s="99">
        <v>0.76</v>
      </c>
    </row>
    <row r="160" spans="1:7" ht="15.6" customHeight="1" x14ac:dyDescent="0.25">
      <c r="A160" s="194">
        <v>682</v>
      </c>
      <c r="B160" s="195">
        <v>1700052604567</v>
      </c>
      <c r="C160" s="191" t="s">
        <v>336</v>
      </c>
      <c r="D160" s="98">
        <v>0</v>
      </c>
      <c r="E160" s="196">
        <v>13.91</v>
      </c>
      <c r="F160" s="99">
        <v>1.1599999999999999</v>
      </c>
      <c r="G160" s="99">
        <v>1.1599999999999999</v>
      </c>
    </row>
    <row r="161" spans="1:7" ht="15.6" customHeight="1" x14ac:dyDescent="0.25">
      <c r="A161" s="194">
        <v>692</v>
      </c>
      <c r="B161" s="195">
        <v>1700052619439</v>
      </c>
      <c r="C161" s="191" t="s">
        <v>337</v>
      </c>
      <c r="D161" s="98">
        <v>0</v>
      </c>
      <c r="E161" s="196">
        <v>262.08</v>
      </c>
      <c r="F161" s="99">
        <v>0.94</v>
      </c>
      <c r="G161" s="99">
        <v>0.94</v>
      </c>
    </row>
    <row r="162" spans="1:7" ht="15.6" customHeight="1" x14ac:dyDescent="0.25">
      <c r="A162" s="194">
        <v>694</v>
      </c>
      <c r="B162" s="195">
        <v>1700052643593</v>
      </c>
      <c r="C162" s="191" t="s">
        <v>338</v>
      </c>
      <c r="D162" s="98">
        <v>0</v>
      </c>
      <c r="E162" s="196">
        <v>382.33</v>
      </c>
      <c r="F162" s="99">
        <v>2.2999999999999998</v>
      </c>
      <c r="G162" s="99">
        <v>2.2999999999999998</v>
      </c>
    </row>
    <row r="163" spans="1:7" ht="15.6" customHeight="1" x14ac:dyDescent="0.25">
      <c r="A163" s="194">
        <v>8720</v>
      </c>
      <c r="B163" s="195">
        <v>8720</v>
      </c>
      <c r="C163" s="191" t="s">
        <v>339</v>
      </c>
      <c r="D163" s="98">
        <v>0</v>
      </c>
      <c r="E163" s="196">
        <v>80.55</v>
      </c>
      <c r="F163" s="99">
        <v>0.59</v>
      </c>
      <c r="G163" s="99">
        <v>0.59</v>
      </c>
    </row>
    <row r="164" spans="1:7" ht="15.6" customHeight="1" x14ac:dyDescent="0.25">
      <c r="A164" s="194">
        <v>696</v>
      </c>
      <c r="B164" s="195">
        <v>1700052667450</v>
      </c>
      <c r="C164" s="191" t="s">
        <v>340</v>
      </c>
      <c r="D164" s="98">
        <v>0</v>
      </c>
      <c r="E164" s="196">
        <v>22.67</v>
      </c>
      <c r="F164" s="99">
        <v>0.91</v>
      </c>
      <c r="G164" s="99">
        <v>0.91</v>
      </c>
    </row>
    <row r="165" spans="1:7" ht="15.6" customHeight="1" x14ac:dyDescent="0.25">
      <c r="A165" s="194">
        <v>697</v>
      </c>
      <c r="B165" s="195">
        <v>1700052667423</v>
      </c>
      <c r="C165" s="191" t="s">
        <v>341</v>
      </c>
      <c r="D165" s="98">
        <v>0</v>
      </c>
      <c r="E165" s="196">
        <v>21.75</v>
      </c>
      <c r="F165" s="99">
        <v>0.97</v>
      </c>
      <c r="G165" s="99">
        <v>0.97</v>
      </c>
    </row>
    <row r="166" spans="1:7" ht="15.6" customHeight="1" x14ac:dyDescent="0.25">
      <c r="A166" s="194">
        <v>656</v>
      </c>
      <c r="B166" s="195">
        <v>1700052613757</v>
      </c>
      <c r="C166" s="191" t="s">
        <v>342</v>
      </c>
      <c r="D166" s="98">
        <v>0</v>
      </c>
      <c r="E166" s="196">
        <v>22.15</v>
      </c>
      <c r="F166" s="99">
        <v>1.19</v>
      </c>
      <c r="G166" s="99">
        <v>1.19</v>
      </c>
    </row>
    <row r="167" spans="1:7" ht="26.4" x14ac:dyDescent="0.25">
      <c r="A167" s="194">
        <v>577</v>
      </c>
      <c r="B167" s="195" t="s">
        <v>343</v>
      </c>
      <c r="C167" s="191" t="s">
        <v>344</v>
      </c>
      <c r="D167" s="98">
        <v>0</v>
      </c>
      <c r="E167" s="196">
        <v>60569.26</v>
      </c>
      <c r="F167" s="99">
        <v>0.76</v>
      </c>
      <c r="G167" s="99">
        <v>0.76</v>
      </c>
    </row>
    <row r="168" spans="1:7" ht="15.6" customHeight="1" x14ac:dyDescent="0.25">
      <c r="A168" s="194">
        <v>8719</v>
      </c>
      <c r="B168" s="195">
        <v>8719</v>
      </c>
      <c r="C168" s="191" t="s">
        <v>345</v>
      </c>
      <c r="D168" s="98">
        <v>0</v>
      </c>
      <c r="E168" s="196">
        <v>284.31</v>
      </c>
      <c r="F168" s="99">
        <v>0.67</v>
      </c>
      <c r="G168" s="99">
        <v>0.67</v>
      </c>
    </row>
    <row r="169" spans="1:7" ht="15.6" customHeight="1" x14ac:dyDescent="0.25">
      <c r="A169" s="194">
        <v>581</v>
      </c>
      <c r="B169" s="195">
        <v>1700052632379</v>
      </c>
      <c r="C169" s="191" t="s">
        <v>346</v>
      </c>
      <c r="D169" s="98">
        <v>0</v>
      </c>
      <c r="E169" s="196">
        <v>42.7</v>
      </c>
      <c r="F169" s="99">
        <v>1.03</v>
      </c>
      <c r="G169" s="99">
        <v>1.03</v>
      </c>
    </row>
    <row r="170" spans="1:7" ht="15.6" customHeight="1" x14ac:dyDescent="0.25">
      <c r="A170" s="194">
        <v>631</v>
      </c>
      <c r="B170" s="195">
        <v>1700052750685</v>
      </c>
      <c r="C170" s="191" t="s">
        <v>347</v>
      </c>
      <c r="D170" s="98">
        <v>0</v>
      </c>
      <c r="E170" s="196">
        <v>35.869999999999997</v>
      </c>
      <c r="F170" s="99">
        <v>0.97</v>
      </c>
      <c r="G170" s="99">
        <v>0.97</v>
      </c>
    </row>
    <row r="171" spans="1:7" ht="15.6" customHeight="1" x14ac:dyDescent="0.25">
      <c r="A171" s="194">
        <v>636</v>
      </c>
      <c r="B171" s="195">
        <v>1700052757705</v>
      </c>
      <c r="C171" s="191" t="s">
        <v>348</v>
      </c>
      <c r="D171" s="98">
        <v>0</v>
      </c>
      <c r="E171" s="196">
        <v>4.46</v>
      </c>
      <c r="F171" s="99">
        <v>2.79</v>
      </c>
      <c r="G171" s="99">
        <v>2.79</v>
      </c>
    </row>
    <row r="172" spans="1:7" ht="15.6" customHeight="1" x14ac:dyDescent="0.25">
      <c r="A172" s="194">
        <v>771</v>
      </c>
      <c r="B172" s="195">
        <v>1700052979793</v>
      </c>
      <c r="C172" s="191" t="s">
        <v>349</v>
      </c>
      <c r="D172" s="98">
        <v>0</v>
      </c>
      <c r="E172" s="196">
        <v>73.510000000000005</v>
      </c>
      <c r="F172" s="99">
        <v>1.04</v>
      </c>
      <c r="G172" s="99">
        <v>1.04</v>
      </c>
    </row>
    <row r="173" spans="1:7" ht="15.6" customHeight="1" x14ac:dyDescent="0.25">
      <c r="A173" s="194">
        <v>8707</v>
      </c>
      <c r="B173" s="195">
        <v>8707</v>
      </c>
      <c r="C173" s="191" t="s">
        <v>350</v>
      </c>
      <c r="D173" s="98">
        <v>0</v>
      </c>
      <c r="E173" s="196">
        <v>3.27</v>
      </c>
      <c r="F173" s="99">
        <v>0.68</v>
      </c>
      <c r="G173" s="99">
        <v>0.68</v>
      </c>
    </row>
    <row r="174" spans="1:7" ht="15.6" customHeight="1" x14ac:dyDescent="0.25">
      <c r="A174" s="194">
        <v>750</v>
      </c>
      <c r="B174" s="195">
        <v>1700052546774</v>
      </c>
      <c r="C174" s="191" t="s">
        <v>351</v>
      </c>
      <c r="D174" s="98">
        <v>0</v>
      </c>
      <c r="E174" s="196">
        <v>4032.1</v>
      </c>
      <c r="F174" s="99">
        <v>0.92</v>
      </c>
      <c r="G174" s="99">
        <v>0.92</v>
      </c>
    </row>
    <row r="175" spans="1:7" ht="15.6" customHeight="1" x14ac:dyDescent="0.25">
      <c r="A175" s="194">
        <v>628</v>
      </c>
      <c r="B175" s="195">
        <v>1700052708201</v>
      </c>
      <c r="C175" s="191" t="s">
        <v>352</v>
      </c>
      <c r="D175" s="98">
        <v>0</v>
      </c>
      <c r="E175" s="196">
        <v>93.69</v>
      </c>
      <c r="F175" s="99">
        <v>0.85</v>
      </c>
      <c r="G175" s="99">
        <v>0.85</v>
      </c>
    </row>
    <row r="176" spans="1:7" ht="15.6" customHeight="1" x14ac:dyDescent="0.25">
      <c r="A176" s="194">
        <v>781</v>
      </c>
      <c r="B176" s="195">
        <v>1700052765469</v>
      </c>
      <c r="C176" s="191" t="s">
        <v>353</v>
      </c>
      <c r="D176" s="98">
        <v>0</v>
      </c>
      <c r="E176" s="196">
        <v>706.1</v>
      </c>
      <c r="F176" s="99">
        <v>2.34</v>
      </c>
      <c r="G176" s="99">
        <v>2.34</v>
      </c>
    </row>
    <row r="177" spans="1:7" ht="15.6" customHeight="1" x14ac:dyDescent="0.25">
      <c r="A177" s="194">
        <v>639</v>
      </c>
      <c r="B177" s="195">
        <v>1700052751331</v>
      </c>
      <c r="C177" s="191" t="s">
        <v>354</v>
      </c>
      <c r="D177" s="98">
        <v>0</v>
      </c>
      <c r="E177" s="196">
        <v>185.73</v>
      </c>
      <c r="F177" s="99">
        <v>0.94</v>
      </c>
      <c r="G177" s="99">
        <v>0.94</v>
      </c>
    </row>
    <row r="178" spans="1:7" ht="15.6" customHeight="1" x14ac:dyDescent="0.25">
      <c r="A178" s="194">
        <v>8722</v>
      </c>
      <c r="B178" s="195">
        <v>8722</v>
      </c>
      <c r="C178" s="191" t="s">
        <v>355</v>
      </c>
      <c r="D178" s="98">
        <v>0</v>
      </c>
      <c r="E178" s="196">
        <v>1025.4100000000001</v>
      </c>
      <c r="F178" s="99">
        <v>0.66</v>
      </c>
      <c r="G178" s="99">
        <v>0.66</v>
      </c>
    </row>
    <row r="179" spans="1:7" ht="15.6" customHeight="1" x14ac:dyDescent="0.25">
      <c r="A179" s="194">
        <v>570</v>
      </c>
      <c r="B179" s="195">
        <v>1700052616916</v>
      </c>
      <c r="C179" s="191" t="s">
        <v>356</v>
      </c>
      <c r="D179" s="98">
        <v>0</v>
      </c>
      <c r="E179" s="196">
        <v>405.41</v>
      </c>
      <c r="F179" s="99">
        <v>2.15</v>
      </c>
      <c r="G179" s="99">
        <v>2.15</v>
      </c>
    </row>
    <row r="180" spans="1:7" ht="15.6" customHeight="1" x14ac:dyDescent="0.25">
      <c r="A180" s="194">
        <v>576</v>
      </c>
      <c r="B180" s="195">
        <v>1700052791343</v>
      </c>
      <c r="C180" s="191" t="s">
        <v>357</v>
      </c>
      <c r="D180" s="98">
        <v>0</v>
      </c>
      <c r="E180" s="196">
        <v>103.99</v>
      </c>
      <c r="F180" s="99">
        <v>0.92</v>
      </c>
      <c r="G180" s="99">
        <v>0.92</v>
      </c>
    </row>
    <row r="181" spans="1:7" ht="15.6" customHeight="1" x14ac:dyDescent="0.25">
      <c r="A181" s="194">
        <v>580</v>
      </c>
      <c r="B181" s="195">
        <v>1700052906944</v>
      </c>
      <c r="C181" s="191" t="s">
        <v>358</v>
      </c>
      <c r="D181" s="98">
        <v>0</v>
      </c>
      <c r="E181" s="196">
        <v>9.67</v>
      </c>
      <c r="F181" s="99">
        <v>0.91</v>
      </c>
      <c r="G181" s="99">
        <v>0.91</v>
      </c>
    </row>
    <row r="182" spans="1:7" ht="15.6" customHeight="1" x14ac:dyDescent="0.25">
      <c r="A182" s="194">
        <v>640</v>
      </c>
      <c r="B182" s="195">
        <v>1700052750408</v>
      </c>
      <c r="C182" s="191" t="s">
        <v>359</v>
      </c>
      <c r="D182" s="98">
        <v>0</v>
      </c>
      <c r="E182" s="196">
        <v>22.64</v>
      </c>
      <c r="F182" s="99">
        <v>5.89</v>
      </c>
      <c r="G182" s="99">
        <v>5.89</v>
      </c>
    </row>
    <row r="183" spans="1:7" ht="15.6" customHeight="1" x14ac:dyDescent="0.25">
      <c r="A183" s="194">
        <v>629</v>
      </c>
      <c r="B183" s="195">
        <v>1700052730856</v>
      </c>
      <c r="C183" s="191" t="s">
        <v>360</v>
      </c>
      <c r="D183" s="98">
        <v>0</v>
      </c>
      <c r="E183" s="196">
        <v>5.7</v>
      </c>
      <c r="F183" s="99">
        <v>0.91</v>
      </c>
      <c r="G183" s="99">
        <v>0.91</v>
      </c>
    </row>
    <row r="184" spans="1:7" ht="15.6" customHeight="1" x14ac:dyDescent="0.25">
      <c r="A184" s="194">
        <v>8741</v>
      </c>
      <c r="B184" s="195">
        <v>8741</v>
      </c>
      <c r="C184" s="191" t="s">
        <v>361</v>
      </c>
      <c r="D184" s="98">
        <v>0</v>
      </c>
      <c r="E184" s="196">
        <v>187.21</v>
      </c>
      <c r="F184" s="99">
        <v>0.86</v>
      </c>
      <c r="G184" s="99">
        <v>0.86</v>
      </c>
    </row>
    <row r="185" spans="1:7" ht="15.6" customHeight="1" x14ac:dyDescent="0.25">
      <c r="A185" s="194">
        <v>641</v>
      </c>
      <c r="B185" s="195">
        <v>1700052708586</v>
      </c>
      <c r="C185" s="191" t="s">
        <v>362</v>
      </c>
      <c r="D185" s="98">
        <v>0</v>
      </c>
      <c r="E185" s="196">
        <v>34.76</v>
      </c>
      <c r="F185" s="99">
        <v>1.01</v>
      </c>
      <c r="G185" s="99">
        <v>1.01</v>
      </c>
    </row>
    <row r="186" spans="1:7" ht="15.6" customHeight="1" x14ac:dyDescent="0.25">
      <c r="A186" s="194">
        <v>782</v>
      </c>
      <c r="B186" s="195">
        <v>1700052966039</v>
      </c>
      <c r="C186" s="191" t="s">
        <v>363</v>
      </c>
      <c r="D186" s="98">
        <v>0</v>
      </c>
      <c r="E186" s="196">
        <v>69.900000000000006</v>
      </c>
      <c r="F186" s="99">
        <v>0.66</v>
      </c>
      <c r="G186" s="99">
        <v>0.66</v>
      </c>
    </row>
    <row r="187" spans="1:7" ht="15.6" customHeight="1" x14ac:dyDescent="0.25">
      <c r="A187" s="194">
        <v>590</v>
      </c>
      <c r="B187" s="195">
        <v>1700053150075</v>
      </c>
      <c r="C187" s="191" t="s">
        <v>364</v>
      </c>
      <c r="D187" s="98">
        <v>0</v>
      </c>
      <c r="E187" s="196">
        <v>35.71</v>
      </c>
      <c r="F187" s="99">
        <v>0.97</v>
      </c>
      <c r="G187" s="99">
        <v>0.97</v>
      </c>
    </row>
    <row r="188" spans="1:7" ht="15.6" customHeight="1" x14ac:dyDescent="0.25">
      <c r="A188" s="194">
        <v>645</v>
      </c>
      <c r="B188" s="195">
        <v>1700052867514</v>
      </c>
      <c r="C188" s="191" t="s">
        <v>365</v>
      </c>
      <c r="D188" s="98">
        <v>0</v>
      </c>
      <c r="E188" s="196">
        <v>3.77</v>
      </c>
      <c r="F188" s="99">
        <v>0.96</v>
      </c>
      <c r="G188" s="99">
        <v>0.96</v>
      </c>
    </row>
    <row r="189" spans="1:7" ht="15.6" customHeight="1" x14ac:dyDescent="0.25">
      <c r="A189" s="194">
        <v>649</v>
      </c>
      <c r="B189" s="195">
        <v>1700052944504</v>
      </c>
      <c r="C189" s="191" t="s">
        <v>366</v>
      </c>
      <c r="D189" s="98">
        <v>0</v>
      </c>
      <c r="E189" s="196">
        <v>3.15</v>
      </c>
      <c r="F189" s="99">
        <v>3.2</v>
      </c>
      <c r="G189" s="99">
        <v>3.2</v>
      </c>
    </row>
    <row r="190" spans="1:7" ht="15.6" customHeight="1" x14ac:dyDescent="0.25">
      <c r="A190" s="194">
        <v>792</v>
      </c>
      <c r="B190" s="195">
        <v>1700053043267</v>
      </c>
      <c r="C190" s="191" t="s">
        <v>367</v>
      </c>
      <c r="D190" s="98">
        <v>0</v>
      </c>
      <c r="E190" s="196">
        <v>8.2200000000000006</v>
      </c>
      <c r="F190" s="99">
        <v>0.56999999999999995</v>
      </c>
      <c r="G190" s="99">
        <v>0.56999999999999995</v>
      </c>
    </row>
    <row r="191" spans="1:7" ht="15.6" customHeight="1" x14ac:dyDescent="0.25">
      <c r="A191" s="194">
        <v>734</v>
      </c>
      <c r="B191" s="195">
        <v>1700052967219</v>
      </c>
      <c r="C191" s="191" t="s">
        <v>368</v>
      </c>
      <c r="D191" s="98">
        <v>0</v>
      </c>
      <c r="E191" s="196">
        <v>26</v>
      </c>
      <c r="F191" s="99">
        <v>0.98</v>
      </c>
      <c r="G191" s="99">
        <v>0.98</v>
      </c>
    </row>
    <row r="192" spans="1:7" ht="15.6" customHeight="1" x14ac:dyDescent="0.25">
      <c r="A192" s="194">
        <v>693</v>
      </c>
      <c r="B192" s="195">
        <v>1700052810094</v>
      </c>
      <c r="C192" s="191" t="s">
        <v>369</v>
      </c>
      <c r="D192" s="98">
        <v>0</v>
      </c>
      <c r="E192" s="196">
        <v>232.9</v>
      </c>
      <c r="F192" s="99">
        <v>1.1000000000000001</v>
      </c>
      <c r="G192" s="99">
        <v>1.1000000000000001</v>
      </c>
    </row>
    <row r="193" spans="1:7" ht="15.6" customHeight="1" x14ac:dyDescent="0.25">
      <c r="A193" s="194">
        <v>561</v>
      </c>
      <c r="B193" s="195">
        <v>1700053292294</v>
      </c>
      <c r="C193" s="191" t="s">
        <v>370</v>
      </c>
      <c r="D193" s="98">
        <v>0</v>
      </c>
      <c r="E193" s="196">
        <v>15.15</v>
      </c>
      <c r="F193" s="99">
        <v>2.08</v>
      </c>
      <c r="G193" s="99">
        <v>2.08</v>
      </c>
    </row>
    <row r="194" spans="1:7" ht="15.6" customHeight="1" x14ac:dyDescent="0.25">
      <c r="A194" s="194">
        <v>695</v>
      </c>
      <c r="B194" s="195">
        <v>1700052348254</v>
      </c>
      <c r="C194" s="191" t="s">
        <v>371</v>
      </c>
      <c r="D194" s="98">
        <v>0</v>
      </c>
      <c r="E194" s="196">
        <v>863.23</v>
      </c>
      <c r="F194" s="99">
        <v>0.93</v>
      </c>
      <c r="G194" s="99">
        <v>0.93</v>
      </c>
    </row>
    <row r="195" spans="1:7" ht="15.6" customHeight="1" x14ac:dyDescent="0.25">
      <c r="A195" s="194">
        <v>764</v>
      </c>
      <c r="B195" s="195">
        <v>1700053001080</v>
      </c>
      <c r="C195" s="191" t="s">
        <v>372</v>
      </c>
      <c r="D195" s="98">
        <v>0</v>
      </c>
      <c r="E195" s="196">
        <v>325.24</v>
      </c>
      <c r="F195" s="99">
        <v>1.01</v>
      </c>
      <c r="G195" s="99">
        <v>1.01</v>
      </c>
    </row>
    <row r="196" spans="1:7" ht="15.6" customHeight="1" x14ac:dyDescent="0.25">
      <c r="A196" s="194">
        <v>627</v>
      </c>
      <c r="B196" s="195">
        <v>1700052434620</v>
      </c>
      <c r="C196" s="191" t="s">
        <v>373</v>
      </c>
      <c r="D196" s="98">
        <v>0</v>
      </c>
      <c r="E196" s="196">
        <v>94.83</v>
      </c>
      <c r="F196" s="99">
        <v>1.05</v>
      </c>
      <c r="G196" s="99">
        <v>1.05</v>
      </c>
    </row>
    <row r="197" spans="1:7" ht="15.6" customHeight="1" x14ac:dyDescent="0.25">
      <c r="A197" s="194">
        <v>698</v>
      </c>
      <c r="B197" s="195">
        <v>1700052878000</v>
      </c>
      <c r="C197" s="191" t="s">
        <v>374</v>
      </c>
      <c r="D197" s="98">
        <v>0</v>
      </c>
      <c r="E197" s="196">
        <v>30.25</v>
      </c>
      <c r="F197" s="99">
        <v>0.91</v>
      </c>
      <c r="G197" s="99">
        <v>0.91</v>
      </c>
    </row>
    <row r="198" spans="1:7" ht="15.6" customHeight="1" x14ac:dyDescent="0.25">
      <c r="A198" s="194">
        <v>666</v>
      </c>
      <c r="B198" s="195">
        <v>1700053065048</v>
      </c>
      <c r="C198" s="191" t="s">
        <v>375</v>
      </c>
      <c r="D198" s="98">
        <v>0</v>
      </c>
      <c r="E198" s="196">
        <v>6.03</v>
      </c>
      <c r="F198" s="99">
        <v>1.08</v>
      </c>
      <c r="G198" s="99">
        <v>1.08</v>
      </c>
    </row>
    <row r="199" spans="1:7" ht="15.6" customHeight="1" x14ac:dyDescent="0.25">
      <c r="A199" s="194">
        <v>642</v>
      </c>
      <c r="B199" s="195">
        <v>1700052768380</v>
      </c>
      <c r="C199" s="191" t="s">
        <v>376</v>
      </c>
      <c r="D199" s="98">
        <v>0</v>
      </c>
      <c r="E199" s="196">
        <v>6.06</v>
      </c>
      <c r="F199" s="99">
        <v>3.04</v>
      </c>
      <c r="G199" s="99">
        <v>3.04</v>
      </c>
    </row>
    <row r="200" spans="1:7" ht="15.6" customHeight="1" x14ac:dyDescent="0.25">
      <c r="A200" s="194">
        <v>699</v>
      </c>
      <c r="B200" s="195">
        <v>1700052826698</v>
      </c>
      <c r="C200" s="191" t="s">
        <v>377</v>
      </c>
      <c r="D200" s="98">
        <v>0</v>
      </c>
      <c r="E200" s="196">
        <v>6.6</v>
      </c>
      <c r="F200" s="99">
        <v>1.01</v>
      </c>
      <c r="G200" s="99">
        <v>1.01</v>
      </c>
    </row>
    <row r="201" spans="1:7" ht="15.6" customHeight="1" x14ac:dyDescent="0.25">
      <c r="A201" s="194">
        <v>8727</v>
      </c>
      <c r="B201" s="195">
        <v>8727</v>
      </c>
      <c r="C201" s="191" t="s">
        <v>378</v>
      </c>
      <c r="D201" s="98">
        <v>0</v>
      </c>
      <c r="E201" s="196">
        <v>280.95</v>
      </c>
      <c r="F201" s="99">
        <v>0.98</v>
      </c>
      <c r="G201" s="99">
        <v>0.98</v>
      </c>
    </row>
    <row r="202" spans="1:7" ht="15.6" customHeight="1" x14ac:dyDescent="0.25">
      <c r="A202" s="194">
        <v>702</v>
      </c>
      <c r="B202" s="195">
        <v>1700052857534</v>
      </c>
      <c r="C202" s="191" t="s">
        <v>379</v>
      </c>
      <c r="D202" s="98">
        <v>0</v>
      </c>
      <c r="E202" s="196">
        <v>7.44</v>
      </c>
      <c r="F202" s="99">
        <v>1.38</v>
      </c>
      <c r="G202" s="99">
        <v>1.38</v>
      </c>
    </row>
    <row r="203" spans="1:7" ht="15.6" customHeight="1" x14ac:dyDescent="0.25">
      <c r="A203" s="194">
        <v>712</v>
      </c>
      <c r="B203" s="195">
        <v>1700052859903</v>
      </c>
      <c r="C203" s="191" t="s">
        <v>380</v>
      </c>
      <c r="D203" s="98">
        <v>0</v>
      </c>
      <c r="E203" s="196">
        <v>4.1100000000000003</v>
      </c>
      <c r="F203" s="99">
        <v>0.92</v>
      </c>
      <c r="G203" s="99">
        <v>0.92</v>
      </c>
    </row>
    <row r="204" spans="1:7" ht="15.6" customHeight="1" x14ac:dyDescent="0.25">
      <c r="A204" s="194">
        <v>794</v>
      </c>
      <c r="B204" s="195">
        <v>1700052887690</v>
      </c>
      <c r="C204" s="191" t="s">
        <v>381</v>
      </c>
      <c r="D204" s="98">
        <v>0</v>
      </c>
      <c r="E204" s="196">
        <v>13.66</v>
      </c>
      <c r="F204" s="99">
        <v>2.5299999999999998</v>
      </c>
      <c r="G204" s="99">
        <v>2.5299999999999998</v>
      </c>
    </row>
    <row r="205" spans="1:7" ht="15.6" customHeight="1" x14ac:dyDescent="0.25">
      <c r="A205" s="194">
        <v>716</v>
      </c>
      <c r="B205" s="195">
        <v>1700052889721</v>
      </c>
      <c r="C205" s="191" t="s">
        <v>382</v>
      </c>
      <c r="D205" s="98">
        <v>0</v>
      </c>
      <c r="E205" s="196">
        <v>1.33</v>
      </c>
      <c r="F205" s="99">
        <v>1.23</v>
      </c>
      <c r="G205" s="99">
        <v>1.23</v>
      </c>
    </row>
    <row r="206" spans="1:7" ht="15.6" customHeight="1" x14ac:dyDescent="0.25">
      <c r="A206" s="194">
        <v>719</v>
      </c>
      <c r="B206" s="195">
        <v>1700052866733</v>
      </c>
      <c r="C206" s="191" t="s">
        <v>383</v>
      </c>
      <c r="D206" s="98">
        <v>0</v>
      </c>
      <c r="E206" s="196">
        <v>1.89</v>
      </c>
      <c r="F206" s="99">
        <v>2.08</v>
      </c>
      <c r="G206" s="99">
        <v>2.08</v>
      </c>
    </row>
    <row r="207" spans="1:7" ht="15.6" customHeight="1" x14ac:dyDescent="0.25">
      <c r="A207" s="194">
        <v>765</v>
      </c>
      <c r="B207" s="195">
        <v>1700052930014</v>
      </c>
      <c r="C207" s="191" t="s">
        <v>384</v>
      </c>
      <c r="D207" s="98">
        <v>0</v>
      </c>
      <c r="E207" s="196">
        <v>13.87</v>
      </c>
      <c r="F207" s="99">
        <v>1</v>
      </c>
      <c r="G207" s="99">
        <v>1</v>
      </c>
    </row>
    <row r="208" spans="1:7" ht="15.6" customHeight="1" x14ac:dyDescent="0.25">
      <c r="A208" s="194">
        <v>585</v>
      </c>
      <c r="B208" s="195">
        <v>1700053106800</v>
      </c>
      <c r="C208" s="191" t="s">
        <v>385</v>
      </c>
      <c r="D208" s="98">
        <v>0</v>
      </c>
      <c r="E208" s="196">
        <v>6.89</v>
      </c>
      <c r="F208" s="99">
        <v>1.1200000000000001</v>
      </c>
      <c r="G208" s="99">
        <v>1.1200000000000001</v>
      </c>
    </row>
    <row r="209" spans="1:7" ht="15.6" customHeight="1" x14ac:dyDescent="0.25">
      <c r="A209" s="194">
        <v>578</v>
      </c>
      <c r="B209" s="195">
        <v>1700052918959</v>
      </c>
      <c r="C209" s="191" t="s">
        <v>386</v>
      </c>
      <c r="D209" s="98">
        <v>0</v>
      </c>
      <c r="E209" s="196">
        <v>138.02000000000001</v>
      </c>
      <c r="F209" s="99">
        <v>1.68</v>
      </c>
      <c r="G209" s="99">
        <v>1.68</v>
      </c>
    </row>
    <row r="210" spans="1:7" ht="15.6" customHeight="1" x14ac:dyDescent="0.25">
      <c r="A210" s="194">
        <v>776</v>
      </c>
      <c r="B210" s="195">
        <v>1700052976686</v>
      </c>
      <c r="C210" s="191" t="s">
        <v>387</v>
      </c>
      <c r="D210" s="98">
        <v>0</v>
      </c>
      <c r="E210" s="196">
        <v>122.78</v>
      </c>
      <c r="F210" s="99">
        <v>1.39</v>
      </c>
      <c r="G210" s="99">
        <v>1.39</v>
      </c>
    </row>
    <row r="211" spans="1:7" ht="15.6" customHeight="1" x14ac:dyDescent="0.25">
      <c r="A211" s="194">
        <v>657</v>
      </c>
      <c r="B211" s="195">
        <v>1700052983390</v>
      </c>
      <c r="C211" s="191" t="s">
        <v>388</v>
      </c>
      <c r="D211" s="98">
        <v>0</v>
      </c>
      <c r="E211" s="196">
        <v>10.35</v>
      </c>
      <c r="F211" s="99">
        <v>0.91</v>
      </c>
      <c r="G211" s="99">
        <v>0.91</v>
      </c>
    </row>
    <row r="212" spans="1:7" ht="15.6" customHeight="1" x14ac:dyDescent="0.25">
      <c r="A212" s="194">
        <v>594</v>
      </c>
      <c r="B212" s="195">
        <v>1700053110676</v>
      </c>
      <c r="C212" s="191" t="s">
        <v>389</v>
      </c>
      <c r="D212" s="98">
        <v>0</v>
      </c>
      <c r="E212" s="196">
        <v>362.69</v>
      </c>
      <c r="F212" s="99">
        <v>0.56999999999999995</v>
      </c>
      <c r="G212" s="99">
        <v>0.56999999999999995</v>
      </c>
    </row>
    <row r="213" spans="1:7" ht="15.6" customHeight="1" x14ac:dyDescent="0.25">
      <c r="A213" s="194">
        <v>747</v>
      </c>
      <c r="B213" s="195">
        <v>1700052947453</v>
      </c>
      <c r="C213" s="191" t="s">
        <v>390</v>
      </c>
      <c r="D213" s="98">
        <v>0</v>
      </c>
      <c r="E213" s="196">
        <v>17.13</v>
      </c>
      <c r="F213" s="99">
        <v>0.91</v>
      </c>
      <c r="G213" s="99">
        <v>0.91</v>
      </c>
    </row>
    <row r="214" spans="1:7" ht="15.6" customHeight="1" x14ac:dyDescent="0.25">
      <c r="A214" s="194">
        <v>757</v>
      </c>
      <c r="B214" s="195">
        <v>1700052947791</v>
      </c>
      <c r="C214" s="191" t="s">
        <v>391</v>
      </c>
      <c r="D214" s="98">
        <v>0</v>
      </c>
      <c r="E214" s="196">
        <v>29.09</v>
      </c>
      <c r="F214" s="99">
        <v>0.94</v>
      </c>
      <c r="G214" s="99">
        <v>0.94</v>
      </c>
    </row>
    <row r="215" spans="1:7" ht="15.6" customHeight="1" x14ac:dyDescent="0.25">
      <c r="A215" s="194">
        <v>799</v>
      </c>
      <c r="B215" s="195" t="s">
        <v>392</v>
      </c>
      <c r="C215" s="191" t="s">
        <v>393</v>
      </c>
      <c r="D215" s="98">
        <v>0</v>
      </c>
      <c r="E215" s="196">
        <v>2.98</v>
      </c>
      <c r="F215" s="99">
        <v>1.1599999999999999</v>
      </c>
      <c r="G215" s="99">
        <v>1.1599999999999999</v>
      </c>
    </row>
    <row r="216" spans="1:7" ht="15.6" customHeight="1" x14ac:dyDescent="0.25">
      <c r="A216" s="194">
        <v>672</v>
      </c>
      <c r="B216" s="195">
        <v>1700052944531</v>
      </c>
      <c r="C216" s="191" t="s">
        <v>394</v>
      </c>
      <c r="D216" s="98">
        <v>0</v>
      </c>
      <c r="E216" s="196">
        <v>3.45</v>
      </c>
      <c r="F216" s="99">
        <v>1.35</v>
      </c>
      <c r="G216" s="99">
        <v>1.35</v>
      </c>
    </row>
    <row r="217" spans="1:7" ht="15.6" customHeight="1" x14ac:dyDescent="0.25">
      <c r="A217" s="194">
        <v>768</v>
      </c>
      <c r="B217" s="195">
        <v>1700052959218</v>
      </c>
      <c r="C217" s="191" t="s">
        <v>395</v>
      </c>
      <c r="D217" s="98">
        <v>0</v>
      </c>
      <c r="E217" s="196">
        <v>18.23</v>
      </c>
      <c r="F217" s="99">
        <v>1.27</v>
      </c>
      <c r="G217" s="99">
        <v>1.27</v>
      </c>
    </row>
    <row r="218" spans="1:7" ht="15.6" customHeight="1" x14ac:dyDescent="0.25">
      <c r="A218" s="194">
        <v>674</v>
      </c>
      <c r="B218" s="195">
        <v>1700053106829</v>
      </c>
      <c r="C218" s="191" t="s">
        <v>396</v>
      </c>
      <c r="D218" s="98">
        <v>0</v>
      </c>
      <c r="E218" s="196">
        <v>4.3099999999999996</v>
      </c>
      <c r="F218" s="99">
        <v>1.02</v>
      </c>
      <c r="G218" s="99">
        <v>1.02</v>
      </c>
    </row>
    <row r="219" spans="1:7" ht="15.6" customHeight="1" x14ac:dyDescent="0.25">
      <c r="A219" s="194">
        <v>728</v>
      </c>
      <c r="B219" s="195">
        <v>1700052988877</v>
      </c>
      <c r="C219" s="191" t="s">
        <v>397</v>
      </c>
      <c r="D219" s="98">
        <v>0</v>
      </c>
      <c r="E219" s="196">
        <v>17.52</v>
      </c>
      <c r="F219" s="99">
        <v>1.1299999999999999</v>
      </c>
      <c r="G219" s="99">
        <v>1.1299999999999999</v>
      </c>
    </row>
    <row r="220" spans="1:7" ht="15.6" customHeight="1" x14ac:dyDescent="0.25">
      <c r="A220" s="194">
        <v>751</v>
      </c>
      <c r="B220" s="195">
        <v>1700052988840</v>
      </c>
      <c r="C220" s="191" t="s">
        <v>398</v>
      </c>
      <c r="D220" s="98">
        <v>0</v>
      </c>
      <c r="E220" s="196">
        <v>20.82</v>
      </c>
      <c r="F220" s="99">
        <v>0.91</v>
      </c>
      <c r="G220" s="99">
        <v>0.91</v>
      </c>
    </row>
    <row r="221" spans="1:7" ht="15.6" customHeight="1" x14ac:dyDescent="0.25">
      <c r="A221" s="194">
        <v>720</v>
      </c>
      <c r="B221" s="195">
        <v>1700052866760</v>
      </c>
      <c r="C221" s="191" t="s">
        <v>399</v>
      </c>
      <c r="D221" s="98">
        <v>0</v>
      </c>
      <c r="E221" s="196">
        <v>6.97</v>
      </c>
      <c r="F221" s="99">
        <v>2.5299999999999998</v>
      </c>
      <c r="G221" s="99">
        <v>2.5299999999999998</v>
      </c>
    </row>
    <row r="222" spans="1:7" ht="15.6" customHeight="1" x14ac:dyDescent="0.25">
      <c r="A222" s="194">
        <v>8752</v>
      </c>
      <c r="B222" s="195">
        <v>8752</v>
      </c>
      <c r="C222" s="191" t="s">
        <v>400</v>
      </c>
      <c r="D222" s="98">
        <v>0</v>
      </c>
      <c r="E222" s="196">
        <v>16.43</v>
      </c>
      <c r="F222" s="99">
        <v>0.65</v>
      </c>
      <c r="G222" s="99">
        <v>0.65</v>
      </c>
    </row>
    <row r="223" spans="1:7" ht="15.6" customHeight="1" x14ac:dyDescent="0.25">
      <c r="A223" s="194">
        <v>788</v>
      </c>
      <c r="B223" s="195">
        <v>1700053037510</v>
      </c>
      <c r="C223" s="191" t="s">
        <v>401</v>
      </c>
      <c r="D223" s="98">
        <v>0</v>
      </c>
      <c r="E223" s="196">
        <v>5.83</v>
      </c>
      <c r="F223" s="99">
        <v>1.79</v>
      </c>
      <c r="G223" s="99">
        <v>1.79</v>
      </c>
    </row>
    <row r="224" spans="1:7" ht="15.6" customHeight="1" x14ac:dyDescent="0.25">
      <c r="A224" s="194">
        <v>799</v>
      </c>
      <c r="B224" s="195">
        <v>1700060123633</v>
      </c>
      <c r="C224" s="191" t="s">
        <v>402</v>
      </c>
      <c r="D224" s="98">
        <v>0</v>
      </c>
      <c r="E224" s="196">
        <v>117.95</v>
      </c>
      <c r="F224" s="99">
        <v>2.41</v>
      </c>
      <c r="G224" s="99">
        <v>2.41</v>
      </c>
    </row>
    <row r="225" spans="1:7" ht="15.6" customHeight="1" x14ac:dyDescent="0.25">
      <c r="A225" s="194">
        <v>721</v>
      </c>
      <c r="B225" s="195">
        <v>1700052954655</v>
      </c>
      <c r="C225" s="191" t="s">
        <v>403</v>
      </c>
      <c r="D225" s="98">
        <v>0</v>
      </c>
      <c r="E225" s="196">
        <v>1.65</v>
      </c>
      <c r="F225" s="99">
        <v>1.1200000000000001</v>
      </c>
      <c r="G225" s="99">
        <v>1.1200000000000001</v>
      </c>
    </row>
    <row r="226" spans="1:7" ht="15.6" customHeight="1" x14ac:dyDescent="0.25">
      <c r="A226" s="194">
        <v>798</v>
      </c>
      <c r="B226" s="195">
        <v>1700052963083</v>
      </c>
      <c r="C226" s="191" t="s">
        <v>404</v>
      </c>
      <c r="D226" s="98">
        <v>0</v>
      </c>
      <c r="E226" s="196">
        <v>14.33</v>
      </c>
      <c r="F226" s="99">
        <v>5.29</v>
      </c>
      <c r="G226" s="99">
        <v>5.29</v>
      </c>
    </row>
    <row r="227" spans="1:7" ht="15.6" customHeight="1" x14ac:dyDescent="0.25">
      <c r="A227" s="194">
        <v>670</v>
      </c>
      <c r="B227" s="195">
        <v>1700053127721</v>
      </c>
      <c r="C227" s="191" t="s">
        <v>405</v>
      </c>
      <c r="D227" s="98">
        <v>0</v>
      </c>
      <c r="E227" s="196">
        <v>14.77</v>
      </c>
      <c r="F227" s="99">
        <v>1.01</v>
      </c>
      <c r="G227" s="99">
        <v>1.01</v>
      </c>
    </row>
    <row r="228" spans="1:7" ht="15.6" customHeight="1" x14ac:dyDescent="0.25">
      <c r="A228" s="194">
        <v>759</v>
      </c>
      <c r="B228" s="195">
        <v>1700052976792</v>
      </c>
      <c r="C228" s="191" t="s">
        <v>406</v>
      </c>
      <c r="D228" s="98">
        <v>0</v>
      </c>
      <c r="E228" s="196">
        <v>4.5</v>
      </c>
      <c r="F228" s="99">
        <v>0.91</v>
      </c>
      <c r="G228" s="99">
        <v>0.91</v>
      </c>
    </row>
    <row r="229" spans="1:7" ht="15.6" customHeight="1" x14ac:dyDescent="0.25">
      <c r="A229" s="194">
        <v>671</v>
      </c>
      <c r="B229" s="195">
        <v>1700052982909</v>
      </c>
      <c r="C229" s="191" t="s">
        <v>407</v>
      </c>
      <c r="D229" s="98">
        <v>0</v>
      </c>
      <c r="E229" s="196">
        <v>1.89</v>
      </c>
      <c r="F229" s="99">
        <v>2.08</v>
      </c>
      <c r="G229" s="99">
        <v>2.08</v>
      </c>
    </row>
    <row r="230" spans="1:7" ht="15.6" customHeight="1" x14ac:dyDescent="0.25">
      <c r="A230" s="194">
        <v>785</v>
      </c>
      <c r="B230" s="195">
        <v>1700053058797</v>
      </c>
      <c r="C230" s="191" t="s">
        <v>408</v>
      </c>
      <c r="D230" s="98">
        <v>0</v>
      </c>
      <c r="E230" s="196">
        <v>364.99</v>
      </c>
      <c r="F230" s="99">
        <v>0.95</v>
      </c>
      <c r="G230" s="99">
        <v>0.95</v>
      </c>
    </row>
    <row r="231" spans="1:7" ht="15.6" customHeight="1" x14ac:dyDescent="0.25">
      <c r="A231" s="194">
        <v>643</v>
      </c>
      <c r="B231" s="195">
        <v>1700053092158</v>
      </c>
      <c r="C231" s="191" t="s">
        <v>409</v>
      </c>
      <c r="D231" s="98">
        <v>0</v>
      </c>
      <c r="E231" s="196">
        <v>2382.4299999999998</v>
      </c>
      <c r="F231" s="99">
        <v>4.12</v>
      </c>
      <c r="G231" s="99">
        <v>4.12</v>
      </c>
    </row>
    <row r="232" spans="1:7" ht="15.6" customHeight="1" x14ac:dyDescent="0.25">
      <c r="A232" s="194">
        <v>760</v>
      </c>
      <c r="B232" s="195">
        <v>1700053127730</v>
      </c>
      <c r="C232" s="191" t="s">
        <v>410</v>
      </c>
      <c r="D232" s="98">
        <v>0</v>
      </c>
      <c r="E232" s="196">
        <v>36.24</v>
      </c>
      <c r="F232" s="99">
        <v>0.62</v>
      </c>
      <c r="G232" s="99">
        <v>0.62</v>
      </c>
    </row>
    <row r="233" spans="1:7" ht="15.6" customHeight="1" x14ac:dyDescent="0.25">
      <c r="A233" s="194">
        <v>572</v>
      </c>
      <c r="B233" s="195">
        <v>1700052996655</v>
      </c>
      <c r="C233" s="191" t="s">
        <v>411</v>
      </c>
      <c r="D233" s="98">
        <v>0</v>
      </c>
      <c r="E233" s="196">
        <v>13.76</v>
      </c>
      <c r="F233" s="99">
        <v>2.42</v>
      </c>
      <c r="G233" s="99">
        <v>2.42</v>
      </c>
    </row>
    <row r="234" spans="1:7" ht="15.6" customHeight="1" x14ac:dyDescent="0.25">
      <c r="A234" s="194">
        <v>8743</v>
      </c>
      <c r="B234" s="195">
        <v>8743</v>
      </c>
      <c r="C234" s="191" t="s">
        <v>412</v>
      </c>
      <c r="D234" s="98">
        <v>0</v>
      </c>
      <c r="E234" s="196">
        <v>10.91</v>
      </c>
      <c r="F234" s="99">
        <v>1.07</v>
      </c>
      <c r="G234" s="99">
        <v>1.07</v>
      </c>
    </row>
    <row r="235" spans="1:7" ht="15.6" customHeight="1" x14ac:dyDescent="0.25">
      <c r="A235" s="194">
        <v>591</v>
      </c>
      <c r="B235" s="195">
        <v>1700053137232</v>
      </c>
      <c r="C235" s="191" t="s">
        <v>413</v>
      </c>
      <c r="D235" s="98">
        <v>0</v>
      </c>
      <c r="E235" s="196">
        <v>248.96</v>
      </c>
      <c r="F235" s="99">
        <v>0.57999999999999996</v>
      </c>
      <c r="G235" s="99">
        <v>0.57999999999999996</v>
      </c>
    </row>
    <row r="236" spans="1:7" ht="15.6" customHeight="1" x14ac:dyDescent="0.25">
      <c r="A236" s="194">
        <v>663</v>
      </c>
      <c r="B236" s="195">
        <v>1700053029244</v>
      </c>
      <c r="C236" s="191" t="s">
        <v>414</v>
      </c>
      <c r="D236" s="98">
        <v>0</v>
      </c>
      <c r="E236" s="196">
        <v>128.38</v>
      </c>
      <c r="F236" s="99">
        <v>0.93</v>
      </c>
      <c r="G236" s="99">
        <v>0.93</v>
      </c>
    </row>
    <row r="237" spans="1:7" ht="15.6" customHeight="1" x14ac:dyDescent="0.25">
      <c r="A237" s="194">
        <v>799</v>
      </c>
      <c r="B237" s="195">
        <v>1700053276195</v>
      </c>
      <c r="C237" s="191" t="s">
        <v>415</v>
      </c>
      <c r="D237" s="98">
        <v>0</v>
      </c>
      <c r="E237" s="196">
        <v>9.61</v>
      </c>
      <c r="F237" s="99">
        <v>0.95</v>
      </c>
      <c r="G237" s="99">
        <v>0.95</v>
      </c>
    </row>
    <row r="238" spans="1:7" ht="15.6" customHeight="1" x14ac:dyDescent="0.25">
      <c r="A238" s="194">
        <v>683</v>
      </c>
      <c r="B238" s="195">
        <v>1700053048070</v>
      </c>
      <c r="C238" s="191" t="s">
        <v>417</v>
      </c>
      <c r="D238" s="98">
        <v>0</v>
      </c>
      <c r="E238" s="196">
        <v>8.2200000000000006</v>
      </c>
      <c r="F238" s="99">
        <v>1.1200000000000001</v>
      </c>
      <c r="G238" s="99">
        <v>1.1200000000000001</v>
      </c>
    </row>
    <row r="239" spans="1:7" ht="15.6" customHeight="1" x14ac:dyDescent="0.25">
      <c r="A239" s="194">
        <v>733</v>
      </c>
      <c r="B239" s="195">
        <v>1700053036241</v>
      </c>
      <c r="C239" s="191" t="s">
        <v>418</v>
      </c>
      <c r="D239" s="98">
        <v>0</v>
      </c>
      <c r="E239" s="196">
        <v>0.57999999999999996</v>
      </c>
      <c r="F239" s="99">
        <v>2.73</v>
      </c>
      <c r="G239" s="99">
        <v>2.73</v>
      </c>
    </row>
    <row r="240" spans="1:7" ht="15.6" customHeight="1" x14ac:dyDescent="0.25">
      <c r="A240" s="194">
        <v>752</v>
      </c>
      <c r="B240" s="195">
        <v>1700053043285</v>
      </c>
      <c r="C240" s="191" t="s">
        <v>419</v>
      </c>
      <c r="D240" s="98">
        <v>0</v>
      </c>
      <c r="E240" s="196">
        <v>18.07</v>
      </c>
      <c r="F240" s="99">
        <v>0.93</v>
      </c>
      <c r="G240" s="99">
        <v>0.93</v>
      </c>
    </row>
    <row r="241" spans="1:7" ht="15.6" customHeight="1" x14ac:dyDescent="0.25">
      <c r="A241" s="194">
        <v>573</v>
      </c>
      <c r="B241" s="195">
        <v>1700053043300</v>
      </c>
      <c r="C241" s="191" t="s">
        <v>420</v>
      </c>
      <c r="D241" s="98">
        <v>0</v>
      </c>
      <c r="E241" s="196">
        <v>8.2200000000000006</v>
      </c>
      <c r="F241" s="99">
        <v>0.93</v>
      </c>
      <c r="G241" s="99">
        <v>0.93</v>
      </c>
    </row>
    <row r="242" spans="1:7" ht="15.6" customHeight="1" x14ac:dyDescent="0.25">
      <c r="A242" s="194">
        <v>770</v>
      </c>
      <c r="B242" s="195">
        <v>1700053062419</v>
      </c>
      <c r="C242" s="191" t="s">
        <v>421</v>
      </c>
      <c r="D242" s="98">
        <v>0</v>
      </c>
      <c r="E242" s="196">
        <v>20410.03</v>
      </c>
      <c r="F242" s="99">
        <v>4.4400000000000004</v>
      </c>
      <c r="G242" s="99">
        <v>4.4400000000000004</v>
      </c>
    </row>
    <row r="243" spans="1:7" ht="15.6" customHeight="1" x14ac:dyDescent="0.25">
      <c r="A243" s="194">
        <v>592</v>
      </c>
      <c r="B243" s="195">
        <v>1700053164022</v>
      </c>
      <c r="C243" s="191" t="s">
        <v>422</v>
      </c>
      <c r="D243" s="98">
        <v>0</v>
      </c>
      <c r="E243" s="196">
        <v>20736.07</v>
      </c>
      <c r="F243" s="99">
        <v>1.48</v>
      </c>
      <c r="G243" s="99">
        <v>1.48</v>
      </c>
    </row>
    <row r="244" spans="1:7" ht="15.6" customHeight="1" x14ac:dyDescent="0.25">
      <c r="A244" s="194">
        <v>700</v>
      </c>
      <c r="B244" s="195">
        <v>1700053104965</v>
      </c>
      <c r="C244" s="191" t="s">
        <v>423</v>
      </c>
      <c r="D244" s="98">
        <v>0</v>
      </c>
      <c r="E244" s="196">
        <v>60.52</v>
      </c>
      <c r="F244" s="99">
        <v>5.86</v>
      </c>
      <c r="G244" s="99">
        <v>5.86</v>
      </c>
    </row>
    <row r="245" spans="1:7" ht="15.6" customHeight="1" x14ac:dyDescent="0.25">
      <c r="A245" s="194">
        <v>593</v>
      </c>
      <c r="B245" s="195">
        <v>1700053187039</v>
      </c>
      <c r="C245" s="191" t="s">
        <v>424</v>
      </c>
      <c r="D245" s="98">
        <v>0</v>
      </c>
      <c r="E245" s="196">
        <v>1042.33</v>
      </c>
      <c r="F245" s="99">
        <v>0.75</v>
      </c>
      <c r="G245" s="99">
        <v>0.75</v>
      </c>
    </row>
    <row r="246" spans="1:7" ht="15.6" customHeight="1" x14ac:dyDescent="0.25">
      <c r="A246" s="194">
        <v>586</v>
      </c>
      <c r="B246" s="195">
        <v>1700053289868</v>
      </c>
      <c r="C246" s="191" t="s">
        <v>425</v>
      </c>
      <c r="D246" s="98">
        <v>0</v>
      </c>
      <c r="E246" s="196">
        <v>2.04</v>
      </c>
      <c r="F246" s="99">
        <v>0.97</v>
      </c>
      <c r="G246" s="99">
        <v>0.97</v>
      </c>
    </row>
    <row r="247" spans="1:7" ht="26.4" x14ac:dyDescent="0.25">
      <c r="A247" s="194">
        <v>568</v>
      </c>
      <c r="B247" s="195" t="s">
        <v>426</v>
      </c>
      <c r="C247" s="191" t="s">
        <v>428</v>
      </c>
      <c r="D247" s="98">
        <v>0</v>
      </c>
      <c r="E247" s="196">
        <v>16922.54</v>
      </c>
      <c r="F247" s="99">
        <v>1.3</v>
      </c>
      <c r="G247" s="99">
        <v>1.3</v>
      </c>
    </row>
    <row r="248" spans="1:7" ht="15.6" customHeight="1" x14ac:dyDescent="0.25">
      <c r="A248" s="194">
        <v>799</v>
      </c>
      <c r="B248" s="195">
        <v>1700053339473</v>
      </c>
      <c r="C248" s="191" t="s">
        <v>429</v>
      </c>
      <c r="D248" s="98">
        <v>0</v>
      </c>
      <c r="E248" s="196">
        <v>70.91</v>
      </c>
      <c r="F248" s="99">
        <v>0.67</v>
      </c>
      <c r="G248" s="99">
        <v>0.67</v>
      </c>
    </row>
    <row r="249" spans="1:7" ht="15.6" customHeight="1" x14ac:dyDescent="0.25">
      <c r="A249" s="194">
        <v>584</v>
      </c>
      <c r="B249" s="195">
        <v>1700053240055</v>
      </c>
      <c r="C249" s="191" t="s">
        <v>430</v>
      </c>
      <c r="D249" s="98">
        <v>0</v>
      </c>
      <c r="E249" s="196">
        <v>7.58</v>
      </c>
      <c r="F249" s="99">
        <v>1.69</v>
      </c>
      <c r="G249" s="99">
        <v>1.69</v>
      </c>
    </row>
    <row r="250" spans="1:7" ht="15.6" customHeight="1" x14ac:dyDescent="0.25">
      <c r="A250" s="92">
        <v>8770</v>
      </c>
      <c r="B250" s="190">
        <v>8770</v>
      </c>
      <c r="C250" s="191" t="s">
        <v>431</v>
      </c>
      <c r="D250" s="98">
        <v>0</v>
      </c>
      <c r="E250" s="196">
        <v>813.56</v>
      </c>
      <c r="F250" s="99">
        <v>0.56000000000000005</v>
      </c>
      <c r="G250" s="99">
        <v>0.56000000000000005</v>
      </c>
    </row>
    <row r="251" spans="1:7" ht="15.6" customHeight="1" x14ac:dyDescent="0.25">
      <c r="A251" s="194">
        <v>587</v>
      </c>
      <c r="B251" s="195">
        <v>1700053287930</v>
      </c>
      <c r="C251" s="191" t="s">
        <v>432</v>
      </c>
      <c r="D251" s="98">
        <v>0</v>
      </c>
      <c r="E251" s="196">
        <v>16.59</v>
      </c>
      <c r="F251" s="99">
        <v>2.74</v>
      </c>
      <c r="G251" s="99">
        <v>2.74</v>
      </c>
    </row>
    <row r="252" spans="1:7" ht="15.6" customHeight="1" x14ac:dyDescent="0.25">
      <c r="A252" s="92">
        <v>8768</v>
      </c>
      <c r="B252" s="190">
        <v>8768</v>
      </c>
      <c r="C252" s="191" t="s">
        <v>433</v>
      </c>
      <c r="D252" s="98">
        <v>0</v>
      </c>
      <c r="E252" s="196">
        <v>785.13</v>
      </c>
      <c r="F252" s="99">
        <v>0.67</v>
      </c>
      <c r="G252" s="99">
        <v>0.67</v>
      </c>
    </row>
    <row r="253" spans="1:7" ht="15.6" customHeight="1" x14ac:dyDescent="0.25">
      <c r="A253" s="194">
        <v>799</v>
      </c>
      <c r="B253" s="197" t="s">
        <v>269</v>
      </c>
      <c r="C253" s="191" t="s">
        <v>434</v>
      </c>
      <c r="D253" s="98">
        <v>0</v>
      </c>
      <c r="E253" s="196">
        <v>17.010000000000002</v>
      </c>
      <c r="F253" s="99">
        <v>0.97</v>
      </c>
      <c r="G253" s="99">
        <v>0.97</v>
      </c>
    </row>
    <row r="254" spans="1:7" ht="15.6" customHeight="1" x14ac:dyDescent="0.25">
      <c r="A254" s="194">
        <v>799</v>
      </c>
      <c r="B254" s="195">
        <v>1700053343424</v>
      </c>
      <c r="C254" s="191" t="s">
        <v>435</v>
      </c>
      <c r="D254" s="98">
        <v>0</v>
      </c>
      <c r="E254" s="196">
        <v>7.95</v>
      </c>
      <c r="F254" s="99">
        <v>5.55</v>
      </c>
      <c r="G254" s="99">
        <v>5.55</v>
      </c>
    </row>
    <row r="255" spans="1:7" x14ac:dyDescent="0.25">
      <c r="A255" s="194">
        <v>8760</v>
      </c>
      <c r="B255" s="194">
        <v>8760</v>
      </c>
      <c r="C255" s="191" t="s">
        <v>436</v>
      </c>
      <c r="D255" s="98">
        <v>0</v>
      </c>
      <c r="E255" s="196">
        <v>169.55</v>
      </c>
      <c r="F255" s="99">
        <v>0.67</v>
      </c>
      <c r="G255" s="99">
        <v>0.67</v>
      </c>
    </row>
    <row r="256" spans="1:7" x14ac:dyDescent="0.25">
      <c r="A256" s="194">
        <v>599</v>
      </c>
      <c r="B256" s="195">
        <v>1700053298890</v>
      </c>
      <c r="C256" s="191" t="s">
        <v>437</v>
      </c>
      <c r="D256" s="98">
        <v>0</v>
      </c>
      <c r="E256" s="196">
        <v>21.75</v>
      </c>
      <c r="F256" s="99">
        <v>0.97</v>
      </c>
      <c r="G256" s="99">
        <v>0.97</v>
      </c>
    </row>
    <row r="257" spans="1:7" x14ac:dyDescent="0.25">
      <c r="A257" s="194">
        <v>588</v>
      </c>
      <c r="B257" s="195">
        <v>1700053280182</v>
      </c>
      <c r="C257" s="191" t="s">
        <v>438</v>
      </c>
      <c r="D257" s="98">
        <v>0</v>
      </c>
      <c r="E257" s="196">
        <v>1621.34</v>
      </c>
      <c r="F257" s="99">
        <v>1.04</v>
      </c>
      <c r="G257" s="99">
        <v>1.04</v>
      </c>
    </row>
    <row r="258" spans="1:7" x14ac:dyDescent="0.25">
      <c r="A258" s="194">
        <v>799</v>
      </c>
      <c r="B258" s="190">
        <v>1700060031850</v>
      </c>
      <c r="C258" s="191" t="s">
        <v>439</v>
      </c>
      <c r="D258" s="98">
        <v>0</v>
      </c>
      <c r="E258" s="196">
        <v>1024.8800000000001</v>
      </c>
      <c r="F258" s="99">
        <v>0.67</v>
      </c>
      <c r="G258" s="99">
        <v>0.67</v>
      </c>
    </row>
    <row r="259" spans="1:7" x14ac:dyDescent="0.25">
      <c r="A259" s="194">
        <v>799</v>
      </c>
      <c r="B259" s="197">
        <v>1700060004305</v>
      </c>
      <c r="C259" s="191" t="s">
        <v>440</v>
      </c>
      <c r="D259" s="98">
        <v>0</v>
      </c>
      <c r="E259" s="196">
        <v>1093.47</v>
      </c>
      <c r="F259" s="99">
        <v>0.67</v>
      </c>
      <c r="G259" s="99">
        <v>0.67</v>
      </c>
    </row>
    <row r="260" spans="1:7" x14ac:dyDescent="0.25">
      <c r="A260" s="194">
        <v>799</v>
      </c>
      <c r="B260" s="197" t="s">
        <v>269</v>
      </c>
      <c r="C260" s="191" t="s">
        <v>441</v>
      </c>
      <c r="D260" s="98">
        <v>0</v>
      </c>
      <c r="E260" s="196">
        <v>724.91</v>
      </c>
      <c r="F260" s="99">
        <v>0.67</v>
      </c>
      <c r="G260" s="99">
        <v>0.67</v>
      </c>
    </row>
    <row r="261" spans="1:7" x14ac:dyDescent="0.25">
      <c r="A261" s="194">
        <v>799</v>
      </c>
      <c r="B261" s="197" t="s">
        <v>269</v>
      </c>
      <c r="C261" s="191" t="s">
        <v>442</v>
      </c>
      <c r="D261" s="98">
        <v>0</v>
      </c>
      <c r="E261" s="196">
        <v>24.94</v>
      </c>
      <c r="F261" s="99">
        <v>0.97</v>
      </c>
      <c r="G261" s="99">
        <v>0.97</v>
      </c>
    </row>
    <row r="262" spans="1:7" x14ac:dyDescent="0.25">
      <c r="A262" s="194">
        <v>799</v>
      </c>
      <c r="B262" s="197">
        <v>1700060033272</v>
      </c>
      <c r="C262" s="191" t="s">
        <v>443</v>
      </c>
      <c r="D262" s="98">
        <v>0</v>
      </c>
      <c r="E262" s="196">
        <v>9.18</v>
      </c>
      <c r="F262" s="99">
        <v>0.97</v>
      </c>
      <c r="G262" s="99">
        <v>0.97</v>
      </c>
    </row>
    <row r="263" spans="1:7" x14ac:dyDescent="0.25">
      <c r="A263" s="194">
        <v>799</v>
      </c>
      <c r="B263" s="197">
        <v>1700060025990</v>
      </c>
      <c r="C263" s="191" t="s">
        <v>444</v>
      </c>
      <c r="D263" s="98">
        <v>0</v>
      </c>
      <c r="E263" s="196">
        <v>1574.96</v>
      </c>
      <c r="F263" s="99">
        <v>3.26</v>
      </c>
      <c r="G263" s="99">
        <v>3.26</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54"/>
  <sheetViews>
    <sheetView zoomScale="70" zoomScaleNormal="70" zoomScaleSheetLayoutView="100" workbookViewId="0">
      <selection sqref="A1:G1"/>
    </sheetView>
  </sheetViews>
  <sheetFormatPr defaultColWidth="9.21875" defaultRowHeight="13.2" x14ac:dyDescent="0.25"/>
  <cols>
    <col min="1" max="1" width="15.5546875" style="50" customWidth="1"/>
    <col min="2" max="2" width="20.21875" style="50" customWidth="1"/>
    <col min="3" max="4" width="15.5546875" style="56" customWidth="1"/>
    <col min="5" max="5" width="15.5546875" style="57" customWidth="1"/>
    <col min="6" max="7" width="15.5546875" style="58" customWidth="1"/>
    <col min="8" max="8" width="14.77734375" style="50" customWidth="1"/>
    <col min="9" max="9" width="15.5546875" style="50" customWidth="1"/>
    <col min="10" max="16384" width="9.21875" style="50"/>
  </cols>
  <sheetData>
    <row r="1" spans="1:15" ht="66.75" customHeight="1" x14ac:dyDescent="0.25">
      <c r="A1" s="257" t="s">
        <v>445</v>
      </c>
      <c r="B1" s="258"/>
      <c r="C1" s="258"/>
      <c r="D1" s="258"/>
      <c r="E1" s="258"/>
      <c r="F1" s="258"/>
      <c r="G1" s="258"/>
      <c r="H1" s="202"/>
    </row>
    <row r="2" spans="1:15" s="51" customFormat="1" ht="41.55" customHeight="1" x14ac:dyDescent="0.25">
      <c r="A2" s="244" t="str">
        <f>Overview!B4&amp; " - Effective from "&amp;Overview!D4&amp;" - "&amp;Overview!E4&amp;" EDCM export charges"</f>
        <v>Scottish Hydro Electric Power Distribution plc - Effective from 1 April 2023 - Final EDCM export charges</v>
      </c>
      <c r="B2" s="245"/>
      <c r="C2" s="245"/>
      <c r="D2" s="245"/>
      <c r="E2" s="245"/>
      <c r="F2" s="245"/>
      <c r="G2" s="246"/>
      <c r="H2" s="187"/>
    </row>
    <row r="3" spans="1:15" s="81" customFormat="1" ht="17.399999999999999" x14ac:dyDescent="0.25">
      <c r="A3" s="85"/>
      <c r="B3" s="85"/>
      <c r="C3" s="85"/>
      <c r="D3" s="86"/>
      <c r="E3" s="87"/>
      <c r="F3" s="87"/>
      <c r="G3" s="88"/>
      <c r="H3" s="80"/>
      <c r="I3" s="80"/>
      <c r="J3" s="80"/>
      <c r="K3" s="80"/>
      <c r="L3" s="80"/>
      <c r="M3" s="80"/>
      <c r="N3" s="80"/>
      <c r="O3" s="80"/>
    </row>
    <row r="4" spans="1:15" ht="60.75" customHeight="1" x14ac:dyDescent="0.25">
      <c r="A4" s="53" t="s">
        <v>150</v>
      </c>
      <c r="B4" s="52" t="s">
        <v>151</v>
      </c>
      <c r="C4" s="54" t="s">
        <v>152</v>
      </c>
      <c r="D4" s="54" t="str">
        <f>'Annex 2 EHV charges'!K9</f>
        <v>Export
Super Red
unit charge
(p/kWh)</v>
      </c>
      <c r="E4" s="54" t="str">
        <f>'Annex 2 EHV charges'!L9</f>
        <v>Export
fixed charge
(p/day)</v>
      </c>
      <c r="F4" s="54" t="str">
        <f>'Annex 2 EHV charges'!M9</f>
        <v>Export
capacity charge
(p/kVA/day)</v>
      </c>
      <c r="G4" s="54" t="str">
        <f>'Annex 2 EHV charges'!N9</f>
        <v>Export
exceeded capacity charge
(p/kVA/day)</v>
      </c>
      <c r="H4" s="186"/>
    </row>
    <row r="5" spans="1:15" ht="15.6" customHeight="1" x14ac:dyDescent="0.25">
      <c r="A5" s="194">
        <v>530</v>
      </c>
      <c r="B5" s="195">
        <v>1700052708460</v>
      </c>
      <c r="C5" s="191" t="s">
        <v>165</v>
      </c>
      <c r="D5" s="95">
        <v>0</v>
      </c>
      <c r="E5" s="96">
        <v>240.49</v>
      </c>
      <c r="F5" s="97">
        <v>0.05</v>
      </c>
      <c r="G5" s="97">
        <v>0.05</v>
      </c>
    </row>
    <row r="6" spans="1:15" ht="15.6" customHeight="1" x14ac:dyDescent="0.25">
      <c r="A6" s="194">
        <v>520</v>
      </c>
      <c r="B6" s="195">
        <v>1700051732541</v>
      </c>
      <c r="C6" s="191" t="s">
        <v>166</v>
      </c>
      <c r="D6" s="95">
        <v>0</v>
      </c>
      <c r="E6" s="96">
        <v>418.32</v>
      </c>
      <c r="F6" s="97">
        <v>0.05</v>
      </c>
      <c r="G6" s="97">
        <v>0.05</v>
      </c>
    </row>
    <row r="7" spans="1:15" ht="15.6" customHeight="1" x14ac:dyDescent="0.25">
      <c r="A7" s="194">
        <v>520</v>
      </c>
      <c r="B7" s="195">
        <v>1700051732550</v>
      </c>
      <c r="C7" s="191" t="s">
        <v>167</v>
      </c>
      <c r="D7" s="95">
        <v>0</v>
      </c>
      <c r="E7" s="96">
        <v>416.51</v>
      </c>
      <c r="F7" s="97">
        <v>0.05</v>
      </c>
      <c r="G7" s="97">
        <v>0.05</v>
      </c>
    </row>
    <row r="8" spans="1:15" ht="15.6" customHeight="1" x14ac:dyDescent="0.25">
      <c r="A8" s="194">
        <v>522</v>
      </c>
      <c r="B8" s="195">
        <v>1700051734177</v>
      </c>
      <c r="C8" s="191" t="s">
        <v>168</v>
      </c>
      <c r="D8" s="95">
        <v>0</v>
      </c>
      <c r="E8" s="96">
        <v>285.60000000000002</v>
      </c>
      <c r="F8" s="97">
        <v>0.05</v>
      </c>
      <c r="G8" s="97">
        <v>0.05</v>
      </c>
    </row>
    <row r="9" spans="1:15" ht="15.6" customHeight="1" x14ac:dyDescent="0.25">
      <c r="A9" s="194">
        <v>522</v>
      </c>
      <c r="B9" s="195">
        <v>1700051737372</v>
      </c>
      <c r="C9" s="191" t="s">
        <v>169</v>
      </c>
      <c r="D9" s="95">
        <v>0</v>
      </c>
      <c r="E9" s="96">
        <v>308.06</v>
      </c>
      <c r="F9" s="97">
        <v>0.05</v>
      </c>
      <c r="G9" s="97">
        <v>0.05</v>
      </c>
    </row>
    <row r="10" spans="1:15" ht="15.6" customHeight="1" x14ac:dyDescent="0.25">
      <c r="A10" s="194">
        <v>522</v>
      </c>
      <c r="B10" s="195">
        <v>1700051734121</v>
      </c>
      <c r="C10" s="191" t="s">
        <v>170</v>
      </c>
      <c r="D10" s="95">
        <v>0</v>
      </c>
      <c r="E10" s="96">
        <v>409.22</v>
      </c>
      <c r="F10" s="97">
        <v>0.05</v>
      </c>
      <c r="G10" s="97">
        <v>0.05</v>
      </c>
    </row>
    <row r="11" spans="1:15" ht="15.6" customHeight="1" x14ac:dyDescent="0.25">
      <c r="A11" s="194">
        <v>523</v>
      </c>
      <c r="B11" s="195">
        <v>1700051733944</v>
      </c>
      <c r="C11" s="191" t="s">
        <v>171</v>
      </c>
      <c r="D11" s="95">
        <v>0</v>
      </c>
      <c r="E11" s="96">
        <v>216.87</v>
      </c>
      <c r="F11" s="97">
        <v>0.05</v>
      </c>
      <c r="G11" s="97">
        <v>0.05</v>
      </c>
    </row>
    <row r="12" spans="1:15" ht="15.6" customHeight="1" x14ac:dyDescent="0.25">
      <c r="A12" s="194">
        <v>524</v>
      </c>
      <c r="B12" s="195">
        <v>1700051765723</v>
      </c>
      <c r="C12" s="191" t="s">
        <v>172</v>
      </c>
      <c r="D12" s="95">
        <v>0</v>
      </c>
      <c r="E12" s="96" t="s">
        <v>446</v>
      </c>
      <c r="F12" s="97">
        <v>0</v>
      </c>
      <c r="G12" s="97">
        <v>0</v>
      </c>
    </row>
    <row r="13" spans="1:15" ht="15.6" customHeight="1" x14ac:dyDescent="0.25">
      <c r="A13" s="194">
        <v>525</v>
      </c>
      <c r="B13" s="195">
        <v>1700051732268</v>
      </c>
      <c r="C13" s="191" t="s">
        <v>173</v>
      </c>
      <c r="D13" s="95">
        <v>0</v>
      </c>
      <c r="E13" s="96" t="s">
        <v>446</v>
      </c>
      <c r="F13" s="97">
        <v>0</v>
      </c>
      <c r="G13" s="97">
        <v>0</v>
      </c>
    </row>
    <row r="14" spans="1:15" ht="15.6" customHeight="1" x14ac:dyDescent="0.25">
      <c r="A14" s="194">
        <v>526</v>
      </c>
      <c r="B14" s="195">
        <v>1700051730386</v>
      </c>
      <c r="C14" s="191" t="s">
        <v>174</v>
      </c>
      <c r="D14" s="95">
        <v>0</v>
      </c>
      <c r="E14" s="96" t="s">
        <v>446</v>
      </c>
      <c r="F14" s="97">
        <v>0.05</v>
      </c>
      <c r="G14" s="97">
        <v>0.05</v>
      </c>
    </row>
    <row r="15" spans="1:15" x14ac:dyDescent="0.25">
      <c r="A15" s="194">
        <v>527</v>
      </c>
      <c r="B15" s="195">
        <v>1700052157585</v>
      </c>
      <c r="C15" s="191" t="s">
        <v>175</v>
      </c>
      <c r="D15" s="95">
        <v>0</v>
      </c>
      <c r="E15" s="96">
        <v>199.44</v>
      </c>
      <c r="F15" s="97">
        <v>0.05</v>
      </c>
      <c r="G15" s="97">
        <v>0.05</v>
      </c>
    </row>
    <row r="16" spans="1:15" ht="15.6" customHeight="1" x14ac:dyDescent="0.25">
      <c r="A16" s="194">
        <v>913</v>
      </c>
      <c r="B16" s="195">
        <v>1700051748160</v>
      </c>
      <c r="C16" s="191" t="s">
        <v>177</v>
      </c>
      <c r="D16" s="95">
        <v>0</v>
      </c>
      <c r="E16" s="96" t="s">
        <v>446</v>
      </c>
      <c r="F16" s="97">
        <v>0</v>
      </c>
      <c r="G16" s="97">
        <v>0</v>
      </c>
    </row>
    <row r="17" spans="1:7" ht="26.4" x14ac:dyDescent="0.25">
      <c r="A17" s="194">
        <v>914</v>
      </c>
      <c r="B17" s="195" t="s">
        <v>179</v>
      </c>
      <c r="C17" s="191" t="s">
        <v>180</v>
      </c>
      <c r="D17" s="95">
        <v>0</v>
      </c>
      <c r="E17" s="96">
        <v>7487.11</v>
      </c>
      <c r="F17" s="97">
        <v>0.05</v>
      </c>
      <c r="G17" s="97">
        <v>0.05</v>
      </c>
    </row>
    <row r="18" spans="1:7" ht="15.6" customHeight="1" x14ac:dyDescent="0.25">
      <c r="A18" s="194">
        <v>8707</v>
      </c>
      <c r="B18" s="195">
        <v>8707</v>
      </c>
      <c r="C18" s="191" t="s">
        <v>181</v>
      </c>
      <c r="D18" s="95">
        <v>0</v>
      </c>
      <c r="E18" s="96" t="s">
        <v>446</v>
      </c>
      <c r="F18" s="97">
        <v>0</v>
      </c>
      <c r="G18" s="97">
        <v>0</v>
      </c>
    </row>
    <row r="19" spans="1:7" ht="15.6" customHeight="1" x14ac:dyDescent="0.25">
      <c r="A19" s="194">
        <v>917</v>
      </c>
      <c r="B19" s="195">
        <v>1700051731282</v>
      </c>
      <c r="C19" s="191" t="s">
        <v>182</v>
      </c>
      <c r="D19" s="95">
        <v>0</v>
      </c>
      <c r="E19" s="96">
        <v>896.22</v>
      </c>
      <c r="F19" s="97">
        <v>0.05</v>
      </c>
      <c r="G19" s="97">
        <v>0.05</v>
      </c>
    </row>
    <row r="20" spans="1:7" ht="15.6" customHeight="1" x14ac:dyDescent="0.25">
      <c r="A20" s="194">
        <v>918</v>
      </c>
      <c r="B20" s="195">
        <v>1700051955940</v>
      </c>
      <c r="C20" s="191" t="s">
        <v>183</v>
      </c>
      <c r="D20" s="95">
        <v>0</v>
      </c>
      <c r="E20" s="96" t="s">
        <v>446</v>
      </c>
      <c r="F20" s="97">
        <v>0</v>
      </c>
      <c r="G20" s="97">
        <v>0</v>
      </c>
    </row>
    <row r="21" spans="1:7" ht="15.6" customHeight="1" x14ac:dyDescent="0.25">
      <c r="A21" s="194">
        <v>837</v>
      </c>
      <c r="B21" s="195">
        <v>1700051771578</v>
      </c>
      <c r="C21" s="191" t="s">
        <v>184</v>
      </c>
      <c r="D21" s="95">
        <v>0</v>
      </c>
      <c r="E21" s="96" t="s">
        <v>446</v>
      </c>
      <c r="F21" s="97">
        <v>0</v>
      </c>
      <c r="G21" s="97">
        <v>0</v>
      </c>
    </row>
    <row r="22" spans="1:7" ht="15.6" customHeight="1" x14ac:dyDescent="0.25">
      <c r="A22" s="194">
        <v>8328</v>
      </c>
      <c r="B22" s="195">
        <v>8328</v>
      </c>
      <c r="C22" s="191" t="s">
        <v>185</v>
      </c>
      <c r="D22" s="95">
        <v>0</v>
      </c>
      <c r="E22" s="96">
        <v>21019.15</v>
      </c>
      <c r="F22" s="97">
        <v>0.05</v>
      </c>
      <c r="G22" s="97">
        <v>0.05</v>
      </c>
    </row>
    <row r="23" spans="1:7" ht="15.6" customHeight="1" x14ac:dyDescent="0.25">
      <c r="A23" s="194">
        <v>922</v>
      </c>
      <c r="B23" s="195">
        <v>1700051732133</v>
      </c>
      <c r="C23" s="191" t="s">
        <v>186</v>
      </c>
      <c r="D23" s="95">
        <v>0</v>
      </c>
      <c r="E23" s="96" t="s">
        <v>446</v>
      </c>
      <c r="F23" s="97">
        <v>0</v>
      </c>
      <c r="G23" s="97">
        <v>0</v>
      </c>
    </row>
    <row r="24" spans="1:7" ht="15.6" customHeight="1" x14ac:dyDescent="0.25">
      <c r="A24" s="194">
        <v>8696</v>
      </c>
      <c r="B24" s="195">
        <v>8696</v>
      </c>
      <c r="C24" s="191" t="s">
        <v>187</v>
      </c>
      <c r="D24" s="95">
        <v>0</v>
      </c>
      <c r="E24" s="96" t="s">
        <v>446</v>
      </c>
      <c r="F24" s="97">
        <v>0</v>
      </c>
      <c r="G24" s="97">
        <v>0</v>
      </c>
    </row>
    <row r="25" spans="1:7" ht="15.6" customHeight="1" x14ac:dyDescent="0.25">
      <c r="A25" s="194">
        <v>923</v>
      </c>
      <c r="B25" s="195">
        <v>1700051976560</v>
      </c>
      <c r="C25" s="191" t="s">
        <v>188</v>
      </c>
      <c r="D25" s="95">
        <v>0</v>
      </c>
      <c r="E25" s="96" t="s">
        <v>446</v>
      </c>
      <c r="F25" s="97">
        <v>0</v>
      </c>
      <c r="G25" s="97">
        <v>0</v>
      </c>
    </row>
    <row r="26" spans="1:7" ht="15.6" customHeight="1" x14ac:dyDescent="0.25">
      <c r="A26" s="194">
        <v>924</v>
      </c>
      <c r="B26" s="195">
        <v>1700052029856</v>
      </c>
      <c r="C26" s="191" t="s">
        <v>189</v>
      </c>
      <c r="D26" s="95">
        <v>0</v>
      </c>
      <c r="E26" s="96" t="s">
        <v>446</v>
      </c>
      <c r="F26" s="97">
        <v>0</v>
      </c>
      <c r="G26" s="97">
        <v>0</v>
      </c>
    </row>
    <row r="27" spans="1:7" ht="15.6" customHeight="1" x14ac:dyDescent="0.25">
      <c r="A27" s="194">
        <v>925</v>
      </c>
      <c r="B27" s="195">
        <v>1700051780216</v>
      </c>
      <c r="C27" s="191" t="s">
        <v>190</v>
      </c>
      <c r="D27" s="95">
        <v>0</v>
      </c>
      <c r="E27" s="96" t="s">
        <v>446</v>
      </c>
      <c r="F27" s="97">
        <v>0</v>
      </c>
      <c r="G27" s="97">
        <v>0</v>
      </c>
    </row>
    <row r="28" spans="1:7" ht="15.6" customHeight="1" x14ac:dyDescent="0.25">
      <c r="A28" s="194">
        <v>926</v>
      </c>
      <c r="B28" s="195">
        <v>1700051822559</v>
      </c>
      <c r="C28" s="191" t="s">
        <v>191</v>
      </c>
      <c r="D28" s="95">
        <v>0</v>
      </c>
      <c r="E28" s="96" t="s">
        <v>446</v>
      </c>
      <c r="F28" s="97">
        <v>0</v>
      </c>
      <c r="G28" s="97">
        <v>0</v>
      </c>
    </row>
    <row r="29" spans="1:7" ht="15.6" customHeight="1" x14ac:dyDescent="0.25">
      <c r="A29" s="194">
        <v>8699</v>
      </c>
      <c r="B29" s="195">
        <v>8699</v>
      </c>
      <c r="C29" s="191" t="s">
        <v>192</v>
      </c>
      <c r="D29" s="95">
        <v>0</v>
      </c>
      <c r="E29" s="96" t="s">
        <v>446</v>
      </c>
      <c r="F29" s="97">
        <v>0</v>
      </c>
      <c r="G29" s="97">
        <v>0</v>
      </c>
    </row>
    <row r="30" spans="1:7" ht="15.6" customHeight="1" x14ac:dyDescent="0.25">
      <c r="A30" s="194">
        <v>8699</v>
      </c>
      <c r="B30" s="195">
        <v>8699</v>
      </c>
      <c r="C30" s="191" t="s">
        <v>193</v>
      </c>
      <c r="D30" s="95">
        <v>0</v>
      </c>
      <c r="E30" s="96" t="s">
        <v>446</v>
      </c>
      <c r="F30" s="97">
        <v>0</v>
      </c>
      <c r="G30" s="97">
        <v>0</v>
      </c>
    </row>
    <row r="31" spans="1:7" ht="15.6" customHeight="1" x14ac:dyDescent="0.25">
      <c r="A31" s="194">
        <v>927</v>
      </c>
      <c r="B31" s="195">
        <v>1700051782710</v>
      </c>
      <c r="C31" s="191" t="s">
        <v>194</v>
      </c>
      <c r="D31" s="95">
        <v>0</v>
      </c>
      <c r="E31" s="96" t="s">
        <v>446</v>
      </c>
      <c r="F31" s="97">
        <v>0</v>
      </c>
      <c r="G31" s="97">
        <v>0</v>
      </c>
    </row>
    <row r="32" spans="1:7" ht="15.6" customHeight="1" x14ac:dyDescent="0.25">
      <c r="A32" s="194">
        <v>930</v>
      </c>
      <c r="B32" s="195">
        <v>1700051732286</v>
      </c>
      <c r="C32" s="191" t="s">
        <v>195</v>
      </c>
      <c r="D32" s="95">
        <v>0</v>
      </c>
      <c r="E32" s="96" t="s">
        <v>446</v>
      </c>
      <c r="F32" s="97">
        <v>0</v>
      </c>
      <c r="G32" s="97">
        <v>0</v>
      </c>
    </row>
    <row r="33" spans="1:7" ht="15.6" customHeight="1" x14ac:dyDescent="0.25">
      <c r="A33" s="194">
        <v>931</v>
      </c>
      <c r="B33" s="195">
        <v>1700051732374</v>
      </c>
      <c r="C33" s="191" t="s">
        <v>196</v>
      </c>
      <c r="D33" s="95">
        <v>0</v>
      </c>
      <c r="E33" s="96" t="s">
        <v>446</v>
      </c>
      <c r="F33" s="97">
        <v>0</v>
      </c>
      <c r="G33" s="97">
        <v>0</v>
      </c>
    </row>
    <row r="34" spans="1:7" ht="15.6" customHeight="1" x14ac:dyDescent="0.25">
      <c r="A34" s="194">
        <v>932</v>
      </c>
      <c r="B34" s="195">
        <v>1700052249999</v>
      </c>
      <c r="C34" s="191" t="s">
        <v>197</v>
      </c>
      <c r="D34" s="95">
        <v>0</v>
      </c>
      <c r="E34" s="96">
        <v>2176.2800000000002</v>
      </c>
      <c r="F34" s="97">
        <v>0.05</v>
      </c>
      <c r="G34" s="97">
        <v>0.05</v>
      </c>
    </row>
    <row r="35" spans="1:7" ht="15.6" customHeight="1" x14ac:dyDescent="0.25">
      <c r="A35" s="194">
        <v>987</v>
      </c>
      <c r="B35" s="195">
        <v>1700051754011</v>
      </c>
      <c r="C35" s="191" t="s">
        <v>198</v>
      </c>
      <c r="D35" s="95">
        <v>0</v>
      </c>
      <c r="E35" s="96" t="s">
        <v>446</v>
      </c>
      <c r="F35" s="97">
        <v>0</v>
      </c>
      <c r="G35" s="97">
        <v>0</v>
      </c>
    </row>
    <row r="36" spans="1:7" ht="15.6" customHeight="1" x14ac:dyDescent="0.25">
      <c r="A36" s="194">
        <v>8688</v>
      </c>
      <c r="B36" s="195">
        <v>8688</v>
      </c>
      <c r="C36" s="191" t="s">
        <v>199</v>
      </c>
      <c r="D36" s="95">
        <v>0</v>
      </c>
      <c r="E36" s="96">
        <v>710.38</v>
      </c>
      <c r="F36" s="97">
        <v>0.05</v>
      </c>
      <c r="G36" s="97">
        <v>0.05</v>
      </c>
    </row>
    <row r="37" spans="1:7" ht="15.6" customHeight="1" x14ac:dyDescent="0.25">
      <c r="A37" s="194">
        <v>935</v>
      </c>
      <c r="B37" s="195">
        <v>1700051775660</v>
      </c>
      <c r="C37" s="191" t="s">
        <v>200</v>
      </c>
      <c r="D37" s="95">
        <v>0</v>
      </c>
      <c r="E37" s="96" t="s">
        <v>446</v>
      </c>
      <c r="F37" s="97">
        <v>0</v>
      </c>
      <c r="G37" s="97">
        <v>0</v>
      </c>
    </row>
    <row r="38" spans="1:7" ht="15.6" customHeight="1" x14ac:dyDescent="0.25">
      <c r="A38" s="194">
        <v>936</v>
      </c>
      <c r="B38" s="195">
        <v>1700051775670</v>
      </c>
      <c r="C38" s="191" t="s">
        <v>201</v>
      </c>
      <c r="D38" s="95">
        <v>0</v>
      </c>
      <c r="E38" s="96" t="s">
        <v>446</v>
      </c>
      <c r="F38" s="97">
        <v>0</v>
      </c>
      <c r="G38" s="97">
        <v>0</v>
      </c>
    </row>
    <row r="39" spans="1:7" ht="15.6" customHeight="1" x14ac:dyDescent="0.25">
      <c r="A39" s="194">
        <v>937</v>
      </c>
      <c r="B39" s="195">
        <v>1700051732310</v>
      </c>
      <c r="C39" s="191" t="s">
        <v>202</v>
      </c>
      <c r="D39" s="95">
        <v>0</v>
      </c>
      <c r="E39" s="96" t="s">
        <v>446</v>
      </c>
      <c r="F39" s="97">
        <v>0</v>
      </c>
      <c r="G39" s="97">
        <v>0</v>
      </c>
    </row>
    <row r="40" spans="1:7" ht="15.6" customHeight="1" x14ac:dyDescent="0.25">
      <c r="A40" s="194">
        <v>938</v>
      </c>
      <c r="B40" s="195">
        <v>1700051734195</v>
      </c>
      <c r="C40" s="191" t="s">
        <v>203</v>
      </c>
      <c r="D40" s="95">
        <v>0</v>
      </c>
      <c r="E40" s="96">
        <v>890.7</v>
      </c>
      <c r="F40" s="97">
        <v>0.05</v>
      </c>
      <c r="G40" s="97">
        <v>0.05</v>
      </c>
    </row>
    <row r="41" spans="1:7" ht="15.6" customHeight="1" x14ac:dyDescent="0.25">
      <c r="A41" s="194">
        <v>939</v>
      </c>
      <c r="B41" s="195">
        <v>1700051734200</v>
      </c>
      <c r="C41" s="191" t="s">
        <v>204</v>
      </c>
      <c r="D41" s="95">
        <v>0</v>
      </c>
      <c r="E41" s="96">
        <v>890.7</v>
      </c>
      <c r="F41" s="97">
        <v>0.05</v>
      </c>
      <c r="G41" s="97">
        <v>0.05</v>
      </c>
    </row>
    <row r="42" spans="1:7" ht="15.6" customHeight="1" x14ac:dyDescent="0.25">
      <c r="A42" s="194">
        <v>940</v>
      </c>
      <c r="B42" s="195">
        <v>1700051781520</v>
      </c>
      <c r="C42" s="191" t="s">
        <v>205</v>
      </c>
      <c r="D42" s="95">
        <v>0</v>
      </c>
      <c r="E42" s="96" t="s">
        <v>446</v>
      </c>
      <c r="F42" s="97">
        <v>0</v>
      </c>
      <c r="G42" s="97">
        <v>0</v>
      </c>
    </row>
    <row r="43" spans="1:7" ht="15.6" customHeight="1" x14ac:dyDescent="0.25">
      <c r="A43" s="194">
        <v>941</v>
      </c>
      <c r="B43" s="195">
        <v>1700051733536</v>
      </c>
      <c r="C43" s="191" t="s">
        <v>206</v>
      </c>
      <c r="D43" s="95">
        <v>0</v>
      </c>
      <c r="E43" s="96">
        <v>942.58</v>
      </c>
      <c r="F43" s="97">
        <v>0.05</v>
      </c>
      <c r="G43" s="97">
        <v>0.05</v>
      </c>
    </row>
    <row r="44" spans="1:7" ht="15.6" customHeight="1" x14ac:dyDescent="0.25">
      <c r="A44" s="194">
        <v>942</v>
      </c>
      <c r="B44" s="195">
        <v>1700051733689</v>
      </c>
      <c r="C44" s="191" t="s">
        <v>207</v>
      </c>
      <c r="D44" s="95">
        <v>0</v>
      </c>
      <c r="E44" s="96">
        <v>754.69</v>
      </c>
      <c r="F44" s="97">
        <v>0.05</v>
      </c>
      <c r="G44" s="97">
        <v>0.05</v>
      </c>
    </row>
    <row r="45" spans="1:7" ht="15.6" customHeight="1" x14ac:dyDescent="0.25">
      <c r="A45" s="194">
        <v>943</v>
      </c>
      <c r="B45" s="195">
        <v>1700051746961</v>
      </c>
      <c r="C45" s="191" t="s">
        <v>208</v>
      </c>
      <c r="D45" s="95">
        <v>0</v>
      </c>
      <c r="E45" s="96" t="s">
        <v>446</v>
      </c>
      <c r="F45" s="97">
        <v>0</v>
      </c>
      <c r="G45" s="97">
        <v>0</v>
      </c>
    </row>
    <row r="46" spans="1:7" ht="15.6" customHeight="1" x14ac:dyDescent="0.25">
      <c r="A46" s="194">
        <v>944</v>
      </c>
      <c r="B46" s="195">
        <v>1700051957655</v>
      </c>
      <c r="C46" s="191" t="s">
        <v>209</v>
      </c>
      <c r="D46" s="95">
        <v>0</v>
      </c>
      <c r="E46" s="96" t="s">
        <v>446</v>
      </c>
      <c r="F46" s="97">
        <v>0</v>
      </c>
      <c r="G46" s="97">
        <v>0</v>
      </c>
    </row>
    <row r="47" spans="1:7" ht="15.6" customHeight="1" x14ac:dyDescent="0.25">
      <c r="A47" s="194">
        <v>945</v>
      </c>
      <c r="B47" s="195">
        <v>1700052002710</v>
      </c>
      <c r="C47" s="191" t="s">
        <v>210</v>
      </c>
      <c r="D47" s="95">
        <v>0</v>
      </c>
      <c r="E47" s="96" t="s">
        <v>446</v>
      </c>
      <c r="F47" s="97">
        <v>0</v>
      </c>
      <c r="G47" s="97">
        <v>0</v>
      </c>
    </row>
    <row r="48" spans="1:7" ht="15.6" customHeight="1" x14ac:dyDescent="0.25">
      <c r="A48" s="194">
        <v>946</v>
      </c>
      <c r="B48" s="195">
        <v>1700052002739</v>
      </c>
      <c r="C48" s="191" t="s">
        <v>211</v>
      </c>
      <c r="D48" s="95">
        <v>0</v>
      </c>
      <c r="E48" s="96" t="s">
        <v>446</v>
      </c>
      <c r="F48" s="97">
        <v>0</v>
      </c>
      <c r="G48" s="97">
        <v>0</v>
      </c>
    </row>
    <row r="49" spans="1:7" ht="15.6" customHeight="1" x14ac:dyDescent="0.25">
      <c r="A49" s="194">
        <v>948</v>
      </c>
      <c r="B49" s="195">
        <v>1700051956457</v>
      </c>
      <c r="C49" s="191" t="s">
        <v>212</v>
      </c>
      <c r="D49" s="95">
        <v>0</v>
      </c>
      <c r="E49" s="96" t="s">
        <v>446</v>
      </c>
      <c r="F49" s="97">
        <v>0</v>
      </c>
      <c r="G49" s="97">
        <v>0</v>
      </c>
    </row>
    <row r="50" spans="1:7" ht="15.6" customHeight="1" x14ac:dyDescent="0.25">
      <c r="A50" s="194">
        <v>949</v>
      </c>
      <c r="B50" s="195">
        <v>1700051732151</v>
      </c>
      <c r="C50" s="191" t="s">
        <v>213</v>
      </c>
      <c r="D50" s="198">
        <v>-1.9319999999999999</v>
      </c>
      <c r="E50" s="96">
        <v>1035.1500000000001</v>
      </c>
      <c r="F50" s="97">
        <v>0.05</v>
      </c>
      <c r="G50" s="97">
        <v>0.05</v>
      </c>
    </row>
    <row r="51" spans="1:7" ht="15.6" customHeight="1" x14ac:dyDescent="0.25">
      <c r="A51" s="194">
        <v>953</v>
      </c>
      <c r="B51" s="195">
        <v>1700051965052</v>
      </c>
      <c r="C51" s="191" t="s">
        <v>214</v>
      </c>
      <c r="D51" s="95">
        <v>0</v>
      </c>
      <c r="E51" s="96">
        <v>1595.43</v>
      </c>
      <c r="F51" s="97">
        <v>0.05</v>
      </c>
      <c r="G51" s="97">
        <v>0.05</v>
      </c>
    </row>
    <row r="52" spans="1:7" ht="15.6" customHeight="1" x14ac:dyDescent="0.25">
      <c r="A52" s="194">
        <v>954</v>
      </c>
      <c r="B52" s="195">
        <v>1700051734103</v>
      </c>
      <c r="C52" s="191" t="s">
        <v>215</v>
      </c>
      <c r="D52" s="95">
        <v>0</v>
      </c>
      <c r="E52" s="96">
        <v>120.27</v>
      </c>
      <c r="F52" s="97">
        <v>0.05</v>
      </c>
      <c r="G52" s="97">
        <v>0.05</v>
      </c>
    </row>
    <row r="53" spans="1:7" ht="15.6" customHeight="1" x14ac:dyDescent="0.25">
      <c r="A53" s="194">
        <v>956</v>
      </c>
      <c r="B53" s="195">
        <v>1700051770403</v>
      </c>
      <c r="C53" s="191" t="s">
        <v>216</v>
      </c>
      <c r="D53" s="95">
        <v>0</v>
      </c>
      <c r="E53" s="96" t="s">
        <v>446</v>
      </c>
      <c r="F53" s="97">
        <v>0</v>
      </c>
      <c r="G53" s="97">
        <v>0</v>
      </c>
    </row>
    <row r="54" spans="1:7" ht="15.6" customHeight="1" x14ac:dyDescent="0.25">
      <c r="A54" s="194">
        <v>958</v>
      </c>
      <c r="B54" s="195">
        <v>1700051732417</v>
      </c>
      <c r="C54" s="191" t="s">
        <v>217</v>
      </c>
      <c r="D54" s="95">
        <v>0</v>
      </c>
      <c r="E54" s="96" t="s">
        <v>446</v>
      </c>
      <c r="F54" s="97">
        <v>0</v>
      </c>
      <c r="G54" s="97">
        <v>0</v>
      </c>
    </row>
    <row r="55" spans="1:7" ht="15.6" customHeight="1" x14ac:dyDescent="0.25">
      <c r="A55" s="194">
        <v>529</v>
      </c>
      <c r="B55" s="195">
        <v>1700051733759</v>
      </c>
      <c r="C55" s="191" t="s">
        <v>218</v>
      </c>
      <c r="D55" s="95">
        <v>0</v>
      </c>
      <c r="E55" s="96">
        <v>134</v>
      </c>
      <c r="F55" s="97">
        <v>0.05</v>
      </c>
      <c r="G55" s="97">
        <v>0.05</v>
      </c>
    </row>
    <row r="56" spans="1:7" ht="15.6" customHeight="1" x14ac:dyDescent="0.25">
      <c r="A56" s="194">
        <v>961</v>
      </c>
      <c r="B56" s="195">
        <v>1700051751553</v>
      </c>
      <c r="C56" s="191" t="s">
        <v>219</v>
      </c>
      <c r="D56" s="95">
        <v>0</v>
      </c>
      <c r="E56" s="96" t="s">
        <v>446</v>
      </c>
      <c r="F56" s="97">
        <v>0</v>
      </c>
      <c r="G56" s="97">
        <v>0</v>
      </c>
    </row>
    <row r="57" spans="1:7" ht="15.6" customHeight="1" x14ac:dyDescent="0.25">
      <c r="A57" s="194">
        <v>8694</v>
      </c>
      <c r="B57" s="195">
        <v>8694</v>
      </c>
      <c r="C57" s="191" t="s">
        <v>220</v>
      </c>
      <c r="D57" s="95">
        <v>0</v>
      </c>
      <c r="E57" s="96" t="s">
        <v>446</v>
      </c>
      <c r="F57" s="97">
        <v>0</v>
      </c>
      <c r="G57" s="97">
        <v>0</v>
      </c>
    </row>
    <row r="58" spans="1:7" ht="15.6" customHeight="1" x14ac:dyDescent="0.25">
      <c r="A58" s="194">
        <v>8694</v>
      </c>
      <c r="B58" s="195">
        <v>8694</v>
      </c>
      <c r="C58" s="191" t="s">
        <v>221</v>
      </c>
      <c r="D58" s="95">
        <v>0</v>
      </c>
      <c r="E58" s="96" t="s">
        <v>446</v>
      </c>
      <c r="F58" s="97">
        <v>0</v>
      </c>
      <c r="G58" s="97">
        <v>0</v>
      </c>
    </row>
    <row r="59" spans="1:7" ht="15.6" customHeight="1" x14ac:dyDescent="0.25">
      <c r="A59" s="194">
        <v>962</v>
      </c>
      <c r="B59" s="195">
        <v>1700051733810</v>
      </c>
      <c r="C59" s="191" t="s">
        <v>222</v>
      </c>
      <c r="D59" s="95">
        <v>0</v>
      </c>
      <c r="E59" s="96">
        <v>2283.42</v>
      </c>
      <c r="F59" s="97">
        <v>0.05</v>
      </c>
      <c r="G59" s="97">
        <v>0.05</v>
      </c>
    </row>
    <row r="60" spans="1:7" ht="15.6" customHeight="1" x14ac:dyDescent="0.25">
      <c r="A60" s="194">
        <v>963</v>
      </c>
      <c r="B60" s="195">
        <v>1700052250178</v>
      </c>
      <c r="C60" s="191" t="s">
        <v>223</v>
      </c>
      <c r="D60" s="95">
        <v>0</v>
      </c>
      <c r="E60" s="96">
        <v>1389.99</v>
      </c>
      <c r="F60" s="97">
        <v>0.05</v>
      </c>
      <c r="G60" s="97">
        <v>0.05</v>
      </c>
    </row>
    <row r="61" spans="1:7" ht="15.6" customHeight="1" x14ac:dyDescent="0.25">
      <c r="A61" s="194">
        <v>967</v>
      </c>
      <c r="B61" s="195">
        <v>1700051734015</v>
      </c>
      <c r="C61" s="191" t="s">
        <v>224</v>
      </c>
      <c r="D61" s="95">
        <v>0</v>
      </c>
      <c r="E61" s="96">
        <v>3818.47</v>
      </c>
      <c r="F61" s="97">
        <v>0.05</v>
      </c>
      <c r="G61" s="97">
        <v>0.05</v>
      </c>
    </row>
    <row r="62" spans="1:7" ht="15.6" customHeight="1" x14ac:dyDescent="0.25">
      <c r="A62" s="194">
        <v>969</v>
      </c>
      <c r="B62" s="195">
        <v>1700051734033</v>
      </c>
      <c r="C62" s="191" t="s">
        <v>225</v>
      </c>
      <c r="D62" s="95">
        <v>0</v>
      </c>
      <c r="E62" s="96">
        <v>213.77</v>
      </c>
      <c r="F62" s="97">
        <v>0.05</v>
      </c>
      <c r="G62" s="97">
        <v>0.05</v>
      </c>
    </row>
    <row r="63" spans="1:7" ht="15.6" customHeight="1" x14ac:dyDescent="0.25">
      <c r="A63" s="194">
        <v>8687</v>
      </c>
      <c r="B63" s="195">
        <v>8687</v>
      </c>
      <c r="C63" s="191" t="s">
        <v>226</v>
      </c>
      <c r="D63" s="95">
        <v>0</v>
      </c>
      <c r="E63" s="96">
        <v>218.24</v>
      </c>
      <c r="F63" s="97">
        <v>0.05</v>
      </c>
      <c r="G63" s="97">
        <v>0.05</v>
      </c>
    </row>
    <row r="64" spans="1:7" ht="15.6" customHeight="1" x14ac:dyDescent="0.25">
      <c r="A64" s="194">
        <v>972</v>
      </c>
      <c r="B64" s="195">
        <v>1700051734896</v>
      </c>
      <c r="C64" s="191" t="s">
        <v>227</v>
      </c>
      <c r="D64" s="95">
        <v>0</v>
      </c>
      <c r="E64" s="96">
        <v>1097.72</v>
      </c>
      <c r="F64" s="97">
        <v>0.05</v>
      </c>
      <c r="G64" s="97">
        <v>0.05</v>
      </c>
    </row>
    <row r="65" spans="1:7" ht="15.6" customHeight="1" x14ac:dyDescent="0.25">
      <c r="A65" s="194">
        <v>973</v>
      </c>
      <c r="B65" s="195">
        <v>1700051731690</v>
      </c>
      <c r="C65" s="191" t="s">
        <v>228</v>
      </c>
      <c r="D65" s="95">
        <v>0</v>
      </c>
      <c r="E65" s="96">
        <v>1096.21</v>
      </c>
      <c r="F65" s="97">
        <v>0.05</v>
      </c>
      <c r="G65" s="97">
        <v>0.05</v>
      </c>
    </row>
    <row r="66" spans="1:7" ht="15.6" customHeight="1" x14ac:dyDescent="0.25">
      <c r="A66" s="194">
        <v>974</v>
      </c>
      <c r="B66" s="195">
        <v>1700051731501</v>
      </c>
      <c r="C66" s="191" t="s">
        <v>229</v>
      </c>
      <c r="D66" s="95">
        <v>0</v>
      </c>
      <c r="E66" s="96">
        <v>1098.01</v>
      </c>
      <c r="F66" s="97">
        <v>0.05</v>
      </c>
      <c r="G66" s="97">
        <v>0.05</v>
      </c>
    </row>
    <row r="67" spans="1:7" ht="15.6" customHeight="1" x14ac:dyDescent="0.25">
      <c r="A67" s="194">
        <v>833</v>
      </c>
      <c r="B67" s="195">
        <v>1700052410692</v>
      </c>
      <c r="C67" s="191" t="s">
        <v>230</v>
      </c>
      <c r="D67" s="95">
        <v>0</v>
      </c>
      <c r="E67" s="96">
        <v>27745.759999999998</v>
      </c>
      <c r="F67" s="97">
        <v>0.05</v>
      </c>
      <c r="G67" s="97">
        <v>0.05</v>
      </c>
    </row>
    <row r="68" spans="1:7" ht="15.6" customHeight="1" x14ac:dyDescent="0.25">
      <c r="A68" s="194">
        <v>975</v>
      </c>
      <c r="B68" s="195">
        <v>1700051857046</v>
      </c>
      <c r="C68" s="191" t="s">
        <v>231</v>
      </c>
      <c r="D68" s="95">
        <v>0</v>
      </c>
      <c r="E68" s="96" t="s">
        <v>446</v>
      </c>
      <c r="F68" s="97">
        <v>0</v>
      </c>
      <c r="G68" s="97">
        <v>0</v>
      </c>
    </row>
    <row r="69" spans="1:7" ht="15.6" customHeight="1" x14ac:dyDescent="0.25">
      <c r="A69" s="194">
        <v>977</v>
      </c>
      <c r="B69" s="195">
        <v>1700052048584</v>
      </c>
      <c r="C69" s="191" t="s">
        <v>232</v>
      </c>
      <c r="D69" s="95">
        <v>0</v>
      </c>
      <c r="E69" s="96">
        <v>1870.77</v>
      </c>
      <c r="F69" s="97">
        <v>0.05</v>
      </c>
      <c r="G69" s="97">
        <v>0.05</v>
      </c>
    </row>
    <row r="70" spans="1:7" ht="15.6" customHeight="1" x14ac:dyDescent="0.25">
      <c r="A70" s="194">
        <v>979</v>
      </c>
      <c r="B70" s="195">
        <v>1700051734070</v>
      </c>
      <c r="C70" s="191" t="s">
        <v>233</v>
      </c>
      <c r="D70" s="95">
        <v>0</v>
      </c>
      <c r="E70" s="96">
        <v>3137.09</v>
      </c>
      <c r="F70" s="97">
        <v>0.05</v>
      </c>
      <c r="G70" s="97">
        <v>0.05</v>
      </c>
    </row>
    <row r="71" spans="1:7" ht="15.6" customHeight="1" x14ac:dyDescent="0.25">
      <c r="A71" s="194">
        <v>983</v>
      </c>
      <c r="B71" s="195">
        <v>1700051734089</v>
      </c>
      <c r="C71" s="191" t="s">
        <v>234</v>
      </c>
      <c r="D71" s="95">
        <v>0</v>
      </c>
      <c r="E71" s="96">
        <v>377.21</v>
      </c>
      <c r="F71" s="97">
        <v>0.05</v>
      </c>
      <c r="G71" s="97">
        <v>0.05</v>
      </c>
    </row>
    <row r="72" spans="1:7" ht="15.6" customHeight="1" x14ac:dyDescent="0.25">
      <c r="A72" s="194">
        <v>984</v>
      </c>
      <c r="B72" s="195">
        <v>1700051734098</v>
      </c>
      <c r="C72" s="191" t="s">
        <v>235</v>
      </c>
      <c r="D72" s="95">
        <v>0</v>
      </c>
      <c r="E72" s="96">
        <v>377.21</v>
      </c>
      <c r="F72" s="97">
        <v>0.05</v>
      </c>
      <c r="G72" s="97">
        <v>0.05</v>
      </c>
    </row>
    <row r="73" spans="1:7" ht="15.6" customHeight="1" x14ac:dyDescent="0.25">
      <c r="A73" s="194">
        <v>985</v>
      </c>
      <c r="B73" s="195">
        <v>1700051744928</v>
      </c>
      <c r="C73" s="191" t="s">
        <v>236</v>
      </c>
      <c r="D73" s="95">
        <v>0</v>
      </c>
      <c r="E73" s="96">
        <v>3010.99</v>
      </c>
      <c r="F73" s="97">
        <v>0.05</v>
      </c>
      <c r="G73" s="97">
        <v>0.05</v>
      </c>
    </row>
    <row r="74" spans="1:7" ht="15.6" customHeight="1" x14ac:dyDescent="0.25">
      <c r="A74" s="194">
        <v>986</v>
      </c>
      <c r="B74" s="195">
        <v>1700051732356</v>
      </c>
      <c r="C74" s="191" t="s">
        <v>237</v>
      </c>
      <c r="D74" s="95">
        <v>0</v>
      </c>
      <c r="E74" s="96" t="s">
        <v>446</v>
      </c>
      <c r="F74" s="97">
        <v>0</v>
      </c>
      <c r="G74" s="97">
        <v>0</v>
      </c>
    </row>
    <row r="75" spans="1:7" ht="15.6" customHeight="1" x14ac:dyDescent="0.25">
      <c r="A75" s="194">
        <v>8689</v>
      </c>
      <c r="B75" s="195">
        <v>8689</v>
      </c>
      <c r="C75" s="191" t="s">
        <v>238</v>
      </c>
      <c r="D75" s="95">
        <v>0</v>
      </c>
      <c r="E75" s="96">
        <v>1268.76</v>
      </c>
      <c r="F75" s="97">
        <v>0.05</v>
      </c>
      <c r="G75" s="97">
        <v>0.05</v>
      </c>
    </row>
    <row r="76" spans="1:7" ht="15.6" customHeight="1" x14ac:dyDescent="0.25">
      <c r="A76" s="194">
        <v>8689</v>
      </c>
      <c r="B76" s="195">
        <v>8689</v>
      </c>
      <c r="C76" s="191" t="s">
        <v>239</v>
      </c>
      <c r="D76" s="95">
        <v>0</v>
      </c>
      <c r="E76" s="96">
        <v>1444.54</v>
      </c>
      <c r="F76" s="97">
        <v>0.05</v>
      </c>
      <c r="G76" s="97">
        <v>0.05</v>
      </c>
    </row>
    <row r="77" spans="1:7" ht="15.6" customHeight="1" x14ac:dyDescent="0.25">
      <c r="A77" s="194">
        <v>989</v>
      </c>
      <c r="B77" s="195">
        <v>1700052121436</v>
      </c>
      <c r="C77" s="191" t="s">
        <v>240</v>
      </c>
      <c r="D77" s="95">
        <v>0</v>
      </c>
      <c r="E77" s="96">
        <v>998.15</v>
      </c>
      <c r="F77" s="97">
        <v>0.05</v>
      </c>
      <c r="G77" s="97">
        <v>0.05</v>
      </c>
    </row>
    <row r="78" spans="1:7" ht="15.6" customHeight="1" x14ac:dyDescent="0.25">
      <c r="A78" s="194">
        <v>991</v>
      </c>
      <c r="B78" s="195">
        <v>1700052276983</v>
      </c>
      <c r="C78" s="191" t="s">
        <v>241</v>
      </c>
      <c r="D78" s="95">
        <v>0</v>
      </c>
      <c r="E78" s="96">
        <v>658.91</v>
      </c>
      <c r="F78" s="97">
        <v>0.05</v>
      </c>
      <c r="G78" s="97">
        <v>0.05</v>
      </c>
    </row>
    <row r="79" spans="1:7" ht="15.6" customHeight="1" x14ac:dyDescent="0.25">
      <c r="A79" s="194">
        <v>8740</v>
      </c>
      <c r="B79" s="195">
        <v>8740</v>
      </c>
      <c r="C79" s="191" t="s">
        <v>242</v>
      </c>
      <c r="D79" s="95">
        <v>0</v>
      </c>
      <c r="E79" s="96">
        <v>4755.96</v>
      </c>
      <c r="F79" s="97">
        <v>0.05</v>
      </c>
      <c r="G79" s="97">
        <v>0.05</v>
      </c>
    </row>
    <row r="80" spans="1:7" ht="15.6" customHeight="1" x14ac:dyDescent="0.25">
      <c r="A80" s="194">
        <v>807</v>
      </c>
      <c r="B80" s="195">
        <v>1700052336036</v>
      </c>
      <c r="C80" s="191" t="s">
        <v>243</v>
      </c>
      <c r="D80" s="95">
        <v>0</v>
      </c>
      <c r="E80" s="96">
        <v>1966.45</v>
      </c>
      <c r="F80" s="97">
        <v>0.05</v>
      </c>
      <c r="G80" s="97">
        <v>0.05</v>
      </c>
    </row>
    <row r="81" spans="1:7" ht="15.6" customHeight="1" x14ac:dyDescent="0.25">
      <c r="A81" s="194">
        <v>808</v>
      </c>
      <c r="B81" s="195">
        <v>1700052371750</v>
      </c>
      <c r="C81" s="191" t="s">
        <v>244</v>
      </c>
      <c r="D81" s="95">
        <v>0</v>
      </c>
      <c r="E81" s="96" t="s">
        <v>446</v>
      </c>
      <c r="F81" s="97">
        <v>0</v>
      </c>
      <c r="G81" s="97">
        <v>0</v>
      </c>
    </row>
    <row r="82" spans="1:7" ht="15.6" customHeight="1" x14ac:dyDescent="0.25">
      <c r="A82" s="194">
        <v>929</v>
      </c>
      <c r="B82" s="195">
        <v>1700051877984</v>
      </c>
      <c r="C82" s="191" t="s">
        <v>245</v>
      </c>
      <c r="D82" s="95">
        <v>0</v>
      </c>
      <c r="E82" s="96" t="s">
        <v>446</v>
      </c>
      <c r="F82" s="97">
        <v>0</v>
      </c>
      <c r="G82" s="97">
        <v>0</v>
      </c>
    </row>
    <row r="83" spans="1:7" ht="15.6" customHeight="1" x14ac:dyDescent="0.25">
      <c r="A83" s="194">
        <v>809</v>
      </c>
      <c r="B83" s="195">
        <v>1700052335938</v>
      </c>
      <c r="C83" s="191" t="s">
        <v>246</v>
      </c>
      <c r="D83" s="95">
        <v>0</v>
      </c>
      <c r="E83" s="96">
        <v>1250.77</v>
      </c>
      <c r="F83" s="97">
        <v>0.05</v>
      </c>
      <c r="G83" s="97">
        <v>0.05</v>
      </c>
    </row>
    <row r="84" spans="1:7" ht="15.6" customHeight="1" x14ac:dyDescent="0.25">
      <c r="A84" s="194">
        <v>810</v>
      </c>
      <c r="B84" s="195">
        <v>1700052383471</v>
      </c>
      <c r="C84" s="191" t="s">
        <v>247</v>
      </c>
      <c r="D84" s="95">
        <v>0</v>
      </c>
      <c r="E84" s="96">
        <v>969.58</v>
      </c>
      <c r="F84" s="97">
        <v>0.05</v>
      </c>
      <c r="G84" s="97">
        <v>0.05</v>
      </c>
    </row>
    <row r="85" spans="1:7" ht="15.6" customHeight="1" x14ac:dyDescent="0.25">
      <c r="A85" s="194">
        <v>811</v>
      </c>
      <c r="B85" s="195">
        <v>1700052250025</v>
      </c>
      <c r="C85" s="191" t="s">
        <v>248</v>
      </c>
      <c r="D85" s="95">
        <v>0</v>
      </c>
      <c r="E85" s="96">
        <v>912.47</v>
      </c>
      <c r="F85" s="97">
        <v>0.05</v>
      </c>
      <c r="G85" s="97">
        <v>0.05</v>
      </c>
    </row>
    <row r="86" spans="1:7" ht="26.4" x14ac:dyDescent="0.25">
      <c r="A86" s="194">
        <v>812</v>
      </c>
      <c r="B86" s="195" t="s">
        <v>249</v>
      </c>
      <c r="C86" s="191" t="s">
        <v>250</v>
      </c>
      <c r="D86" s="95">
        <v>0</v>
      </c>
      <c r="E86" s="96">
        <v>3902.68</v>
      </c>
      <c r="F86" s="97">
        <v>0.05</v>
      </c>
      <c r="G86" s="97">
        <v>0.05</v>
      </c>
    </row>
    <row r="87" spans="1:7" ht="15.6" customHeight="1" x14ac:dyDescent="0.25">
      <c r="A87" s="194">
        <v>813</v>
      </c>
      <c r="B87" s="195">
        <v>1700052409553</v>
      </c>
      <c r="C87" s="191" t="s">
        <v>251</v>
      </c>
      <c r="D87" s="95">
        <v>0</v>
      </c>
      <c r="E87" s="96">
        <v>951.03</v>
      </c>
      <c r="F87" s="97">
        <v>0.05</v>
      </c>
      <c r="G87" s="97">
        <v>0.05</v>
      </c>
    </row>
    <row r="88" spans="1:7" ht="15.6" customHeight="1" x14ac:dyDescent="0.25">
      <c r="A88" s="194">
        <v>814</v>
      </c>
      <c r="B88" s="195">
        <v>1700052409571</v>
      </c>
      <c r="C88" s="191" t="s">
        <v>252</v>
      </c>
      <c r="D88" s="95">
        <v>0</v>
      </c>
      <c r="E88" s="96">
        <v>2936.66</v>
      </c>
      <c r="F88" s="97">
        <v>0.05</v>
      </c>
      <c r="G88" s="97">
        <v>0.05</v>
      </c>
    </row>
    <row r="89" spans="1:7" ht="15.6" customHeight="1" x14ac:dyDescent="0.25">
      <c r="A89" s="194">
        <v>815</v>
      </c>
      <c r="B89" s="195">
        <v>1700052279353</v>
      </c>
      <c r="C89" s="191" t="s">
        <v>253</v>
      </c>
      <c r="D89" s="95">
        <v>0</v>
      </c>
      <c r="E89" s="96">
        <v>976.97</v>
      </c>
      <c r="F89" s="97">
        <v>0.05</v>
      </c>
      <c r="G89" s="97">
        <v>0.05</v>
      </c>
    </row>
    <row r="90" spans="1:7" ht="15.6" customHeight="1" x14ac:dyDescent="0.25">
      <c r="A90" s="194">
        <v>855</v>
      </c>
      <c r="B90" s="195">
        <v>1700052708503</v>
      </c>
      <c r="C90" s="191" t="s">
        <v>262</v>
      </c>
      <c r="D90" s="95">
        <v>0</v>
      </c>
      <c r="E90" s="96">
        <v>177.97</v>
      </c>
      <c r="F90" s="97">
        <v>0.05</v>
      </c>
      <c r="G90" s="97">
        <v>0.05</v>
      </c>
    </row>
    <row r="91" spans="1:7" ht="15.6" customHeight="1" x14ac:dyDescent="0.25">
      <c r="A91" s="194">
        <v>838</v>
      </c>
      <c r="B91" s="195">
        <v>1700051744459</v>
      </c>
      <c r="C91" s="191" t="s">
        <v>268</v>
      </c>
      <c r="D91" s="95">
        <v>0</v>
      </c>
      <c r="E91" s="96">
        <v>254.1</v>
      </c>
      <c r="F91" s="97">
        <v>0.05</v>
      </c>
      <c r="G91" s="97">
        <v>0.05</v>
      </c>
    </row>
    <row r="92" spans="1:7" ht="15.6" customHeight="1" x14ac:dyDescent="0.25">
      <c r="A92" s="194">
        <v>900</v>
      </c>
      <c r="B92" s="195" t="s">
        <v>269</v>
      </c>
      <c r="C92" s="191" t="s">
        <v>270</v>
      </c>
      <c r="D92" s="95">
        <v>0</v>
      </c>
      <c r="E92" s="96">
        <v>196.25</v>
      </c>
      <c r="F92" s="97">
        <v>0.05</v>
      </c>
      <c r="G92" s="97">
        <v>0.05</v>
      </c>
    </row>
    <row r="93" spans="1:7" ht="15.6" customHeight="1" x14ac:dyDescent="0.25">
      <c r="A93" s="194">
        <v>900</v>
      </c>
      <c r="B93" s="195" t="s">
        <v>269</v>
      </c>
      <c r="C93" s="191" t="s">
        <v>271</v>
      </c>
      <c r="D93" s="95">
        <v>0</v>
      </c>
      <c r="E93" s="96">
        <v>192.85</v>
      </c>
      <c r="F93" s="97">
        <v>0.05</v>
      </c>
      <c r="G93" s="97">
        <v>0.05</v>
      </c>
    </row>
    <row r="94" spans="1:7" ht="15.6" customHeight="1" x14ac:dyDescent="0.25">
      <c r="A94" s="194">
        <v>900</v>
      </c>
      <c r="B94" s="195" t="s">
        <v>269</v>
      </c>
      <c r="C94" s="191" t="s">
        <v>272</v>
      </c>
      <c r="D94" s="95">
        <v>0</v>
      </c>
      <c r="E94" s="96">
        <v>291.16000000000003</v>
      </c>
      <c r="F94" s="97">
        <v>0.05</v>
      </c>
      <c r="G94" s="97">
        <v>0.05</v>
      </c>
    </row>
    <row r="95" spans="1:7" ht="15.6" customHeight="1" x14ac:dyDescent="0.25">
      <c r="A95" s="194">
        <v>900</v>
      </c>
      <c r="B95" s="195" t="s">
        <v>269</v>
      </c>
      <c r="C95" s="191" t="s">
        <v>273</v>
      </c>
      <c r="D95" s="95">
        <v>0</v>
      </c>
      <c r="E95" s="96">
        <v>298.98</v>
      </c>
      <c r="F95" s="97">
        <v>0.05</v>
      </c>
      <c r="G95" s="97">
        <v>0.05</v>
      </c>
    </row>
    <row r="96" spans="1:7" ht="15.6" customHeight="1" x14ac:dyDescent="0.25">
      <c r="A96" s="194">
        <v>816</v>
      </c>
      <c r="B96" s="195">
        <v>1700052338362</v>
      </c>
      <c r="C96" s="191" t="s">
        <v>275</v>
      </c>
      <c r="D96" s="95">
        <v>0</v>
      </c>
      <c r="E96" s="96">
        <v>4738.6499999999996</v>
      </c>
      <c r="F96" s="97">
        <v>0.05</v>
      </c>
      <c r="G96" s="97">
        <v>0.05</v>
      </c>
    </row>
    <row r="97" spans="1:7" ht="15.6" customHeight="1" x14ac:dyDescent="0.25">
      <c r="A97" s="194">
        <v>817</v>
      </c>
      <c r="B97" s="195">
        <v>1700052478840</v>
      </c>
      <c r="C97" s="191" t="s">
        <v>276</v>
      </c>
      <c r="D97" s="95">
        <v>0</v>
      </c>
      <c r="E97" s="96">
        <v>1247.3</v>
      </c>
      <c r="F97" s="97">
        <v>0.05</v>
      </c>
      <c r="G97" s="97">
        <v>0.05</v>
      </c>
    </row>
    <row r="98" spans="1:7" ht="15.6" customHeight="1" x14ac:dyDescent="0.25">
      <c r="A98" s="194">
        <v>818</v>
      </c>
      <c r="B98" s="195">
        <v>1700052478877</v>
      </c>
      <c r="C98" s="191" t="s">
        <v>277</v>
      </c>
      <c r="D98" s="95">
        <v>0</v>
      </c>
      <c r="E98" s="96">
        <v>1937.84</v>
      </c>
      <c r="F98" s="97">
        <v>0.05</v>
      </c>
      <c r="G98" s="97">
        <v>0.05</v>
      </c>
    </row>
    <row r="99" spans="1:7" ht="15.6" customHeight="1" x14ac:dyDescent="0.25">
      <c r="A99" s="194">
        <v>819</v>
      </c>
      <c r="B99" s="195">
        <v>1700052478821</v>
      </c>
      <c r="C99" s="191" t="s">
        <v>278</v>
      </c>
      <c r="D99" s="95">
        <v>0</v>
      </c>
      <c r="E99" s="96">
        <v>1434.25</v>
      </c>
      <c r="F99" s="97">
        <v>0.05</v>
      </c>
      <c r="G99" s="97">
        <v>0.05</v>
      </c>
    </row>
    <row r="100" spans="1:7" ht="15.6" customHeight="1" x14ac:dyDescent="0.25">
      <c r="A100" s="194">
        <v>820</v>
      </c>
      <c r="B100" s="195">
        <v>1700052464759</v>
      </c>
      <c r="C100" s="191" t="s">
        <v>279</v>
      </c>
      <c r="D100" s="95">
        <v>0</v>
      </c>
      <c r="E100" s="96">
        <v>1145.95</v>
      </c>
      <c r="F100" s="97">
        <v>0.05</v>
      </c>
      <c r="G100" s="97">
        <v>0.05</v>
      </c>
    </row>
    <row r="101" spans="1:7" ht="15.6" customHeight="1" x14ac:dyDescent="0.25">
      <c r="A101" s="194">
        <v>821</v>
      </c>
      <c r="B101" s="195">
        <v>1700052372187</v>
      </c>
      <c r="C101" s="191" t="s">
        <v>280</v>
      </c>
      <c r="D101" s="95">
        <v>0</v>
      </c>
      <c r="E101" s="96">
        <v>2945.25</v>
      </c>
      <c r="F101" s="97">
        <v>0.05</v>
      </c>
      <c r="G101" s="97">
        <v>0.05</v>
      </c>
    </row>
    <row r="102" spans="1:7" ht="15.6" customHeight="1" x14ac:dyDescent="0.25">
      <c r="A102" s="194">
        <v>822</v>
      </c>
      <c r="B102" s="195">
        <v>1700052288696</v>
      </c>
      <c r="C102" s="191" t="s">
        <v>281</v>
      </c>
      <c r="D102" s="95">
        <v>0</v>
      </c>
      <c r="E102" s="96" t="s">
        <v>446</v>
      </c>
      <c r="F102" s="97">
        <v>0</v>
      </c>
      <c r="G102" s="97">
        <v>0</v>
      </c>
    </row>
    <row r="103" spans="1:7" ht="15.6" customHeight="1" x14ac:dyDescent="0.25">
      <c r="A103" s="194">
        <v>823</v>
      </c>
      <c r="B103" s="195">
        <v>1700052434211</v>
      </c>
      <c r="C103" s="191" t="s">
        <v>282</v>
      </c>
      <c r="D103" s="95">
        <v>0</v>
      </c>
      <c r="E103" s="96">
        <v>1082.04</v>
      </c>
      <c r="F103" s="97">
        <v>0.05</v>
      </c>
      <c r="G103" s="97">
        <v>0.05</v>
      </c>
    </row>
    <row r="104" spans="1:7" ht="15.6" customHeight="1" x14ac:dyDescent="0.25">
      <c r="A104" s="194">
        <v>825</v>
      </c>
      <c r="B104" s="195">
        <v>1700052427330</v>
      </c>
      <c r="C104" s="191" t="s">
        <v>283</v>
      </c>
      <c r="D104" s="95">
        <v>0</v>
      </c>
      <c r="E104" s="96">
        <v>1550</v>
      </c>
      <c r="F104" s="97">
        <v>0.05</v>
      </c>
      <c r="G104" s="97">
        <v>0.05</v>
      </c>
    </row>
    <row r="105" spans="1:7" ht="15.6" customHeight="1" x14ac:dyDescent="0.25">
      <c r="A105" s="194">
        <v>826</v>
      </c>
      <c r="B105" s="195">
        <v>1700052468498</v>
      </c>
      <c r="C105" s="191" t="s">
        <v>284</v>
      </c>
      <c r="D105" s="95">
        <v>0</v>
      </c>
      <c r="E105" s="96" t="s">
        <v>446</v>
      </c>
      <c r="F105" s="97">
        <v>0</v>
      </c>
      <c r="G105" s="97">
        <v>0</v>
      </c>
    </row>
    <row r="106" spans="1:7" ht="15.6" customHeight="1" x14ac:dyDescent="0.25">
      <c r="A106" s="194">
        <v>966</v>
      </c>
      <c r="B106" s="195">
        <v>1700051744421</v>
      </c>
      <c r="C106" s="191" t="s">
        <v>285</v>
      </c>
      <c r="D106" s="95">
        <v>0</v>
      </c>
      <c r="E106" s="96">
        <v>3587.43</v>
      </c>
      <c r="F106" s="97">
        <v>0.05</v>
      </c>
      <c r="G106" s="97">
        <v>0.05</v>
      </c>
    </row>
    <row r="107" spans="1:7" ht="15.6" customHeight="1" x14ac:dyDescent="0.25">
      <c r="A107" s="194">
        <v>8710</v>
      </c>
      <c r="B107" s="195">
        <v>8710</v>
      </c>
      <c r="C107" s="191" t="s">
        <v>286</v>
      </c>
      <c r="D107" s="95">
        <v>0</v>
      </c>
      <c r="E107" s="96">
        <v>16658.25</v>
      </c>
      <c r="F107" s="97">
        <v>0.05</v>
      </c>
      <c r="G107" s="97">
        <v>0.05</v>
      </c>
    </row>
    <row r="108" spans="1:7" ht="15.6" customHeight="1" x14ac:dyDescent="0.25">
      <c r="A108" s="194">
        <v>830</v>
      </c>
      <c r="B108" s="195">
        <v>1700052708196</v>
      </c>
      <c r="C108" s="191" t="s">
        <v>287</v>
      </c>
      <c r="D108" s="95">
        <v>0</v>
      </c>
      <c r="E108" s="96">
        <v>1019.69</v>
      </c>
      <c r="F108" s="97">
        <v>0.05</v>
      </c>
      <c r="G108" s="97">
        <v>0.05</v>
      </c>
    </row>
    <row r="109" spans="1:7" ht="15.6" customHeight="1" x14ac:dyDescent="0.25">
      <c r="A109" s="194">
        <v>834</v>
      </c>
      <c r="B109" s="195">
        <v>1700052479277</v>
      </c>
      <c r="C109" s="191" t="s">
        <v>288</v>
      </c>
      <c r="D109" s="95">
        <v>0</v>
      </c>
      <c r="E109" s="96">
        <v>953.7</v>
      </c>
      <c r="F109" s="97">
        <v>0.05</v>
      </c>
      <c r="G109" s="97">
        <v>0.05</v>
      </c>
    </row>
    <row r="110" spans="1:7" ht="15.6" customHeight="1" x14ac:dyDescent="0.25">
      <c r="A110" s="194">
        <v>835</v>
      </c>
      <c r="B110" s="195">
        <v>1700052632350</v>
      </c>
      <c r="C110" s="191" t="s">
        <v>289</v>
      </c>
      <c r="D110" s="95">
        <v>0</v>
      </c>
      <c r="E110" s="96">
        <v>5500.84</v>
      </c>
      <c r="F110" s="97">
        <v>0.05</v>
      </c>
      <c r="G110" s="97">
        <v>0.05</v>
      </c>
    </row>
    <row r="111" spans="1:7" ht="15.6" customHeight="1" x14ac:dyDescent="0.25">
      <c r="A111" s="194">
        <v>990</v>
      </c>
      <c r="B111" s="195">
        <v>1700052250284</v>
      </c>
      <c r="C111" s="191" t="s">
        <v>290</v>
      </c>
      <c r="D111" s="95">
        <v>0</v>
      </c>
      <c r="E111" s="96">
        <v>1633.42</v>
      </c>
      <c r="F111" s="97">
        <v>0.05</v>
      </c>
      <c r="G111" s="97">
        <v>0.05</v>
      </c>
    </row>
    <row r="112" spans="1:7" ht="15.6" customHeight="1" x14ac:dyDescent="0.25">
      <c r="A112" s="194">
        <v>844</v>
      </c>
      <c r="B112" s="195">
        <v>1700051778183</v>
      </c>
      <c r="C112" s="191" t="s">
        <v>291</v>
      </c>
      <c r="D112" s="95">
        <v>0</v>
      </c>
      <c r="E112" s="96" t="s">
        <v>446</v>
      </c>
      <c r="F112" s="97">
        <v>0</v>
      </c>
      <c r="G112" s="97">
        <v>0</v>
      </c>
    </row>
    <row r="113" spans="1:7" ht="15.6" customHeight="1" x14ac:dyDescent="0.25">
      <c r="A113" s="194">
        <v>846</v>
      </c>
      <c r="B113" s="195">
        <v>1700052537812</v>
      </c>
      <c r="C113" s="191" t="s">
        <v>292</v>
      </c>
      <c r="D113" s="95">
        <v>0</v>
      </c>
      <c r="E113" s="96">
        <v>662.98</v>
      </c>
      <c r="F113" s="97">
        <v>0.05</v>
      </c>
      <c r="G113" s="97">
        <v>0.05</v>
      </c>
    </row>
    <row r="114" spans="1:7" ht="15.6" customHeight="1" x14ac:dyDescent="0.25">
      <c r="A114" s="194">
        <v>848</v>
      </c>
      <c r="B114" s="195">
        <v>1700052909183</v>
      </c>
      <c r="C114" s="191" t="s">
        <v>293</v>
      </c>
      <c r="D114" s="95">
        <v>0</v>
      </c>
      <c r="E114" s="96">
        <v>679.66</v>
      </c>
      <c r="F114" s="97">
        <v>0.05</v>
      </c>
      <c r="G114" s="97">
        <v>0.05</v>
      </c>
    </row>
    <row r="115" spans="1:7" ht="15.6" customHeight="1" x14ac:dyDescent="0.25">
      <c r="A115" s="194">
        <v>8715</v>
      </c>
      <c r="B115" s="195">
        <v>8715</v>
      </c>
      <c r="C115" s="191" t="s">
        <v>294</v>
      </c>
      <c r="D115" s="95">
        <v>0</v>
      </c>
      <c r="E115" s="96">
        <v>10299.07</v>
      </c>
      <c r="F115" s="97">
        <v>0.05</v>
      </c>
      <c r="G115" s="97">
        <v>0.05</v>
      </c>
    </row>
    <row r="116" spans="1:7" ht="15.6" customHeight="1" x14ac:dyDescent="0.25">
      <c r="A116" s="194">
        <v>852</v>
      </c>
      <c r="B116" s="195">
        <v>1700052674884</v>
      </c>
      <c r="C116" s="191" t="s">
        <v>295</v>
      </c>
      <c r="D116" s="95">
        <v>0</v>
      </c>
      <c r="E116" s="96">
        <v>8167.24</v>
      </c>
      <c r="F116" s="97">
        <v>0.05</v>
      </c>
      <c r="G116" s="97">
        <v>0.05</v>
      </c>
    </row>
    <row r="117" spans="1:7" ht="15.6" customHeight="1" x14ac:dyDescent="0.25">
      <c r="A117" s="194">
        <v>853</v>
      </c>
      <c r="B117" s="195">
        <v>1700052577781</v>
      </c>
      <c r="C117" s="191" t="s">
        <v>296</v>
      </c>
      <c r="D117" s="95">
        <v>0</v>
      </c>
      <c r="E117" s="96">
        <v>2292.5</v>
      </c>
      <c r="F117" s="97">
        <v>0.05</v>
      </c>
      <c r="G117" s="97">
        <v>0.05</v>
      </c>
    </row>
    <row r="118" spans="1:7" ht="15.6" customHeight="1" x14ac:dyDescent="0.25">
      <c r="A118" s="194">
        <v>854</v>
      </c>
      <c r="B118" s="195">
        <v>1700052636008</v>
      </c>
      <c r="C118" s="191" t="s">
        <v>297</v>
      </c>
      <c r="D118" s="95">
        <v>0</v>
      </c>
      <c r="E118" s="96">
        <v>655.78</v>
      </c>
      <c r="F118" s="97">
        <v>0.05</v>
      </c>
      <c r="G118" s="97">
        <v>0.05</v>
      </c>
    </row>
    <row r="119" spans="1:7" ht="15.6" customHeight="1" x14ac:dyDescent="0.25">
      <c r="A119" s="194">
        <v>859</v>
      </c>
      <c r="B119" s="195">
        <v>1700052588296</v>
      </c>
      <c r="C119" s="191" t="s">
        <v>298</v>
      </c>
      <c r="D119" s="95">
        <v>0</v>
      </c>
      <c r="E119" s="96">
        <v>522.13</v>
      </c>
      <c r="F119" s="97">
        <v>0.05</v>
      </c>
      <c r="G119" s="97">
        <v>0.05</v>
      </c>
    </row>
    <row r="120" spans="1:7" ht="15.6" customHeight="1" x14ac:dyDescent="0.25">
      <c r="A120" s="194">
        <v>860</v>
      </c>
      <c r="B120" s="195">
        <v>1700052844321</v>
      </c>
      <c r="C120" s="191" t="s">
        <v>299</v>
      </c>
      <c r="D120" s="95">
        <v>0</v>
      </c>
      <c r="E120" s="96">
        <v>2591.06</v>
      </c>
      <c r="F120" s="97">
        <v>0.05</v>
      </c>
      <c r="G120" s="97">
        <v>0.05</v>
      </c>
    </row>
    <row r="121" spans="1:7" ht="15.6" customHeight="1" x14ac:dyDescent="0.25">
      <c r="A121" s="194">
        <v>8717</v>
      </c>
      <c r="B121" s="195">
        <v>8717</v>
      </c>
      <c r="C121" s="191" t="s">
        <v>300</v>
      </c>
      <c r="D121" s="95">
        <v>0</v>
      </c>
      <c r="E121" s="96">
        <v>8548.41</v>
      </c>
      <c r="F121" s="97">
        <v>0.05</v>
      </c>
      <c r="G121" s="97">
        <v>0.05</v>
      </c>
    </row>
    <row r="122" spans="1:7" ht="15.6" customHeight="1" x14ac:dyDescent="0.25">
      <c r="A122" s="194">
        <v>863</v>
      </c>
      <c r="B122" s="195">
        <v>1700052525375</v>
      </c>
      <c r="C122" s="191" t="s">
        <v>301</v>
      </c>
      <c r="D122" s="95">
        <v>0</v>
      </c>
      <c r="E122" s="96">
        <v>21588.29</v>
      </c>
      <c r="F122" s="97">
        <v>0.05</v>
      </c>
      <c r="G122" s="97">
        <v>0.05</v>
      </c>
    </row>
    <row r="123" spans="1:7" ht="15.6" customHeight="1" x14ac:dyDescent="0.25">
      <c r="A123" s="194">
        <v>864</v>
      </c>
      <c r="B123" s="195">
        <v>1700052524103</v>
      </c>
      <c r="C123" s="191" t="s">
        <v>302</v>
      </c>
      <c r="D123" s="95">
        <v>0</v>
      </c>
      <c r="E123" s="96">
        <v>986.68</v>
      </c>
      <c r="F123" s="97">
        <v>0.05</v>
      </c>
      <c r="G123" s="97">
        <v>0.05</v>
      </c>
    </row>
    <row r="124" spans="1:7" ht="15.6" customHeight="1" x14ac:dyDescent="0.25">
      <c r="A124" s="194">
        <v>865</v>
      </c>
      <c r="B124" s="195">
        <v>1700052500733</v>
      </c>
      <c r="C124" s="191" t="s">
        <v>303</v>
      </c>
      <c r="D124" s="95">
        <v>0</v>
      </c>
      <c r="E124" s="96">
        <v>14471.86</v>
      </c>
      <c r="F124" s="97">
        <v>0.05</v>
      </c>
      <c r="G124" s="97">
        <v>0.05</v>
      </c>
    </row>
    <row r="125" spans="1:7" ht="15.6" customHeight="1" x14ac:dyDescent="0.25">
      <c r="A125" s="194">
        <v>867</v>
      </c>
      <c r="B125" s="195">
        <v>1700052601812</v>
      </c>
      <c r="C125" s="191" t="s">
        <v>304</v>
      </c>
      <c r="D125" s="95">
        <v>0</v>
      </c>
      <c r="E125" s="96">
        <v>2583.0500000000002</v>
      </c>
      <c r="F125" s="97">
        <v>0.05</v>
      </c>
      <c r="G125" s="97">
        <v>0.05</v>
      </c>
    </row>
    <row r="126" spans="1:7" ht="15.6" customHeight="1" x14ac:dyDescent="0.25">
      <c r="A126" s="194">
        <v>824</v>
      </c>
      <c r="B126" s="195">
        <v>1700052765496</v>
      </c>
      <c r="C126" s="191" t="s">
        <v>305</v>
      </c>
      <c r="D126" s="95">
        <v>0</v>
      </c>
      <c r="E126" s="96">
        <v>1138.8399999999999</v>
      </c>
      <c r="F126" s="97">
        <v>0.05</v>
      </c>
      <c r="G126" s="97">
        <v>0.05</v>
      </c>
    </row>
    <row r="127" spans="1:7" ht="15.6" customHeight="1" x14ac:dyDescent="0.25">
      <c r="A127" s="194">
        <v>870</v>
      </c>
      <c r="B127" s="195">
        <v>1700052793207</v>
      </c>
      <c r="C127" s="191" t="s">
        <v>306</v>
      </c>
      <c r="D127" s="95">
        <v>0</v>
      </c>
      <c r="E127" s="96">
        <v>2920.6</v>
      </c>
      <c r="F127" s="97">
        <v>0.05</v>
      </c>
      <c r="G127" s="97">
        <v>0.05</v>
      </c>
    </row>
    <row r="128" spans="1:7" ht="15.6" customHeight="1" x14ac:dyDescent="0.25">
      <c r="A128" s="194">
        <v>871</v>
      </c>
      <c r="B128" s="195">
        <v>1700052556319</v>
      </c>
      <c r="C128" s="191" t="s">
        <v>307</v>
      </c>
      <c r="D128" s="95">
        <v>0</v>
      </c>
      <c r="E128" s="96">
        <v>1036.73</v>
      </c>
      <c r="F128" s="97">
        <v>0.05</v>
      </c>
      <c r="G128" s="97">
        <v>0.05</v>
      </c>
    </row>
    <row r="129" spans="1:7" ht="15.6" customHeight="1" x14ac:dyDescent="0.25">
      <c r="A129" s="194">
        <v>978</v>
      </c>
      <c r="B129" s="195">
        <v>1700051768158</v>
      </c>
      <c r="C129" s="191" t="s">
        <v>308</v>
      </c>
      <c r="D129" s="95">
        <v>0</v>
      </c>
      <c r="E129" s="96">
        <v>1700.73</v>
      </c>
      <c r="F129" s="97">
        <v>0.05</v>
      </c>
      <c r="G129" s="97">
        <v>0.05</v>
      </c>
    </row>
    <row r="130" spans="1:7" ht="15.6" customHeight="1" x14ac:dyDescent="0.25">
      <c r="A130" s="194">
        <v>873</v>
      </c>
      <c r="B130" s="195">
        <v>1700052479221</v>
      </c>
      <c r="C130" s="191" t="s">
        <v>309</v>
      </c>
      <c r="D130" s="95">
        <v>0</v>
      </c>
      <c r="E130" s="96">
        <v>3703.99</v>
      </c>
      <c r="F130" s="97">
        <v>0.05</v>
      </c>
      <c r="G130" s="97">
        <v>0.05</v>
      </c>
    </row>
    <row r="131" spans="1:7" ht="15.6" customHeight="1" x14ac:dyDescent="0.25">
      <c r="A131" s="194">
        <v>528</v>
      </c>
      <c r="B131" s="195">
        <v>1700051731194</v>
      </c>
      <c r="C131" s="191" t="s">
        <v>312</v>
      </c>
      <c r="D131" s="95">
        <v>0</v>
      </c>
      <c r="E131" s="96">
        <v>421.81</v>
      </c>
      <c r="F131" s="97">
        <v>0.05</v>
      </c>
      <c r="G131" s="97">
        <v>0.05</v>
      </c>
    </row>
    <row r="132" spans="1:7" ht="15.6" customHeight="1" x14ac:dyDescent="0.25">
      <c r="A132" s="194">
        <v>528</v>
      </c>
      <c r="B132" s="195">
        <v>1700051731185</v>
      </c>
      <c r="C132" s="191" t="s">
        <v>313</v>
      </c>
      <c r="D132" s="95">
        <v>0</v>
      </c>
      <c r="E132" s="96">
        <v>421.81</v>
      </c>
      <c r="F132" s="97">
        <v>0.05</v>
      </c>
      <c r="G132" s="97">
        <v>0.05</v>
      </c>
    </row>
    <row r="133" spans="1:7" ht="15.6" customHeight="1" x14ac:dyDescent="0.25">
      <c r="A133" s="194">
        <v>528</v>
      </c>
      <c r="B133" s="195">
        <v>1700051731176</v>
      </c>
      <c r="C133" s="191" t="s">
        <v>314</v>
      </c>
      <c r="D133" s="95">
        <v>0</v>
      </c>
      <c r="E133" s="96">
        <v>421.81</v>
      </c>
      <c r="F133" s="97">
        <v>0.05</v>
      </c>
      <c r="G133" s="97">
        <v>0.05</v>
      </c>
    </row>
    <row r="134" spans="1:7" ht="15.6" customHeight="1" x14ac:dyDescent="0.25">
      <c r="A134" s="194">
        <v>528</v>
      </c>
      <c r="B134" s="195">
        <v>1700051731120</v>
      </c>
      <c r="C134" s="191" t="s">
        <v>315</v>
      </c>
      <c r="D134" s="95">
        <v>0</v>
      </c>
      <c r="E134" s="96">
        <v>421.81</v>
      </c>
      <c r="F134" s="97">
        <v>0.05</v>
      </c>
      <c r="G134" s="97">
        <v>0.05</v>
      </c>
    </row>
    <row r="135" spans="1:7" ht="15.6" customHeight="1" x14ac:dyDescent="0.25">
      <c r="A135" s="194">
        <v>528</v>
      </c>
      <c r="B135" s="195">
        <v>1700051731088</v>
      </c>
      <c r="C135" s="191" t="s">
        <v>316</v>
      </c>
      <c r="D135" s="95">
        <v>0</v>
      </c>
      <c r="E135" s="96">
        <v>421.81</v>
      </c>
      <c r="F135" s="97">
        <v>0.05</v>
      </c>
      <c r="G135" s="97">
        <v>0.05</v>
      </c>
    </row>
    <row r="136" spans="1:7" ht="15.6" customHeight="1" x14ac:dyDescent="0.25">
      <c r="A136" s="194">
        <v>528</v>
      </c>
      <c r="B136" s="195">
        <v>1700051731200</v>
      </c>
      <c r="C136" s="191" t="s">
        <v>317</v>
      </c>
      <c r="D136" s="95">
        <v>0</v>
      </c>
      <c r="E136" s="96">
        <v>421.81</v>
      </c>
      <c r="F136" s="97">
        <v>0.05</v>
      </c>
      <c r="G136" s="97">
        <v>0.05</v>
      </c>
    </row>
    <row r="137" spans="1:7" ht="15.6" customHeight="1" x14ac:dyDescent="0.25">
      <c r="A137" s="194">
        <v>528</v>
      </c>
      <c r="B137" s="195">
        <v>1700051730846</v>
      </c>
      <c r="C137" s="191" t="s">
        <v>318</v>
      </c>
      <c r="D137" s="95">
        <v>0</v>
      </c>
      <c r="E137" s="96">
        <v>421.81</v>
      </c>
      <c r="F137" s="97">
        <v>0.05</v>
      </c>
      <c r="G137" s="97">
        <v>0.05</v>
      </c>
    </row>
    <row r="138" spans="1:7" ht="15.6" customHeight="1" x14ac:dyDescent="0.25">
      <c r="A138" s="194">
        <v>528</v>
      </c>
      <c r="B138" s="195">
        <v>1700051730873</v>
      </c>
      <c r="C138" s="191" t="s">
        <v>319</v>
      </c>
      <c r="D138" s="95">
        <v>0</v>
      </c>
      <c r="E138" s="96">
        <v>421.81</v>
      </c>
      <c r="F138" s="97">
        <v>0.05</v>
      </c>
      <c r="G138" s="97">
        <v>0.05</v>
      </c>
    </row>
    <row r="139" spans="1:7" ht="15.6" customHeight="1" x14ac:dyDescent="0.25">
      <c r="A139" s="194">
        <v>528</v>
      </c>
      <c r="B139" s="195">
        <v>1700051730882</v>
      </c>
      <c r="C139" s="191" t="s">
        <v>320</v>
      </c>
      <c r="D139" s="95">
        <v>0</v>
      </c>
      <c r="E139" s="96">
        <v>421.81</v>
      </c>
      <c r="F139" s="97">
        <v>0.05</v>
      </c>
      <c r="G139" s="97">
        <v>0.05</v>
      </c>
    </row>
    <row r="140" spans="1:7" ht="15.6" customHeight="1" x14ac:dyDescent="0.25">
      <c r="A140" s="194">
        <v>843</v>
      </c>
      <c r="B140" s="195">
        <v>1700051730891</v>
      </c>
      <c r="C140" s="191" t="s">
        <v>321</v>
      </c>
      <c r="D140" s="95">
        <v>0</v>
      </c>
      <c r="E140" s="96">
        <v>891.47</v>
      </c>
      <c r="F140" s="97">
        <v>0.05</v>
      </c>
      <c r="G140" s="97">
        <v>0.05</v>
      </c>
    </row>
    <row r="141" spans="1:7" ht="15.6" customHeight="1" x14ac:dyDescent="0.25">
      <c r="A141" s="194">
        <v>843</v>
      </c>
      <c r="B141" s="195">
        <v>1700051730943</v>
      </c>
      <c r="C141" s="191" t="s">
        <v>322</v>
      </c>
      <c r="D141" s="95">
        <v>0</v>
      </c>
      <c r="E141" s="96">
        <v>891.47</v>
      </c>
      <c r="F141" s="97">
        <v>0.05</v>
      </c>
      <c r="G141" s="97">
        <v>0.05</v>
      </c>
    </row>
    <row r="142" spans="1:7" ht="15.6" customHeight="1" x14ac:dyDescent="0.25">
      <c r="A142" s="194">
        <v>843</v>
      </c>
      <c r="B142" s="195">
        <v>1700051730916</v>
      </c>
      <c r="C142" s="191" t="s">
        <v>323</v>
      </c>
      <c r="D142" s="95">
        <v>0</v>
      </c>
      <c r="E142" s="96">
        <v>891.47</v>
      </c>
      <c r="F142" s="97">
        <v>0.05</v>
      </c>
      <c r="G142" s="97">
        <v>0.05</v>
      </c>
    </row>
    <row r="143" spans="1:7" ht="15.6" customHeight="1" x14ac:dyDescent="0.25">
      <c r="A143" s="194">
        <v>874</v>
      </c>
      <c r="B143" s="195">
        <v>1700052336018</v>
      </c>
      <c r="C143" s="191" t="s">
        <v>324</v>
      </c>
      <c r="D143" s="95">
        <v>0</v>
      </c>
      <c r="E143" s="96">
        <v>1948.1</v>
      </c>
      <c r="F143" s="97">
        <v>0.05</v>
      </c>
      <c r="G143" s="97">
        <v>0.05</v>
      </c>
    </row>
    <row r="144" spans="1:7" ht="15.6" customHeight="1" x14ac:dyDescent="0.25">
      <c r="A144" s="194">
        <v>875</v>
      </c>
      <c r="B144" s="195">
        <v>1700052611332</v>
      </c>
      <c r="C144" s="191" t="s">
        <v>325</v>
      </c>
      <c r="D144" s="95">
        <v>0</v>
      </c>
      <c r="E144" s="96">
        <v>10166.5</v>
      </c>
      <c r="F144" s="97">
        <v>0.05</v>
      </c>
      <c r="G144" s="97">
        <v>0.05</v>
      </c>
    </row>
    <row r="145" spans="1:7" ht="15.6" customHeight="1" x14ac:dyDescent="0.25">
      <c r="A145" s="194">
        <v>980</v>
      </c>
      <c r="B145" s="195">
        <v>1700052910667</v>
      </c>
      <c r="C145" s="191" t="s">
        <v>326</v>
      </c>
      <c r="D145" s="95">
        <v>0</v>
      </c>
      <c r="E145" s="96">
        <v>15247.17</v>
      </c>
      <c r="F145" s="97">
        <v>0.05</v>
      </c>
      <c r="G145" s="97">
        <v>0.05</v>
      </c>
    </row>
    <row r="146" spans="1:7" ht="15.6" customHeight="1" x14ac:dyDescent="0.25">
      <c r="A146" s="194">
        <v>879</v>
      </c>
      <c r="B146" s="195">
        <v>1700052767137</v>
      </c>
      <c r="C146" s="191" t="s">
        <v>327</v>
      </c>
      <c r="D146" s="95">
        <v>0</v>
      </c>
      <c r="E146" s="96">
        <v>1097.03</v>
      </c>
      <c r="F146" s="97">
        <v>0.05</v>
      </c>
      <c r="G146" s="97">
        <v>0.05</v>
      </c>
    </row>
    <row r="147" spans="1:7" ht="15.6" customHeight="1" x14ac:dyDescent="0.25">
      <c r="A147" s="194">
        <v>847</v>
      </c>
      <c r="B147" s="195">
        <v>1700052610357</v>
      </c>
      <c r="C147" s="191" t="s">
        <v>328</v>
      </c>
      <c r="D147" s="95">
        <v>0</v>
      </c>
      <c r="E147" s="96">
        <v>767.32</v>
      </c>
      <c r="F147" s="97">
        <v>0.05</v>
      </c>
      <c r="G147" s="97">
        <v>0.05</v>
      </c>
    </row>
    <row r="148" spans="1:7" ht="15.6" customHeight="1" x14ac:dyDescent="0.25">
      <c r="A148" s="194">
        <v>881</v>
      </c>
      <c r="B148" s="195">
        <v>1700052707963</v>
      </c>
      <c r="C148" s="191" t="s">
        <v>330</v>
      </c>
      <c r="D148" s="95">
        <v>0</v>
      </c>
      <c r="E148" s="96">
        <v>1971.39</v>
      </c>
      <c r="F148" s="97">
        <v>0.05</v>
      </c>
      <c r="G148" s="97">
        <v>0.05</v>
      </c>
    </row>
    <row r="149" spans="1:7" ht="15.6" customHeight="1" x14ac:dyDescent="0.25">
      <c r="A149" s="194">
        <v>882</v>
      </c>
      <c r="B149" s="195">
        <v>1700052445738</v>
      </c>
      <c r="C149" s="191" t="s">
        <v>331</v>
      </c>
      <c r="D149" s="95">
        <v>0</v>
      </c>
      <c r="E149" s="96">
        <v>1006.93</v>
      </c>
      <c r="F149" s="97">
        <v>0.05</v>
      </c>
      <c r="G149" s="97">
        <v>0.05</v>
      </c>
    </row>
    <row r="150" spans="1:7" ht="15.6" customHeight="1" x14ac:dyDescent="0.25">
      <c r="A150" s="194">
        <v>883</v>
      </c>
      <c r="B150" s="195">
        <v>1700052638548</v>
      </c>
      <c r="C150" s="191" t="s">
        <v>332</v>
      </c>
      <c r="D150" s="95">
        <v>0</v>
      </c>
      <c r="E150" s="96">
        <v>9052.74</v>
      </c>
      <c r="F150" s="97">
        <v>0.05</v>
      </c>
      <c r="G150" s="97">
        <v>0.05</v>
      </c>
    </row>
    <row r="151" spans="1:7" ht="15.6" customHeight="1" x14ac:dyDescent="0.25">
      <c r="A151" s="194">
        <v>885</v>
      </c>
      <c r="B151" s="195">
        <v>1700052643938</v>
      </c>
      <c r="C151" s="191" t="s">
        <v>333</v>
      </c>
      <c r="D151" s="95">
        <v>0</v>
      </c>
      <c r="E151" s="96">
        <v>1724.73</v>
      </c>
      <c r="F151" s="97">
        <v>0.05</v>
      </c>
      <c r="G151" s="97">
        <v>0.05</v>
      </c>
    </row>
    <row r="152" spans="1:7" ht="15.6" customHeight="1" x14ac:dyDescent="0.25">
      <c r="A152" s="194">
        <v>886</v>
      </c>
      <c r="B152" s="195">
        <v>1700052636160</v>
      </c>
      <c r="C152" s="191" t="s">
        <v>334</v>
      </c>
      <c r="D152" s="95">
        <v>0</v>
      </c>
      <c r="E152" s="96">
        <v>697.25</v>
      </c>
      <c r="F152" s="97">
        <v>0.05</v>
      </c>
      <c r="G152" s="97">
        <v>0.05</v>
      </c>
    </row>
    <row r="153" spans="1:7" ht="15.6" customHeight="1" x14ac:dyDescent="0.25">
      <c r="A153" s="194">
        <v>887</v>
      </c>
      <c r="B153" s="195">
        <v>1700052601469</v>
      </c>
      <c r="C153" s="191" t="s">
        <v>335</v>
      </c>
      <c r="D153" s="95">
        <v>0</v>
      </c>
      <c r="E153" s="96" t="s">
        <v>446</v>
      </c>
      <c r="F153" s="97">
        <v>0</v>
      </c>
      <c r="G153" s="97">
        <v>0</v>
      </c>
    </row>
    <row r="154" spans="1:7" ht="15.6" customHeight="1" x14ac:dyDescent="0.25">
      <c r="A154" s="194">
        <v>888</v>
      </c>
      <c r="B154" s="195">
        <v>1700052604576</v>
      </c>
      <c r="C154" s="191" t="s">
        <v>336</v>
      </c>
      <c r="D154" s="95">
        <v>0</v>
      </c>
      <c r="E154" s="96">
        <v>1752.85</v>
      </c>
      <c r="F154" s="97">
        <v>0.05</v>
      </c>
      <c r="G154" s="97">
        <v>0.05</v>
      </c>
    </row>
    <row r="155" spans="1:7" ht="15.6" customHeight="1" x14ac:dyDescent="0.25">
      <c r="A155" s="194">
        <v>891</v>
      </c>
      <c r="B155" s="195">
        <v>1700052619448</v>
      </c>
      <c r="C155" s="191" t="s">
        <v>337</v>
      </c>
      <c r="D155" s="95">
        <v>0</v>
      </c>
      <c r="E155" s="96">
        <v>8386.44</v>
      </c>
      <c r="F155" s="97">
        <v>0.05</v>
      </c>
      <c r="G155" s="97">
        <v>0.05</v>
      </c>
    </row>
    <row r="156" spans="1:7" ht="15.6" customHeight="1" x14ac:dyDescent="0.25">
      <c r="A156" s="194">
        <v>893</v>
      </c>
      <c r="B156" s="195">
        <v>1700052643609</v>
      </c>
      <c r="C156" s="191" t="s">
        <v>338</v>
      </c>
      <c r="D156" s="95">
        <v>0</v>
      </c>
      <c r="E156" s="96">
        <v>5161.3900000000003</v>
      </c>
      <c r="F156" s="97">
        <v>0.05</v>
      </c>
      <c r="G156" s="97">
        <v>0.05</v>
      </c>
    </row>
    <row r="157" spans="1:7" ht="15.6" customHeight="1" x14ac:dyDescent="0.25">
      <c r="A157" s="194">
        <v>8720</v>
      </c>
      <c r="B157" s="195">
        <v>8720</v>
      </c>
      <c r="C157" s="191" t="s">
        <v>339</v>
      </c>
      <c r="D157" s="95">
        <v>0</v>
      </c>
      <c r="E157" s="96">
        <v>8302.84</v>
      </c>
      <c r="F157" s="97">
        <v>0.05</v>
      </c>
      <c r="G157" s="97">
        <v>0.05</v>
      </c>
    </row>
    <row r="158" spans="1:7" ht="15.6" customHeight="1" x14ac:dyDescent="0.25">
      <c r="A158" s="194">
        <v>895</v>
      </c>
      <c r="B158" s="195">
        <v>1700052667460</v>
      </c>
      <c r="C158" s="191" t="s">
        <v>340</v>
      </c>
      <c r="D158" s="95">
        <v>0</v>
      </c>
      <c r="E158" s="96">
        <v>1043.03</v>
      </c>
      <c r="F158" s="97">
        <v>0.05</v>
      </c>
      <c r="G158" s="97">
        <v>0.05</v>
      </c>
    </row>
    <row r="159" spans="1:7" ht="15.6" customHeight="1" x14ac:dyDescent="0.25">
      <c r="A159" s="194">
        <v>896</v>
      </c>
      <c r="B159" s="195">
        <v>1700052667432</v>
      </c>
      <c r="C159" s="191" t="s">
        <v>341</v>
      </c>
      <c r="D159" s="95">
        <v>0</v>
      </c>
      <c r="E159" s="96">
        <v>1043.96</v>
      </c>
      <c r="F159" s="97">
        <v>0.05</v>
      </c>
      <c r="G159" s="97">
        <v>0.05</v>
      </c>
    </row>
    <row r="160" spans="1:7" ht="15.6" customHeight="1" x14ac:dyDescent="0.25">
      <c r="A160" s="194">
        <v>856</v>
      </c>
      <c r="B160" s="195">
        <v>1700052613766</v>
      </c>
      <c r="C160" s="191" t="s">
        <v>342</v>
      </c>
      <c r="D160" s="95">
        <v>0</v>
      </c>
      <c r="E160" s="96">
        <v>5979.28</v>
      </c>
      <c r="F160" s="97">
        <v>0.05</v>
      </c>
      <c r="G160" s="97">
        <v>0.05</v>
      </c>
    </row>
    <row r="161" spans="1:7" ht="15.6" customHeight="1" x14ac:dyDescent="0.25">
      <c r="A161" s="194">
        <v>8719</v>
      </c>
      <c r="B161" s="195">
        <v>8719</v>
      </c>
      <c r="C161" s="191" t="s">
        <v>345</v>
      </c>
      <c r="D161" s="95">
        <v>0</v>
      </c>
      <c r="E161" s="96">
        <v>16529.89</v>
      </c>
      <c r="F161" s="97">
        <v>0.05</v>
      </c>
      <c r="G161" s="97">
        <v>0.05</v>
      </c>
    </row>
    <row r="162" spans="1:7" ht="15.6" customHeight="1" x14ac:dyDescent="0.25">
      <c r="A162" s="194">
        <v>908</v>
      </c>
      <c r="B162" s="195">
        <v>1700052632388</v>
      </c>
      <c r="C162" s="191" t="s">
        <v>346</v>
      </c>
      <c r="D162" s="95">
        <v>0</v>
      </c>
      <c r="E162" s="96">
        <v>2818.11</v>
      </c>
      <c r="F162" s="97">
        <v>0.05</v>
      </c>
      <c r="G162" s="97">
        <v>0.05</v>
      </c>
    </row>
    <row r="163" spans="1:7" ht="15.6" customHeight="1" x14ac:dyDescent="0.25">
      <c r="A163" s="194">
        <v>831</v>
      </c>
      <c r="B163" s="195">
        <v>1700052750694</v>
      </c>
      <c r="C163" s="191" t="s">
        <v>347</v>
      </c>
      <c r="D163" s="95">
        <v>0</v>
      </c>
      <c r="E163" s="96">
        <v>860.8</v>
      </c>
      <c r="F163" s="97">
        <v>0.05</v>
      </c>
      <c r="G163" s="97">
        <v>0.05</v>
      </c>
    </row>
    <row r="164" spans="1:7" ht="15.6" customHeight="1" x14ac:dyDescent="0.25">
      <c r="A164" s="194">
        <v>836</v>
      </c>
      <c r="B164" s="195">
        <v>1700052757714</v>
      </c>
      <c r="C164" s="191" t="s">
        <v>348</v>
      </c>
      <c r="D164" s="95">
        <v>0</v>
      </c>
      <c r="E164" s="96">
        <v>892.2</v>
      </c>
      <c r="F164" s="97">
        <v>0.05</v>
      </c>
      <c r="G164" s="97">
        <v>0.05</v>
      </c>
    </row>
    <row r="165" spans="1:7" ht="15.6" customHeight="1" x14ac:dyDescent="0.25">
      <c r="A165" s="194">
        <v>971</v>
      </c>
      <c r="B165" s="195">
        <v>1700052979809</v>
      </c>
      <c r="C165" s="191" t="s">
        <v>349</v>
      </c>
      <c r="D165" s="95">
        <v>0</v>
      </c>
      <c r="E165" s="96">
        <v>3528.6</v>
      </c>
      <c r="F165" s="97">
        <v>0.05</v>
      </c>
      <c r="G165" s="97">
        <v>0.05</v>
      </c>
    </row>
    <row r="166" spans="1:7" ht="15.6" customHeight="1" x14ac:dyDescent="0.25">
      <c r="A166" s="194">
        <v>8707</v>
      </c>
      <c r="B166" s="195">
        <v>8707</v>
      </c>
      <c r="C166" s="191" t="s">
        <v>350</v>
      </c>
      <c r="D166" s="95">
        <v>0</v>
      </c>
      <c r="E166" s="96" t="s">
        <v>446</v>
      </c>
      <c r="F166" s="97">
        <v>0</v>
      </c>
      <c r="G166" s="97">
        <v>0</v>
      </c>
    </row>
    <row r="167" spans="1:7" ht="15.6" customHeight="1" x14ac:dyDescent="0.25">
      <c r="A167" s="194">
        <v>828</v>
      </c>
      <c r="B167" s="195">
        <v>1700052708210</v>
      </c>
      <c r="C167" s="191" t="s">
        <v>352</v>
      </c>
      <c r="D167" s="95">
        <v>0</v>
      </c>
      <c r="E167" s="96" t="s">
        <v>446</v>
      </c>
      <c r="F167" s="97">
        <v>0</v>
      </c>
      <c r="G167" s="97">
        <v>0</v>
      </c>
    </row>
    <row r="168" spans="1:7" ht="15.6" customHeight="1" x14ac:dyDescent="0.25">
      <c r="A168" s="194">
        <v>981</v>
      </c>
      <c r="B168" s="195">
        <v>1700052765478</v>
      </c>
      <c r="C168" s="191" t="s">
        <v>353</v>
      </c>
      <c r="D168" s="95">
        <v>0</v>
      </c>
      <c r="E168" s="96">
        <v>10520.84</v>
      </c>
      <c r="F168" s="97">
        <v>0.05</v>
      </c>
      <c r="G168" s="97">
        <v>0.05</v>
      </c>
    </row>
    <row r="169" spans="1:7" ht="15.6" customHeight="1" x14ac:dyDescent="0.25">
      <c r="A169" s="194">
        <v>839</v>
      </c>
      <c r="B169" s="195">
        <v>1700052751340</v>
      </c>
      <c r="C169" s="191" t="s">
        <v>354</v>
      </c>
      <c r="D169" s="95">
        <v>0</v>
      </c>
      <c r="E169" s="96">
        <v>3203.87</v>
      </c>
      <c r="F169" s="97">
        <v>0.05</v>
      </c>
      <c r="G169" s="97">
        <v>0.05</v>
      </c>
    </row>
    <row r="170" spans="1:7" ht="15.6" customHeight="1" x14ac:dyDescent="0.25">
      <c r="A170" s="194">
        <v>8722</v>
      </c>
      <c r="B170" s="195">
        <v>8722</v>
      </c>
      <c r="C170" s="191" t="s">
        <v>355</v>
      </c>
      <c r="D170" s="95">
        <v>0</v>
      </c>
      <c r="E170" s="96">
        <v>37940.080000000002</v>
      </c>
      <c r="F170" s="97">
        <v>0.05</v>
      </c>
      <c r="G170" s="97">
        <v>0.05</v>
      </c>
    </row>
    <row r="171" spans="1:7" ht="15.6" customHeight="1" x14ac:dyDescent="0.25">
      <c r="A171" s="194">
        <v>970</v>
      </c>
      <c r="B171" s="195">
        <v>1700052616925</v>
      </c>
      <c r="C171" s="191" t="s">
        <v>356</v>
      </c>
      <c r="D171" s="95">
        <v>0</v>
      </c>
      <c r="E171" s="96">
        <v>40541.08</v>
      </c>
      <c r="F171" s="97">
        <v>0.05</v>
      </c>
      <c r="G171" s="97">
        <v>0.05</v>
      </c>
    </row>
    <row r="172" spans="1:7" ht="15.6" customHeight="1" x14ac:dyDescent="0.25">
      <c r="A172" s="194">
        <v>876</v>
      </c>
      <c r="B172" s="195">
        <v>1700052791361</v>
      </c>
      <c r="C172" s="191" t="s">
        <v>357</v>
      </c>
      <c r="D172" s="95">
        <v>0</v>
      </c>
      <c r="E172" s="96">
        <v>1767.75</v>
      </c>
      <c r="F172" s="97">
        <v>0.05</v>
      </c>
      <c r="G172" s="97">
        <v>0.05</v>
      </c>
    </row>
    <row r="173" spans="1:7" ht="15.6" customHeight="1" x14ac:dyDescent="0.25">
      <c r="A173" s="194">
        <v>880</v>
      </c>
      <c r="B173" s="195">
        <v>1700052906953</v>
      </c>
      <c r="C173" s="191" t="s">
        <v>358</v>
      </c>
      <c r="D173" s="95">
        <v>0</v>
      </c>
      <c r="E173" s="96">
        <v>1450.88</v>
      </c>
      <c r="F173" s="97">
        <v>0.05</v>
      </c>
      <c r="G173" s="97">
        <v>0.05</v>
      </c>
    </row>
    <row r="174" spans="1:7" ht="15.6" customHeight="1" x14ac:dyDescent="0.25">
      <c r="A174" s="194">
        <v>840</v>
      </c>
      <c r="B174" s="195">
        <v>1700052750417</v>
      </c>
      <c r="C174" s="191" t="s">
        <v>359</v>
      </c>
      <c r="D174" s="95">
        <v>0</v>
      </c>
      <c r="E174" s="96">
        <v>1041.46</v>
      </c>
      <c r="F174" s="97">
        <v>0.05</v>
      </c>
      <c r="G174" s="97">
        <v>0.05</v>
      </c>
    </row>
    <row r="175" spans="1:7" ht="15.6" customHeight="1" x14ac:dyDescent="0.25">
      <c r="A175" s="194">
        <v>829</v>
      </c>
      <c r="B175" s="195">
        <v>1700052730865</v>
      </c>
      <c r="C175" s="191" t="s">
        <v>360</v>
      </c>
      <c r="D175" s="95">
        <v>0</v>
      </c>
      <c r="E175" s="96">
        <v>960.19</v>
      </c>
      <c r="F175" s="97">
        <v>0.05</v>
      </c>
      <c r="G175" s="97">
        <v>0.05</v>
      </c>
    </row>
    <row r="176" spans="1:7" ht="15.6" customHeight="1" x14ac:dyDescent="0.25">
      <c r="A176" s="194">
        <v>8741</v>
      </c>
      <c r="B176" s="195">
        <v>8741</v>
      </c>
      <c r="C176" s="191" t="s">
        <v>361</v>
      </c>
      <c r="D176" s="95">
        <v>0</v>
      </c>
      <c r="E176" s="96">
        <v>42122.66</v>
      </c>
      <c r="F176" s="97">
        <v>0.05</v>
      </c>
      <c r="G176" s="97">
        <v>0.05</v>
      </c>
    </row>
    <row r="177" spans="1:7" ht="15.6" customHeight="1" x14ac:dyDescent="0.25">
      <c r="A177" s="194">
        <v>841</v>
      </c>
      <c r="B177" s="195">
        <v>1700052708595</v>
      </c>
      <c r="C177" s="191" t="s">
        <v>362</v>
      </c>
      <c r="D177" s="95">
        <v>0</v>
      </c>
      <c r="E177" s="96">
        <v>1564.32</v>
      </c>
      <c r="F177" s="97">
        <v>0.05</v>
      </c>
      <c r="G177" s="97">
        <v>0.05</v>
      </c>
    </row>
    <row r="178" spans="1:7" ht="15.6" customHeight="1" x14ac:dyDescent="0.25">
      <c r="A178" s="194">
        <v>982</v>
      </c>
      <c r="B178" s="195">
        <v>1700052966048</v>
      </c>
      <c r="C178" s="191" t="s">
        <v>363</v>
      </c>
      <c r="D178" s="95">
        <v>0</v>
      </c>
      <c r="E178" s="96">
        <v>6570.2</v>
      </c>
      <c r="F178" s="97">
        <v>0.05</v>
      </c>
      <c r="G178" s="97">
        <v>0.05</v>
      </c>
    </row>
    <row r="179" spans="1:7" ht="15.6" customHeight="1" x14ac:dyDescent="0.25">
      <c r="A179" s="194">
        <v>531</v>
      </c>
      <c r="B179" s="195">
        <v>1700053150084</v>
      </c>
      <c r="C179" s="191" t="s">
        <v>364</v>
      </c>
      <c r="D179" s="95">
        <v>0</v>
      </c>
      <c r="E179" s="96">
        <v>8213.4500000000007</v>
      </c>
      <c r="F179" s="97">
        <v>0.05</v>
      </c>
      <c r="G179" s="97">
        <v>0.05</v>
      </c>
    </row>
    <row r="180" spans="1:7" ht="15.6" customHeight="1" x14ac:dyDescent="0.25">
      <c r="A180" s="194">
        <v>845</v>
      </c>
      <c r="B180" s="195">
        <v>1700052867523</v>
      </c>
      <c r="C180" s="191" t="s">
        <v>365</v>
      </c>
      <c r="D180" s="95">
        <v>0</v>
      </c>
      <c r="E180" s="96">
        <v>1132.21</v>
      </c>
      <c r="F180" s="97">
        <v>0.05</v>
      </c>
      <c r="G180" s="97">
        <v>0.05</v>
      </c>
    </row>
    <row r="181" spans="1:7" ht="15.6" customHeight="1" x14ac:dyDescent="0.25">
      <c r="A181" s="194">
        <v>849</v>
      </c>
      <c r="B181" s="195">
        <v>1700052944513</v>
      </c>
      <c r="C181" s="191" t="s">
        <v>366</v>
      </c>
      <c r="D181" s="95">
        <v>0</v>
      </c>
      <c r="E181" s="96">
        <v>1040.3399999999999</v>
      </c>
      <c r="F181" s="97">
        <v>0.05</v>
      </c>
      <c r="G181" s="97">
        <v>0.05</v>
      </c>
    </row>
    <row r="182" spans="1:7" ht="15.6" customHeight="1" x14ac:dyDescent="0.25">
      <c r="A182" s="194">
        <v>992</v>
      </c>
      <c r="B182" s="195">
        <v>1700053043276</v>
      </c>
      <c r="C182" s="191" t="s">
        <v>367</v>
      </c>
      <c r="D182" s="95">
        <v>0</v>
      </c>
      <c r="E182" s="96">
        <v>657.5</v>
      </c>
      <c r="F182" s="97">
        <v>0.05</v>
      </c>
      <c r="G182" s="97">
        <v>0.05</v>
      </c>
    </row>
    <row r="183" spans="1:7" ht="15.6" customHeight="1" x14ac:dyDescent="0.25">
      <c r="A183" s="194">
        <v>934</v>
      </c>
      <c r="B183" s="195">
        <v>1700052967246</v>
      </c>
      <c r="C183" s="191" t="s">
        <v>368</v>
      </c>
      <c r="D183" s="95">
        <v>0</v>
      </c>
      <c r="E183" s="96">
        <v>2127.15</v>
      </c>
      <c r="F183" s="97">
        <v>0.05</v>
      </c>
      <c r="G183" s="97">
        <v>0.05</v>
      </c>
    </row>
    <row r="184" spans="1:7" ht="15.6" customHeight="1" x14ac:dyDescent="0.25">
      <c r="A184" s="194">
        <v>933</v>
      </c>
      <c r="B184" s="195">
        <v>1700052810100</v>
      </c>
      <c r="C184" s="191" t="s">
        <v>369</v>
      </c>
      <c r="D184" s="95">
        <v>0</v>
      </c>
      <c r="E184" s="96">
        <v>1537.16</v>
      </c>
      <c r="F184" s="97">
        <v>0.05</v>
      </c>
      <c r="G184" s="97">
        <v>0.05</v>
      </c>
    </row>
    <row r="185" spans="1:7" ht="15.6" customHeight="1" x14ac:dyDescent="0.25">
      <c r="A185" s="194">
        <v>521</v>
      </c>
      <c r="B185" s="195">
        <v>1700053292285</v>
      </c>
      <c r="C185" s="191" t="s">
        <v>370</v>
      </c>
      <c r="D185" s="95">
        <v>0</v>
      </c>
      <c r="E185" s="96">
        <v>1010.31</v>
      </c>
      <c r="F185" s="97">
        <v>0.05</v>
      </c>
      <c r="G185" s="97">
        <v>0.05</v>
      </c>
    </row>
    <row r="186" spans="1:7" ht="15.6" customHeight="1" x14ac:dyDescent="0.25">
      <c r="A186" s="194">
        <v>995</v>
      </c>
      <c r="B186" s="195">
        <v>1700052348263</v>
      </c>
      <c r="C186" s="191" t="s">
        <v>371</v>
      </c>
      <c r="D186" s="95">
        <v>0</v>
      </c>
      <c r="E186" s="96">
        <v>19422.689999999999</v>
      </c>
      <c r="F186" s="97">
        <v>0.05</v>
      </c>
      <c r="G186" s="97">
        <v>0.05</v>
      </c>
    </row>
    <row r="187" spans="1:7" ht="15.6" customHeight="1" x14ac:dyDescent="0.25">
      <c r="A187" s="194">
        <v>964</v>
      </c>
      <c r="B187" s="195">
        <v>1700053001090</v>
      </c>
      <c r="C187" s="191" t="s">
        <v>372</v>
      </c>
      <c r="D187" s="95">
        <v>0</v>
      </c>
      <c r="E187" s="96">
        <v>22441.77</v>
      </c>
      <c r="F187" s="97">
        <v>0.05</v>
      </c>
      <c r="G187" s="97">
        <v>0.05</v>
      </c>
    </row>
    <row r="188" spans="1:7" ht="15.6" customHeight="1" x14ac:dyDescent="0.25">
      <c r="A188" s="194">
        <v>827</v>
      </c>
      <c r="B188" s="195">
        <v>1700052434639</v>
      </c>
      <c r="C188" s="191" t="s">
        <v>373</v>
      </c>
      <c r="D188" s="95">
        <v>0</v>
      </c>
      <c r="E188" s="96">
        <v>3531.43</v>
      </c>
      <c r="F188" s="97">
        <v>0.05</v>
      </c>
      <c r="G188" s="97">
        <v>0.05</v>
      </c>
    </row>
    <row r="189" spans="1:7" ht="15.6" customHeight="1" x14ac:dyDescent="0.25">
      <c r="A189" s="194">
        <v>898</v>
      </c>
      <c r="B189" s="195">
        <v>1700052878010</v>
      </c>
      <c r="C189" s="191" t="s">
        <v>374</v>
      </c>
      <c r="D189" s="95">
        <v>0</v>
      </c>
      <c r="E189" s="96">
        <v>1049.95</v>
      </c>
      <c r="F189" s="97">
        <v>0.05</v>
      </c>
      <c r="G189" s="97">
        <v>0.05</v>
      </c>
    </row>
    <row r="190" spans="1:7" ht="15.6" customHeight="1" x14ac:dyDescent="0.25">
      <c r="A190" s="194">
        <v>996</v>
      </c>
      <c r="B190" s="195">
        <v>1700053065057</v>
      </c>
      <c r="C190" s="191" t="s">
        <v>375</v>
      </c>
      <c r="D190" s="95">
        <v>0</v>
      </c>
      <c r="E190" s="96">
        <v>1205.94</v>
      </c>
      <c r="F190" s="97">
        <v>0.05</v>
      </c>
      <c r="G190" s="97">
        <v>0.05</v>
      </c>
    </row>
    <row r="191" spans="1:7" ht="15.6" customHeight="1" x14ac:dyDescent="0.25">
      <c r="A191" s="194">
        <v>842</v>
      </c>
      <c r="B191" s="195">
        <v>1700052768390</v>
      </c>
      <c r="C191" s="191" t="s">
        <v>376</v>
      </c>
      <c r="D191" s="95">
        <v>0</v>
      </c>
      <c r="E191" s="96">
        <v>939.47</v>
      </c>
      <c r="F191" s="97">
        <v>0.05</v>
      </c>
      <c r="G191" s="97">
        <v>0.05</v>
      </c>
    </row>
    <row r="192" spans="1:7" ht="15.6" customHeight="1" x14ac:dyDescent="0.25">
      <c r="A192" s="194">
        <v>899</v>
      </c>
      <c r="B192" s="195">
        <v>1700052826917</v>
      </c>
      <c r="C192" s="191" t="s">
        <v>377</v>
      </c>
      <c r="D192" s="95">
        <v>0</v>
      </c>
      <c r="E192" s="96">
        <v>3037.42</v>
      </c>
      <c r="F192" s="97">
        <v>0.05</v>
      </c>
      <c r="G192" s="97">
        <v>0.05</v>
      </c>
    </row>
    <row r="193" spans="1:7" ht="15.6" customHeight="1" x14ac:dyDescent="0.25">
      <c r="A193" s="194">
        <v>8727</v>
      </c>
      <c r="B193" s="195">
        <v>8727</v>
      </c>
      <c r="C193" s="191" t="s">
        <v>378</v>
      </c>
      <c r="D193" s="95">
        <v>0</v>
      </c>
      <c r="E193" s="96">
        <v>48163.63</v>
      </c>
      <c r="F193" s="97">
        <v>0.05</v>
      </c>
      <c r="G193" s="97">
        <v>0.05</v>
      </c>
    </row>
    <row r="194" spans="1:7" ht="15.6" customHeight="1" x14ac:dyDescent="0.25">
      <c r="A194" s="194">
        <v>902</v>
      </c>
      <c r="B194" s="195">
        <v>1700052857543</v>
      </c>
      <c r="C194" s="191" t="s">
        <v>379</v>
      </c>
      <c r="D194" s="95">
        <v>0</v>
      </c>
      <c r="E194" s="96">
        <v>868.29</v>
      </c>
      <c r="F194" s="97">
        <v>0.05</v>
      </c>
      <c r="G194" s="97">
        <v>0.05</v>
      </c>
    </row>
    <row r="195" spans="1:7" ht="15.6" customHeight="1" x14ac:dyDescent="0.25">
      <c r="A195" s="194">
        <v>912</v>
      </c>
      <c r="B195" s="195">
        <v>1700052859912</v>
      </c>
      <c r="C195" s="191" t="s">
        <v>380</v>
      </c>
      <c r="D195" s="95">
        <v>0</v>
      </c>
      <c r="E195" s="96">
        <v>1645.04</v>
      </c>
      <c r="F195" s="97">
        <v>0.05</v>
      </c>
      <c r="G195" s="97">
        <v>0.05</v>
      </c>
    </row>
    <row r="196" spans="1:7" ht="15.6" customHeight="1" x14ac:dyDescent="0.25">
      <c r="A196" s="194">
        <v>994</v>
      </c>
      <c r="B196" s="195">
        <v>1700052887706</v>
      </c>
      <c r="C196" s="191" t="s">
        <v>381</v>
      </c>
      <c r="D196" s="95">
        <v>0</v>
      </c>
      <c r="E196" s="96">
        <v>910.55</v>
      </c>
      <c r="F196" s="97">
        <v>0.05</v>
      </c>
      <c r="G196" s="97">
        <v>0.05</v>
      </c>
    </row>
    <row r="197" spans="1:7" ht="15.6" customHeight="1" x14ac:dyDescent="0.25">
      <c r="A197" s="194">
        <v>916</v>
      </c>
      <c r="B197" s="195">
        <v>1700052889730</v>
      </c>
      <c r="C197" s="191" t="s">
        <v>382</v>
      </c>
      <c r="D197" s="95">
        <v>0</v>
      </c>
      <c r="E197" s="96">
        <v>664.39</v>
      </c>
      <c r="F197" s="97">
        <v>0.05</v>
      </c>
      <c r="G197" s="97">
        <v>0.05</v>
      </c>
    </row>
    <row r="198" spans="1:7" ht="15.6" customHeight="1" x14ac:dyDescent="0.25">
      <c r="A198" s="194">
        <v>919</v>
      </c>
      <c r="B198" s="195">
        <v>1700052866742</v>
      </c>
      <c r="C198" s="191" t="s">
        <v>383</v>
      </c>
      <c r="D198" s="95">
        <v>0</v>
      </c>
      <c r="E198" s="96">
        <v>449.82</v>
      </c>
      <c r="F198" s="97">
        <v>0.05</v>
      </c>
      <c r="G198" s="97">
        <v>0.05</v>
      </c>
    </row>
    <row r="199" spans="1:7" ht="15.6" customHeight="1" x14ac:dyDescent="0.25">
      <c r="A199" s="194">
        <v>965</v>
      </c>
      <c r="B199" s="195">
        <v>1700052930023</v>
      </c>
      <c r="C199" s="191" t="s">
        <v>384</v>
      </c>
      <c r="D199" s="95">
        <v>0</v>
      </c>
      <c r="E199" s="96">
        <v>1848.77</v>
      </c>
      <c r="F199" s="97">
        <v>0.05</v>
      </c>
      <c r="G199" s="97">
        <v>0.05</v>
      </c>
    </row>
    <row r="200" spans="1:7" ht="15.6" customHeight="1" x14ac:dyDescent="0.25">
      <c r="A200" s="194">
        <v>8755</v>
      </c>
      <c r="B200" s="195">
        <v>8755</v>
      </c>
      <c r="C200" s="191" t="s">
        <v>385</v>
      </c>
      <c r="D200" s="95">
        <v>0</v>
      </c>
      <c r="E200" s="96">
        <v>658.83</v>
      </c>
      <c r="F200" s="97">
        <v>0.05</v>
      </c>
      <c r="G200" s="97">
        <v>0.05</v>
      </c>
    </row>
    <row r="201" spans="1:7" ht="15.6" customHeight="1" x14ac:dyDescent="0.25">
      <c r="A201" s="194">
        <v>535</v>
      </c>
      <c r="B201" s="195">
        <v>1700052918968</v>
      </c>
      <c r="C201" s="191" t="s">
        <v>386</v>
      </c>
      <c r="D201" s="95">
        <v>0</v>
      </c>
      <c r="E201" s="96">
        <v>1545.83</v>
      </c>
      <c r="F201" s="97">
        <v>0.05</v>
      </c>
      <c r="G201" s="97">
        <v>0.05</v>
      </c>
    </row>
    <row r="202" spans="1:7" ht="15.6" customHeight="1" x14ac:dyDescent="0.25">
      <c r="A202" s="194">
        <v>976</v>
      </c>
      <c r="B202" s="195">
        <v>1700052976700</v>
      </c>
      <c r="C202" s="191" t="s">
        <v>387</v>
      </c>
      <c r="D202" s="95">
        <v>0</v>
      </c>
      <c r="E202" s="96">
        <v>4155.5200000000004</v>
      </c>
      <c r="F202" s="97">
        <v>0.05</v>
      </c>
      <c r="G202" s="97">
        <v>0.05</v>
      </c>
    </row>
    <row r="203" spans="1:7" ht="15.6" customHeight="1" x14ac:dyDescent="0.25">
      <c r="A203" s="194">
        <v>857</v>
      </c>
      <c r="B203" s="195">
        <v>1700052983406</v>
      </c>
      <c r="C203" s="191" t="s">
        <v>388</v>
      </c>
      <c r="D203" s="95">
        <v>0</v>
      </c>
      <c r="E203" s="96">
        <v>1035.23</v>
      </c>
      <c r="F203" s="97">
        <v>0.05</v>
      </c>
      <c r="G203" s="97">
        <v>0.05</v>
      </c>
    </row>
    <row r="204" spans="1:7" ht="15.6" customHeight="1" x14ac:dyDescent="0.25">
      <c r="A204" s="194">
        <v>533</v>
      </c>
      <c r="B204" s="195">
        <v>1700053110685</v>
      </c>
      <c r="C204" s="191" t="s">
        <v>389</v>
      </c>
      <c r="D204" s="95">
        <v>0</v>
      </c>
      <c r="E204" s="96">
        <v>3716.05</v>
      </c>
      <c r="F204" s="97">
        <v>0.05</v>
      </c>
      <c r="G204" s="97">
        <v>0.05</v>
      </c>
    </row>
    <row r="205" spans="1:7" ht="15.6" customHeight="1" x14ac:dyDescent="0.25">
      <c r="A205" s="194">
        <v>947</v>
      </c>
      <c r="B205" s="195">
        <v>1700052947620</v>
      </c>
      <c r="C205" s="191" t="s">
        <v>390</v>
      </c>
      <c r="D205" s="95">
        <v>0</v>
      </c>
      <c r="E205" s="96">
        <v>1401.16</v>
      </c>
      <c r="F205" s="97">
        <v>0.05</v>
      </c>
      <c r="G205" s="97">
        <v>0.05</v>
      </c>
    </row>
    <row r="206" spans="1:7" ht="15.6" customHeight="1" x14ac:dyDescent="0.25">
      <c r="A206" s="194">
        <v>957</v>
      </c>
      <c r="B206" s="195">
        <v>1700052947807</v>
      </c>
      <c r="C206" s="191" t="s">
        <v>391</v>
      </c>
      <c r="D206" s="95">
        <v>0</v>
      </c>
      <c r="E206" s="96">
        <v>1018.26</v>
      </c>
      <c r="F206" s="97">
        <v>0.05</v>
      </c>
      <c r="G206" s="97">
        <v>0.05</v>
      </c>
    </row>
    <row r="207" spans="1:7" ht="15.6" customHeight="1" x14ac:dyDescent="0.25">
      <c r="A207" s="194">
        <v>960</v>
      </c>
      <c r="B207" s="195" t="s">
        <v>392</v>
      </c>
      <c r="C207" s="191" t="s">
        <v>393</v>
      </c>
      <c r="D207" s="95">
        <v>0</v>
      </c>
      <c r="E207" s="96">
        <v>983.84</v>
      </c>
      <c r="F207" s="97">
        <v>0.05</v>
      </c>
      <c r="G207" s="97">
        <v>0.05</v>
      </c>
    </row>
    <row r="208" spans="1:7" ht="15.6" customHeight="1" x14ac:dyDescent="0.25">
      <c r="A208" s="194">
        <v>872</v>
      </c>
      <c r="B208" s="195">
        <v>1700052944540</v>
      </c>
      <c r="C208" s="191" t="s">
        <v>394</v>
      </c>
      <c r="D208" s="95">
        <v>0</v>
      </c>
      <c r="E208" s="96">
        <v>1149.3399999999999</v>
      </c>
      <c r="F208" s="97">
        <v>0.05</v>
      </c>
      <c r="G208" s="97">
        <v>0.05</v>
      </c>
    </row>
    <row r="209" spans="1:7" ht="15.6" customHeight="1" x14ac:dyDescent="0.25">
      <c r="A209" s="194">
        <v>968</v>
      </c>
      <c r="B209" s="195">
        <v>1700052959227</v>
      </c>
      <c r="C209" s="191" t="s">
        <v>395</v>
      </c>
      <c r="D209" s="95">
        <v>0</v>
      </c>
      <c r="E209" s="96">
        <v>911.44</v>
      </c>
      <c r="F209" s="97">
        <v>0.05</v>
      </c>
      <c r="G209" s="97">
        <v>0.05</v>
      </c>
    </row>
    <row r="210" spans="1:7" ht="15.6" customHeight="1" x14ac:dyDescent="0.25">
      <c r="A210" s="194">
        <v>894</v>
      </c>
      <c r="B210" s="195">
        <v>1700053106838</v>
      </c>
      <c r="C210" s="191" t="s">
        <v>396</v>
      </c>
      <c r="D210" s="95">
        <v>0</v>
      </c>
      <c r="E210" s="96">
        <v>661.4</v>
      </c>
      <c r="F210" s="97">
        <v>0.05</v>
      </c>
      <c r="G210" s="97">
        <v>0.05</v>
      </c>
    </row>
    <row r="211" spans="1:7" ht="15.6" customHeight="1" x14ac:dyDescent="0.25">
      <c r="A211" s="194">
        <v>878</v>
      </c>
      <c r="B211" s="195">
        <v>1700052988886</v>
      </c>
      <c r="C211" s="191" t="s">
        <v>397</v>
      </c>
      <c r="D211" s="95">
        <v>0</v>
      </c>
      <c r="E211" s="96">
        <v>648.20000000000005</v>
      </c>
      <c r="F211" s="97">
        <v>0.05</v>
      </c>
      <c r="G211" s="97">
        <v>0.05</v>
      </c>
    </row>
    <row r="212" spans="1:7" ht="15.6" customHeight="1" x14ac:dyDescent="0.25">
      <c r="A212" s="194">
        <v>911</v>
      </c>
      <c r="B212" s="195">
        <v>1700052988859</v>
      </c>
      <c r="C212" s="191" t="s">
        <v>398</v>
      </c>
      <c r="D212" s="95">
        <v>0</v>
      </c>
      <c r="E212" s="96">
        <v>1249.3499999999999</v>
      </c>
      <c r="F212" s="97">
        <v>0.05</v>
      </c>
      <c r="G212" s="97">
        <v>0.05</v>
      </c>
    </row>
    <row r="213" spans="1:7" ht="15.6" customHeight="1" x14ac:dyDescent="0.25">
      <c r="A213" s="194">
        <v>920</v>
      </c>
      <c r="B213" s="195">
        <v>1700052866770</v>
      </c>
      <c r="C213" s="191" t="s">
        <v>399</v>
      </c>
      <c r="D213" s="95">
        <v>0</v>
      </c>
      <c r="E213" s="96">
        <v>1153.73</v>
      </c>
      <c r="F213" s="97">
        <v>0.05</v>
      </c>
      <c r="G213" s="97">
        <v>0.05</v>
      </c>
    </row>
    <row r="214" spans="1:7" ht="15.6" customHeight="1" x14ac:dyDescent="0.25">
      <c r="A214" s="194">
        <v>8756</v>
      </c>
      <c r="B214" s="195">
        <v>8756</v>
      </c>
      <c r="C214" s="191" t="s">
        <v>400</v>
      </c>
      <c r="D214" s="95">
        <v>0</v>
      </c>
      <c r="E214" s="96">
        <v>1630.13</v>
      </c>
      <c r="F214" s="97">
        <v>0.05</v>
      </c>
      <c r="G214" s="97">
        <v>0.05</v>
      </c>
    </row>
    <row r="215" spans="1:7" ht="15.6" customHeight="1" x14ac:dyDescent="0.25">
      <c r="A215" s="194">
        <v>988</v>
      </c>
      <c r="B215" s="195">
        <v>1700053037529</v>
      </c>
      <c r="C215" s="191" t="s">
        <v>401</v>
      </c>
      <c r="D215" s="95">
        <v>0</v>
      </c>
      <c r="E215" s="96">
        <v>971.33</v>
      </c>
      <c r="F215" s="97">
        <v>0.05</v>
      </c>
      <c r="G215" s="97">
        <v>0.05</v>
      </c>
    </row>
    <row r="216" spans="1:7" ht="15.6" customHeight="1" x14ac:dyDescent="0.25">
      <c r="A216" s="194">
        <v>960</v>
      </c>
      <c r="B216" s="195">
        <v>1700060123642</v>
      </c>
      <c r="C216" s="191" t="s">
        <v>402</v>
      </c>
      <c r="D216" s="95">
        <v>0</v>
      </c>
      <c r="E216" s="96">
        <v>5071.66</v>
      </c>
      <c r="F216" s="97">
        <v>0.05</v>
      </c>
      <c r="G216" s="97">
        <v>0.05</v>
      </c>
    </row>
    <row r="217" spans="1:7" ht="15.6" customHeight="1" x14ac:dyDescent="0.25">
      <c r="A217" s="194">
        <v>921</v>
      </c>
      <c r="B217" s="195">
        <v>1700052954664</v>
      </c>
      <c r="C217" s="191" t="s">
        <v>403</v>
      </c>
      <c r="D217" s="95">
        <v>0</v>
      </c>
      <c r="E217" s="96">
        <v>824.98</v>
      </c>
      <c r="F217" s="97">
        <v>0.05</v>
      </c>
      <c r="G217" s="97">
        <v>0.05</v>
      </c>
    </row>
    <row r="218" spans="1:7" ht="15.6" customHeight="1" x14ac:dyDescent="0.25">
      <c r="A218" s="194">
        <v>998</v>
      </c>
      <c r="B218" s="195">
        <v>1700052963092</v>
      </c>
      <c r="C218" s="191" t="s">
        <v>404</v>
      </c>
      <c r="D218" s="95">
        <v>0</v>
      </c>
      <c r="E218" s="96">
        <v>651.39</v>
      </c>
      <c r="F218" s="97">
        <v>0.05</v>
      </c>
      <c r="G218" s="97">
        <v>0.05</v>
      </c>
    </row>
    <row r="219" spans="1:7" ht="15.6" customHeight="1" x14ac:dyDescent="0.25">
      <c r="A219" s="194">
        <v>8738</v>
      </c>
      <c r="B219" s="195">
        <v>8738</v>
      </c>
      <c r="C219" s="191" t="s">
        <v>405</v>
      </c>
      <c r="D219" s="95">
        <v>0</v>
      </c>
      <c r="E219" s="96">
        <v>3164.81</v>
      </c>
      <c r="F219" s="97">
        <v>0.05</v>
      </c>
      <c r="G219" s="97">
        <v>0.05</v>
      </c>
    </row>
    <row r="220" spans="1:7" ht="15.6" customHeight="1" x14ac:dyDescent="0.25">
      <c r="A220" s="194">
        <v>959</v>
      </c>
      <c r="B220" s="195">
        <v>1700052976808</v>
      </c>
      <c r="C220" s="191" t="s">
        <v>406</v>
      </c>
      <c r="D220" s="95">
        <v>0</v>
      </c>
      <c r="E220" s="96">
        <v>900.21</v>
      </c>
      <c r="F220" s="97">
        <v>0.05</v>
      </c>
      <c r="G220" s="97">
        <v>0.05</v>
      </c>
    </row>
    <row r="221" spans="1:7" ht="15.6" customHeight="1" x14ac:dyDescent="0.25">
      <c r="A221" s="194">
        <v>901</v>
      </c>
      <c r="B221" s="195">
        <v>1700052982927</v>
      </c>
      <c r="C221" s="191" t="s">
        <v>407</v>
      </c>
      <c r="D221" s="95">
        <v>0</v>
      </c>
      <c r="E221" s="96">
        <v>449.82</v>
      </c>
      <c r="F221" s="97">
        <v>0.05</v>
      </c>
      <c r="G221" s="97">
        <v>0.05</v>
      </c>
    </row>
    <row r="222" spans="1:7" ht="15.6" customHeight="1" x14ac:dyDescent="0.25">
      <c r="A222" s="194">
        <v>905</v>
      </c>
      <c r="B222" s="195">
        <v>1700053058802</v>
      </c>
      <c r="C222" s="191" t="s">
        <v>408</v>
      </c>
      <c r="D222" s="95">
        <v>0</v>
      </c>
      <c r="E222" s="96">
        <v>16424.34</v>
      </c>
      <c r="F222" s="97">
        <v>0.05</v>
      </c>
      <c r="G222" s="97">
        <v>0.05</v>
      </c>
    </row>
    <row r="223" spans="1:7" ht="15.6" customHeight="1" x14ac:dyDescent="0.25">
      <c r="A223" s="194">
        <v>8737</v>
      </c>
      <c r="B223" s="195">
        <v>8737</v>
      </c>
      <c r="C223" s="191" t="s">
        <v>410</v>
      </c>
      <c r="D223" s="95">
        <v>0</v>
      </c>
      <c r="E223" s="96">
        <v>2500.66</v>
      </c>
      <c r="F223" s="97">
        <v>0.05</v>
      </c>
      <c r="G223" s="97">
        <v>0.05</v>
      </c>
    </row>
    <row r="224" spans="1:7" ht="15.6" customHeight="1" x14ac:dyDescent="0.25">
      <c r="A224" s="194">
        <v>862</v>
      </c>
      <c r="B224" s="195">
        <v>1700052996664</v>
      </c>
      <c r="C224" s="191" t="s">
        <v>411</v>
      </c>
      <c r="D224" s="95">
        <v>0</v>
      </c>
      <c r="E224" s="96">
        <v>963.4</v>
      </c>
      <c r="F224" s="97">
        <v>0.05</v>
      </c>
      <c r="G224" s="97">
        <v>0.05</v>
      </c>
    </row>
    <row r="225" spans="1:7" ht="15.6" customHeight="1" x14ac:dyDescent="0.25">
      <c r="A225" s="194">
        <v>8743</v>
      </c>
      <c r="B225" s="195">
        <v>8743</v>
      </c>
      <c r="C225" s="191" t="s">
        <v>412</v>
      </c>
      <c r="D225" s="95">
        <v>0</v>
      </c>
      <c r="E225" s="96">
        <v>654.79999999999995</v>
      </c>
      <c r="F225" s="97">
        <v>0.05</v>
      </c>
      <c r="G225" s="97">
        <v>0.05</v>
      </c>
    </row>
    <row r="226" spans="1:7" ht="15.6" customHeight="1" x14ac:dyDescent="0.25">
      <c r="A226" s="194">
        <v>8757</v>
      </c>
      <c r="B226" s="195">
        <v>8757</v>
      </c>
      <c r="C226" s="191" t="s">
        <v>413</v>
      </c>
      <c r="D226" s="95">
        <v>0</v>
      </c>
      <c r="E226" s="96">
        <v>21339.19</v>
      </c>
      <c r="F226" s="97">
        <v>0.05</v>
      </c>
      <c r="G226" s="97">
        <v>0.05</v>
      </c>
    </row>
    <row r="227" spans="1:7" ht="15.6" customHeight="1" x14ac:dyDescent="0.25">
      <c r="A227" s="194">
        <v>897</v>
      </c>
      <c r="B227" s="195">
        <v>1700053029253</v>
      </c>
      <c r="C227" s="191" t="s">
        <v>414</v>
      </c>
      <c r="D227" s="95">
        <v>0</v>
      </c>
      <c r="E227" s="96">
        <v>11810.96</v>
      </c>
      <c r="F227" s="97">
        <v>0.05</v>
      </c>
      <c r="G227" s="97">
        <v>0.05</v>
      </c>
    </row>
    <row r="228" spans="1:7" ht="15.6" customHeight="1" x14ac:dyDescent="0.25">
      <c r="A228" s="194">
        <v>960</v>
      </c>
      <c r="B228" s="195">
        <v>1700053276200</v>
      </c>
      <c r="C228" s="191" t="s">
        <v>415</v>
      </c>
      <c r="D228" s="95">
        <v>0</v>
      </c>
      <c r="E228" s="96">
        <v>961.08</v>
      </c>
      <c r="F228" s="97">
        <v>0.05</v>
      </c>
      <c r="G228" s="97">
        <v>0.05</v>
      </c>
    </row>
    <row r="229" spans="1:7" ht="49.5" customHeight="1" x14ac:dyDescent="0.25">
      <c r="A229" s="194">
        <v>907</v>
      </c>
      <c r="B229" s="195" t="s">
        <v>416</v>
      </c>
      <c r="C229" s="191" t="s">
        <v>417</v>
      </c>
      <c r="D229" s="95">
        <v>0</v>
      </c>
      <c r="E229" s="96">
        <v>959.28</v>
      </c>
      <c r="F229" s="97">
        <v>0.05</v>
      </c>
      <c r="G229" s="97">
        <v>0.05</v>
      </c>
    </row>
    <row r="230" spans="1:7" ht="15.6" customHeight="1" x14ac:dyDescent="0.25">
      <c r="A230" s="194">
        <v>997</v>
      </c>
      <c r="B230" s="195">
        <v>1700053036250</v>
      </c>
      <c r="C230" s="191" t="s">
        <v>418</v>
      </c>
      <c r="D230" s="95">
        <v>0</v>
      </c>
      <c r="E230" s="96">
        <v>665.14</v>
      </c>
      <c r="F230" s="97">
        <v>0.05</v>
      </c>
      <c r="G230" s="97">
        <v>0.05</v>
      </c>
    </row>
    <row r="231" spans="1:7" ht="15.6" customHeight="1" x14ac:dyDescent="0.25">
      <c r="A231" s="194">
        <v>892</v>
      </c>
      <c r="B231" s="195">
        <v>1700053043294</v>
      </c>
      <c r="C231" s="191" t="s">
        <v>419</v>
      </c>
      <c r="D231" s="95">
        <v>0</v>
      </c>
      <c r="E231" s="96">
        <v>1445.3</v>
      </c>
      <c r="F231" s="97">
        <v>0.05</v>
      </c>
      <c r="G231" s="97">
        <v>0.05</v>
      </c>
    </row>
    <row r="232" spans="1:7" ht="15.6" customHeight="1" x14ac:dyDescent="0.25">
      <c r="A232" s="194">
        <v>993</v>
      </c>
      <c r="B232" s="195">
        <v>1700053043319</v>
      </c>
      <c r="C232" s="191" t="s">
        <v>420</v>
      </c>
      <c r="D232" s="95">
        <v>0</v>
      </c>
      <c r="E232" s="96">
        <v>657.5</v>
      </c>
      <c r="F232" s="97">
        <v>0.05</v>
      </c>
      <c r="G232" s="97">
        <v>0.05</v>
      </c>
    </row>
    <row r="233" spans="1:7" ht="15.6" customHeight="1" x14ac:dyDescent="0.25">
      <c r="A233" s="194">
        <v>858</v>
      </c>
      <c r="B233" s="195">
        <v>1700053104974</v>
      </c>
      <c r="C233" s="191" t="s">
        <v>423</v>
      </c>
      <c r="D233" s="95">
        <v>0</v>
      </c>
      <c r="E233" s="96">
        <v>605.20000000000005</v>
      </c>
      <c r="F233" s="97">
        <v>0.05</v>
      </c>
      <c r="G233" s="97">
        <v>0.05</v>
      </c>
    </row>
    <row r="234" spans="1:7" ht="15.6" customHeight="1" x14ac:dyDescent="0.25">
      <c r="A234" s="194">
        <v>532</v>
      </c>
      <c r="B234" s="195">
        <v>1700053187048</v>
      </c>
      <c r="C234" s="191" t="s">
        <v>424</v>
      </c>
      <c r="D234" s="95">
        <v>0</v>
      </c>
      <c r="E234" s="96">
        <v>40089.54</v>
      </c>
      <c r="F234" s="97">
        <v>0.05</v>
      </c>
      <c r="G234" s="97">
        <v>0.05</v>
      </c>
    </row>
    <row r="235" spans="1:7" ht="15.6" customHeight="1" x14ac:dyDescent="0.25">
      <c r="A235" s="194">
        <v>536</v>
      </c>
      <c r="B235" s="195">
        <v>1700053289877</v>
      </c>
      <c r="C235" s="191" t="s">
        <v>425</v>
      </c>
      <c r="D235" s="95">
        <v>0</v>
      </c>
      <c r="E235" s="96">
        <v>926.82</v>
      </c>
      <c r="F235" s="97">
        <v>0.05</v>
      </c>
      <c r="G235" s="97">
        <v>0.05</v>
      </c>
    </row>
    <row r="236" spans="1:7" ht="26.4" x14ac:dyDescent="0.25">
      <c r="A236" s="194">
        <v>538</v>
      </c>
      <c r="B236" s="195" t="s">
        <v>427</v>
      </c>
      <c r="C236" s="191" t="s">
        <v>428</v>
      </c>
      <c r="D236" s="95">
        <v>0</v>
      </c>
      <c r="E236" s="96">
        <v>3270.92</v>
      </c>
      <c r="F236" s="97">
        <v>0.05</v>
      </c>
      <c r="G236" s="97">
        <v>0.05</v>
      </c>
    </row>
    <row r="237" spans="1:7" ht="15.6" customHeight="1" x14ac:dyDescent="0.25">
      <c r="A237" s="194">
        <v>8764</v>
      </c>
      <c r="B237" s="195">
        <v>8764</v>
      </c>
      <c r="C237" s="191" t="s">
        <v>429</v>
      </c>
      <c r="D237" s="95">
        <v>0</v>
      </c>
      <c r="E237" s="96">
        <v>10789.94</v>
      </c>
      <c r="F237" s="97">
        <v>0.05</v>
      </c>
      <c r="G237" s="97">
        <v>0.05</v>
      </c>
    </row>
    <row r="238" spans="1:7" ht="15.6" customHeight="1" x14ac:dyDescent="0.25">
      <c r="A238" s="194">
        <v>534</v>
      </c>
      <c r="B238" s="195">
        <v>1700053240064</v>
      </c>
      <c r="C238" s="191" t="s">
        <v>430</v>
      </c>
      <c r="D238" s="95">
        <v>0</v>
      </c>
      <c r="E238" s="96">
        <v>1095.94</v>
      </c>
      <c r="F238" s="97">
        <v>0.05</v>
      </c>
      <c r="G238" s="97">
        <v>0.05</v>
      </c>
    </row>
    <row r="239" spans="1:7" ht="15.6" customHeight="1" x14ac:dyDescent="0.25">
      <c r="A239" s="92">
        <v>8771</v>
      </c>
      <c r="B239" s="190">
        <v>8771</v>
      </c>
      <c r="C239" s="191" t="s">
        <v>431</v>
      </c>
      <c r="D239" s="95">
        <v>0</v>
      </c>
      <c r="E239" s="96">
        <v>813.56</v>
      </c>
      <c r="F239" s="97">
        <v>0.05</v>
      </c>
      <c r="G239" s="97">
        <v>0.05</v>
      </c>
    </row>
    <row r="240" spans="1:7" ht="15.6" customHeight="1" x14ac:dyDescent="0.25">
      <c r="A240" s="194">
        <v>537</v>
      </c>
      <c r="B240" s="195">
        <v>1700053282134</v>
      </c>
      <c r="C240" s="191" t="s">
        <v>432</v>
      </c>
      <c r="D240" s="95">
        <v>0</v>
      </c>
      <c r="E240" s="96">
        <v>3317.71</v>
      </c>
      <c r="F240" s="97">
        <v>0.05</v>
      </c>
      <c r="G240" s="97">
        <v>0.05</v>
      </c>
    </row>
    <row r="241" spans="1:7" ht="15.6" customHeight="1" x14ac:dyDescent="0.25">
      <c r="A241" s="92">
        <v>8769</v>
      </c>
      <c r="B241" s="190">
        <v>8769</v>
      </c>
      <c r="C241" s="191" t="s">
        <v>433</v>
      </c>
      <c r="D241" s="95">
        <v>0</v>
      </c>
      <c r="E241" s="96">
        <v>785.13</v>
      </c>
      <c r="F241" s="97">
        <v>0.05</v>
      </c>
      <c r="G241" s="97">
        <v>0.05</v>
      </c>
    </row>
    <row r="242" spans="1:7" ht="15.6" customHeight="1" x14ac:dyDescent="0.25">
      <c r="A242" s="194">
        <v>960</v>
      </c>
      <c r="B242" s="195"/>
      <c r="C242" s="191" t="s">
        <v>434</v>
      </c>
      <c r="D242" s="95">
        <v>0</v>
      </c>
      <c r="E242" s="96">
        <v>1062.94</v>
      </c>
      <c r="F242" s="97">
        <v>0.05</v>
      </c>
      <c r="G242" s="97">
        <v>0.05</v>
      </c>
    </row>
    <row r="243" spans="1:7" ht="15.6" customHeight="1" x14ac:dyDescent="0.25">
      <c r="A243" s="194">
        <v>960</v>
      </c>
      <c r="B243" s="195">
        <v>1700053343433</v>
      </c>
      <c r="C243" s="191" t="s">
        <v>435</v>
      </c>
      <c r="D243" s="95">
        <v>0</v>
      </c>
      <c r="E243" s="96">
        <v>747.04</v>
      </c>
      <c r="F243" s="97">
        <v>0.05</v>
      </c>
      <c r="G243" s="97">
        <v>0.05</v>
      </c>
    </row>
    <row r="244" spans="1:7" ht="15.6" customHeight="1" x14ac:dyDescent="0.25">
      <c r="A244" s="194">
        <v>8760</v>
      </c>
      <c r="B244" s="194">
        <v>8760</v>
      </c>
      <c r="C244" s="191" t="s">
        <v>436</v>
      </c>
      <c r="D244" s="95">
        <v>0</v>
      </c>
      <c r="E244" s="96">
        <v>24221.62</v>
      </c>
      <c r="F244" s="97">
        <v>0.05</v>
      </c>
      <c r="G244" s="97">
        <v>0.05</v>
      </c>
    </row>
    <row r="245" spans="1:7" ht="15.6" customHeight="1" x14ac:dyDescent="0.25">
      <c r="A245" s="194">
        <v>540</v>
      </c>
      <c r="B245" s="195">
        <v>1700053298905</v>
      </c>
      <c r="C245" s="191" t="s">
        <v>437</v>
      </c>
      <c r="D245" s="95">
        <v>0</v>
      </c>
      <c r="E245" s="96">
        <v>3479.82</v>
      </c>
      <c r="F245" s="97">
        <v>0.05</v>
      </c>
      <c r="G245" s="97">
        <v>0.05</v>
      </c>
    </row>
    <row r="246" spans="1:7" ht="15.6" customHeight="1" x14ac:dyDescent="0.25">
      <c r="A246" s="194">
        <v>539</v>
      </c>
      <c r="B246" s="195">
        <v>1700053280191</v>
      </c>
      <c r="C246" s="191" t="s">
        <v>438</v>
      </c>
      <c r="D246" s="95">
        <v>0</v>
      </c>
      <c r="E246" s="96">
        <v>493.11</v>
      </c>
      <c r="F246" s="97">
        <v>0.05</v>
      </c>
      <c r="G246" s="97">
        <v>0.05</v>
      </c>
    </row>
    <row r="247" spans="1:7" ht="15.6" customHeight="1" x14ac:dyDescent="0.25">
      <c r="A247" s="194">
        <v>960</v>
      </c>
      <c r="B247" s="195">
        <v>1700060031860</v>
      </c>
      <c r="C247" s="191" t="s">
        <v>439</v>
      </c>
      <c r="D247" s="95">
        <v>0</v>
      </c>
      <c r="E247" s="96">
        <v>1024.8800000000001</v>
      </c>
      <c r="F247" s="97">
        <v>0.05</v>
      </c>
      <c r="G247" s="97">
        <v>0.05</v>
      </c>
    </row>
    <row r="248" spans="1:7" ht="15.6" customHeight="1" x14ac:dyDescent="0.25">
      <c r="A248" s="194">
        <v>960</v>
      </c>
      <c r="B248" s="195">
        <v>1700060004314</v>
      </c>
      <c r="C248" s="191" t="s">
        <v>440</v>
      </c>
      <c r="D248" s="95">
        <v>0</v>
      </c>
      <c r="E248" s="96">
        <v>1093.47</v>
      </c>
      <c r="F248" s="97">
        <v>0.05</v>
      </c>
      <c r="G248" s="97">
        <v>0.05</v>
      </c>
    </row>
    <row r="249" spans="1:7" ht="15.6" customHeight="1" x14ac:dyDescent="0.25">
      <c r="A249" s="194">
        <v>960</v>
      </c>
      <c r="B249" s="195"/>
      <c r="C249" s="191" t="s">
        <v>441</v>
      </c>
      <c r="D249" s="95">
        <v>0</v>
      </c>
      <c r="E249" s="96">
        <v>724.91</v>
      </c>
      <c r="F249" s="97">
        <v>0.05</v>
      </c>
      <c r="G249" s="97">
        <v>0.05</v>
      </c>
    </row>
    <row r="250" spans="1:7" ht="15.6" customHeight="1" x14ac:dyDescent="0.25">
      <c r="A250" s="194">
        <v>960</v>
      </c>
      <c r="B250" s="195"/>
      <c r="C250" s="191" t="s">
        <v>442</v>
      </c>
      <c r="D250" s="95">
        <v>0</v>
      </c>
      <c r="E250" s="96">
        <v>2383.54</v>
      </c>
      <c r="F250" s="97">
        <v>0.05</v>
      </c>
      <c r="G250" s="97">
        <v>0.05</v>
      </c>
    </row>
    <row r="251" spans="1:7" ht="15.6" customHeight="1" x14ac:dyDescent="0.25">
      <c r="A251" s="194">
        <v>960</v>
      </c>
      <c r="B251" s="195">
        <v>1700060033281</v>
      </c>
      <c r="C251" s="191" t="s">
        <v>443</v>
      </c>
      <c r="D251" s="95">
        <v>0</v>
      </c>
      <c r="E251" s="96">
        <v>917.64</v>
      </c>
      <c r="F251" s="97">
        <v>0.05</v>
      </c>
      <c r="G251" s="97">
        <v>0.05</v>
      </c>
    </row>
    <row r="252" spans="1:7" ht="15.6" customHeight="1" x14ac:dyDescent="0.25">
      <c r="A252" s="93"/>
      <c r="B252" s="94"/>
      <c r="C252" s="93"/>
      <c r="D252" s="95"/>
      <c r="E252" s="96"/>
      <c r="F252" s="97"/>
      <c r="G252" s="97"/>
    </row>
    <row r="253" spans="1:7" ht="15.6" customHeight="1" x14ac:dyDescent="0.25">
      <c r="A253" s="93"/>
      <c r="B253" s="94"/>
      <c r="C253" s="93"/>
      <c r="D253" s="95"/>
      <c r="E253" s="96"/>
      <c r="F253" s="97"/>
      <c r="G253" s="97"/>
    </row>
    <row r="254" spans="1:7" ht="15.6" customHeight="1" x14ac:dyDescent="0.25">
      <c r="A254" s="93"/>
      <c r="B254" s="94"/>
      <c r="C254" s="93"/>
      <c r="D254" s="95"/>
      <c r="E254" s="96"/>
      <c r="F254" s="97"/>
      <c r="G254" s="97"/>
    </row>
  </sheetData>
  <sheetProtection formatCells="0" formatColumns="0" formatRows="0" sort="0" autoFilter="0"/>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70" zoomScaleNormal="70" zoomScaleSheetLayoutView="100" workbookViewId="0"/>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49" t="s">
        <v>36</v>
      </c>
      <c r="B1" s="3"/>
      <c r="D1" s="3"/>
      <c r="E1" s="3"/>
      <c r="F1" s="3"/>
      <c r="G1" s="8"/>
      <c r="H1" s="4"/>
      <c r="I1" s="4"/>
    </row>
    <row r="2" spans="1:12" s="2" customFormat="1" ht="27" customHeight="1" x14ac:dyDescent="0.25">
      <c r="A2" s="228" t="str">
        <f>Overview!B4&amp; " - Effective from "&amp;Overview!D4&amp;" - "&amp;Overview!E4&amp;" LV and HV tariffs"</f>
        <v>Scottish Hydro Electric Power Distribution plc - Effective from 1 April 2023 - Final LV and HV tariffs</v>
      </c>
      <c r="B2" s="228"/>
      <c r="C2" s="228"/>
      <c r="D2" s="228"/>
      <c r="E2" s="228"/>
      <c r="F2" s="228"/>
      <c r="G2" s="228"/>
      <c r="H2" s="228"/>
      <c r="I2" s="228"/>
      <c r="J2" s="228"/>
      <c r="K2" s="4"/>
      <c r="L2" s="4"/>
    </row>
    <row r="3" spans="1:12" s="2" customFormat="1" ht="27" customHeight="1" x14ac:dyDescent="0.25">
      <c r="A3" s="261" t="s">
        <v>447</v>
      </c>
      <c r="B3" s="261"/>
      <c r="C3" s="261"/>
      <c r="D3" s="261"/>
      <c r="E3" s="261"/>
      <c r="F3" s="261"/>
      <c r="G3" s="261"/>
      <c r="H3" s="261"/>
      <c r="I3" s="261"/>
      <c r="J3" s="261"/>
      <c r="K3" s="4"/>
      <c r="L3" s="4"/>
    </row>
    <row r="4" spans="1:12" s="2" customFormat="1" ht="71.25" customHeight="1" x14ac:dyDescent="0.25">
      <c r="A4" s="13"/>
      <c r="B4" s="24" t="s">
        <v>70</v>
      </c>
      <c r="C4" s="12" t="s">
        <v>62</v>
      </c>
      <c r="D4" s="52" t="s">
        <v>63</v>
      </c>
      <c r="E4" s="52" t="s">
        <v>64</v>
      </c>
      <c r="F4" s="52" t="s">
        <v>65</v>
      </c>
      <c r="G4" s="12" t="s">
        <v>66</v>
      </c>
      <c r="H4" s="12"/>
      <c r="I4" s="12"/>
      <c r="J4" s="12"/>
      <c r="K4" s="4"/>
      <c r="L4" s="4"/>
    </row>
    <row r="5" spans="1:12" s="2" customFormat="1" ht="41.4" x14ac:dyDescent="0.25">
      <c r="A5" s="14" t="s">
        <v>74</v>
      </c>
      <c r="B5" s="23" t="s">
        <v>76</v>
      </c>
      <c r="C5" s="173">
        <v>2</v>
      </c>
      <c r="D5" s="135">
        <v>7.9219999999999997</v>
      </c>
      <c r="E5" s="136">
        <v>2.2000000000000002</v>
      </c>
      <c r="F5" s="137">
        <v>0.625</v>
      </c>
      <c r="G5" s="44"/>
      <c r="H5" s="44"/>
      <c r="I5" s="44"/>
      <c r="J5" s="40"/>
      <c r="K5" s="4"/>
      <c r="L5" s="4"/>
    </row>
    <row r="6" spans="1:12" s="2" customFormat="1" ht="32.25" customHeight="1" x14ac:dyDescent="0.25">
      <c r="A6" s="14" t="s">
        <v>77</v>
      </c>
      <c r="B6" s="23" t="s">
        <v>80</v>
      </c>
      <c r="C6" s="162" t="s">
        <v>79</v>
      </c>
      <c r="D6" s="135">
        <v>9.6869999999999994</v>
      </c>
      <c r="E6" s="136">
        <v>2.69</v>
      </c>
      <c r="F6" s="137">
        <v>0.76500000000000001</v>
      </c>
      <c r="G6" s="43">
        <v>13.32</v>
      </c>
      <c r="H6" s="44"/>
      <c r="I6" s="44"/>
      <c r="J6" s="40"/>
      <c r="K6" s="4"/>
      <c r="L6" s="4"/>
    </row>
    <row r="7" spans="1:12" s="2" customFormat="1" ht="32.25" customHeight="1" x14ac:dyDescent="0.25">
      <c r="A7" s="14" t="s">
        <v>81</v>
      </c>
      <c r="B7" s="23" t="s">
        <v>83</v>
      </c>
      <c r="C7" s="162" t="s">
        <v>79</v>
      </c>
      <c r="D7" s="135">
        <v>9.6869999999999994</v>
      </c>
      <c r="E7" s="136">
        <v>2.69</v>
      </c>
      <c r="F7" s="137">
        <v>0.76500000000000001</v>
      </c>
      <c r="G7" s="43">
        <v>19.350000000000001</v>
      </c>
      <c r="H7" s="44"/>
      <c r="I7" s="44"/>
      <c r="J7" s="40"/>
      <c r="K7" s="4"/>
      <c r="L7" s="4"/>
    </row>
    <row r="8" spans="1:12" s="2" customFormat="1" ht="32.25" customHeight="1" x14ac:dyDescent="0.25">
      <c r="A8" s="14" t="s">
        <v>84</v>
      </c>
      <c r="B8" s="23" t="s">
        <v>86</v>
      </c>
      <c r="C8" s="162" t="s">
        <v>79</v>
      </c>
      <c r="D8" s="135">
        <v>9.6869999999999994</v>
      </c>
      <c r="E8" s="136">
        <v>2.69</v>
      </c>
      <c r="F8" s="137">
        <v>0.76500000000000001</v>
      </c>
      <c r="G8" s="43">
        <v>31.61</v>
      </c>
      <c r="H8" s="44"/>
      <c r="I8" s="44"/>
      <c r="J8" s="40"/>
      <c r="K8" s="4"/>
      <c r="L8" s="4"/>
    </row>
    <row r="9" spans="1:12" s="2" customFormat="1" ht="32.25" customHeight="1" x14ac:dyDescent="0.25">
      <c r="A9" s="14" t="s">
        <v>87</v>
      </c>
      <c r="B9" s="23" t="s">
        <v>89</v>
      </c>
      <c r="C9" s="162" t="s">
        <v>79</v>
      </c>
      <c r="D9" s="135">
        <v>9.6869999999999994</v>
      </c>
      <c r="E9" s="136">
        <v>2.69</v>
      </c>
      <c r="F9" s="137">
        <v>0.76500000000000001</v>
      </c>
      <c r="G9" s="43">
        <v>49.66</v>
      </c>
      <c r="H9" s="44"/>
      <c r="I9" s="44"/>
      <c r="J9" s="40"/>
      <c r="K9" s="4"/>
      <c r="L9" s="4"/>
    </row>
    <row r="10" spans="1:12" s="2" customFormat="1" ht="32.25" customHeight="1" x14ac:dyDescent="0.25">
      <c r="A10" s="14" t="s">
        <v>90</v>
      </c>
      <c r="B10" s="23" t="s">
        <v>92</v>
      </c>
      <c r="C10" s="162" t="s">
        <v>79</v>
      </c>
      <c r="D10" s="135">
        <v>9.6869999999999994</v>
      </c>
      <c r="E10" s="136">
        <v>2.69</v>
      </c>
      <c r="F10" s="137">
        <v>0.76500000000000001</v>
      </c>
      <c r="G10" s="43">
        <v>109.22</v>
      </c>
      <c r="H10" s="44"/>
      <c r="I10" s="44"/>
      <c r="J10" s="40"/>
      <c r="K10" s="4"/>
      <c r="L10" s="4"/>
    </row>
    <row r="11" spans="1:12" s="2" customFormat="1" ht="32.25" customHeight="1" x14ac:dyDescent="0.25">
      <c r="A11" s="14" t="s">
        <v>93</v>
      </c>
      <c r="B11" s="23" t="s">
        <v>95</v>
      </c>
      <c r="C11" s="173">
        <v>4</v>
      </c>
      <c r="D11" s="135">
        <v>9.6869999999999994</v>
      </c>
      <c r="E11" s="136">
        <v>2.69</v>
      </c>
      <c r="F11" s="137">
        <v>0.76500000000000001</v>
      </c>
      <c r="G11" s="44"/>
      <c r="H11" s="44"/>
      <c r="I11" s="44"/>
      <c r="J11" s="40"/>
      <c r="K11" s="4"/>
      <c r="L11" s="4"/>
    </row>
    <row r="12" spans="1:12" ht="12.6" customHeight="1" x14ac:dyDescent="0.25">
      <c r="A12" s="203" t="s">
        <v>448</v>
      </c>
      <c r="B12" s="262" t="s">
        <v>449</v>
      </c>
      <c r="C12" s="262"/>
      <c r="D12" s="262"/>
      <c r="E12" s="262"/>
      <c r="F12" s="262"/>
      <c r="G12" s="262"/>
      <c r="H12" s="263"/>
      <c r="I12" s="263"/>
      <c r="J12" s="263"/>
    </row>
    <row r="13" spans="1:12" x14ac:dyDescent="0.25">
      <c r="A13" s="48"/>
      <c r="B13" s="48"/>
      <c r="C13" s="48"/>
      <c r="D13" s="48"/>
      <c r="E13" s="48"/>
      <c r="F13" s="48"/>
      <c r="G13" s="48"/>
      <c r="H13" s="48"/>
      <c r="I13" s="48"/>
      <c r="J13" s="48"/>
    </row>
    <row r="14" spans="1:12" x14ac:dyDescent="0.25">
      <c r="A14" s="48"/>
      <c r="B14" s="48"/>
      <c r="C14" s="48"/>
      <c r="D14" s="48"/>
      <c r="E14" s="48"/>
      <c r="F14" s="48"/>
      <c r="G14" s="48"/>
      <c r="H14" s="48"/>
      <c r="I14" s="48"/>
      <c r="J14" s="48"/>
    </row>
    <row r="15" spans="1:12" s="2" customFormat="1" ht="27" customHeight="1" x14ac:dyDescent="0.25">
      <c r="A15" s="261" t="s">
        <v>450</v>
      </c>
      <c r="B15" s="261"/>
      <c r="C15" s="261"/>
      <c r="D15" s="261"/>
      <c r="E15" s="261"/>
      <c r="F15" s="261"/>
      <c r="G15" s="261"/>
      <c r="H15" s="261"/>
      <c r="I15" s="261"/>
      <c r="J15" s="261"/>
      <c r="K15" s="4"/>
      <c r="L15" s="4"/>
    </row>
    <row r="16" spans="1:12" s="2" customFormat="1" ht="58.5" customHeight="1" x14ac:dyDescent="0.25">
      <c r="A16" s="13"/>
      <c r="B16" s="24" t="s">
        <v>70</v>
      </c>
      <c r="C16" s="12" t="s">
        <v>62</v>
      </c>
      <c r="D16" s="52" t="s">
        <v>63</v>
      </c>
      <c r="E16" s="52" t="s">
        <v>64</v>
      </c>
      <c r="F16" s="52" t="s">
        <v>65</v>
      </c>
      <c r="G16" s="12" t="s">
        <v>66</v>
      </c>
      <c r="H16" s="12" t="s">
        <v>67</v>
      </c>
      <c r="I16" s="24" t="s">
        <v>68</v>
      </c>
      <c r="J16" s="12" t="s">
        <v>69</v>
      </c>
      <c r="K16" s="4"/>
      <c r="L16" s="4"/>
    </row>
    <row r="17" spans="1:12" s="2" customFormat="1" ht="32.25" customHeight="1" x14ac:dyDescent="0.25">
      <c r="A17" s="14"/>
      <c r="B17" s="23"/>
      <c r="C17" s="15">
        <v>0</v>
      </c>
      <c r="D17" s="16"/>
      <c r="E17" s="16"/>
      <c r="F17" s="16"/>
      <c r="G17" s="17"/>
      <c r="H17" s="17"/>
      <c r="I17" s="17"/>
      <c r="J17" s="16"/>
      <c r="K17" s="4"/>
      <c r="L17" s="4"/>
    </row>
    <row r="18" spans="1:12" x14ac:dyDescent="0.25">
      <c r="A18" s="270" t="s">
        <v>448</v>
      </c>
      <c r="B18" s="268" t="s">
        <v>40</v>
      </c>
      <c r="C18" s="268"/>
      <c r="D18" s="268"/>
      <c r="E18" s="268"/>
      <c r="F18" s="268"/>
      <c r="G18" s="268"/>
      <c r="H18" s="269"/>
      <c r="I18" s="269"/>
      <c r="J18" s="269"/>
    </row>
    <row r="19" spans="1:12" ht="12.6" customHeight="1" x14ac:dyDescent="0.25">
      <c r="A19" s="270"/>
      <c r="B19" s="259" t="s">
        <v>451</v>
      </c>
      <c r="C19" s="259"/>
      <c r="D19" s="259"/>
      <c r="E19" s="259"/>
      <c r="F19" s="259"/>
      <c r="G19" s="259"/>
      <c r="H19" s="260"/>
      <c r="I19" s="260"/>
      <c r="J19" s="260"/>
    </row>
    <row r="20" spans="1:12" ht="12.6" customHeight="1" x14ac:dyDescent="0.25">
      <c r="A20" s="270"/>
      <c r="B20" s="259" t="s">
        <v>452</v>
      </c>
      <c r="C20" s="259"/>
      <c r="D20" s="259"/>
      <c r="E20" s="259"/>
      <c r="F20" s="259"/>
      <c r="G20" s="259"/>
      <c r="H20" s="260"/>
      <c r="I20" s="260"/>
      <c r="J20" s="260"/>
    </row>
    <row r="21" spans="1:12" ht="20.55" customHeight="1" x14ac:dyDescent="0.25">
      <c r="A21" s="271"/>
      <c r="B21" s="264" t="s">
        <v>453</v>
      </c>
      <c r="C21" s="265"/>
      <c r="D21" s="265"/>
      <c r="E21" s="265"/>
      <c r="F21" s="265"/>
      <c r="G21" s="265"/>
      <c r="H21" s="266"/>
      <c r="I21" s="266"/>
      <c r="J21" s="267"/>
    </row>
    <row r="22" spans="1:12" ht="12.6" customHeight="1" x14ac:dyDescent="0.25">
      <c r="A22" s="271"/>
      <c r="B22" s="259" t="s">
        <v>454</v>
      </c>
      <c r="C22" s="259"/>
      <c r="D22" s="259"/>
      <c r="E22" s="259"/>
      <c r="F22" s="259"/>
      <c r="G22" s="259"/>
      <c r="H22" s="260"/>
      <c r="I22" s="260"/>
      <c r="J22" s="26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4"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heetViews>
  <sheetFormatPr defaultColWidth="9.21875" defaultRowHeight="27.75" customHeight="1" x14ac:dyDescent="0.25"/>
  <cols>
    <col min="1" max="1" width="58" style="2" bestFit="1" customWidth="1"/>
    <col min="2" max="2" width="17.77734375" style="3" customWidth="1"/>
    <col min="3" max="4" width="17.77734375" style="2" customWidth="1"/>
    <col min="5" max="7" width="17.77734375" style="3" customWidth="1"/>
    <col min="8" max="9" width="17.77734375" style="7" customWidth="1"/>
    <col min="10" max="10" width="17.77734375" style="4" customWidth="1"/>
    <col min="11" max="11" width="15.5546875" style="4" customWidth="1"/>
    <col min="12" max="17" width="15.5546875" style="2" customWidth="1"/>
    <col min="18" max="16384" width="9.21875" style="2"/>
  </cols>
  <sheetData>
    <row r="1" spans="1:13" ht="27.75" customHeight="1" x14ac:dyDescent="0.25">
      <c r="A1" s="49" t="s">
        <v>36</v>
      </c>
      <c r="B1" s="272" t="s">
        <v>455</v>
      </c>
      <c r="C1" s="273"/>
      <c r="D1" s="273"/>
      <c r="F1" s="274" t="s">
        <v>456</v>
      </c>
      <c r="G1" s="275"/>
      <c r="H1" s="276"/>
      <c r="I1" s="4"/>
      <c r="J1" s="2"/>
      <c r="K1" s="2"/>
    </row>
    <row r="2" spans="1:13" ht="31.5" customHeight="1" x14ac:dyDescent="0.25">
      <c r="A2" s="277" t="str">
        <f>Overview!B4&amp; " - Effective from "&amp;Overview!D4&amp;" - "&amp;Overview!E4&amp;" LDNO tariffs"</f>
        <v>Scottish Hydro Electric Power Distribution plc - Effective from 1 April 2023 - Final LDNO tariffs</v>
      </c>
      <c r="B2" s="277"/>
      <c r="C2" s="277"/>
      <c r="D2" s="277"/>
      <c r="E2" s="277"/>
      <c r="F2" s="277"/>
      <c r="G2" s="277"/>
      <c r="H2" s="277"/>
      <c r="I2" s="277"/>
      <c r="J2" s="277"/>
    </row>
    <row r="3" spans="1:13" ht="8.25" customHeight="1" x14ac:dyDescent="0.25">
      <c r="A3" s="82"/>
      <c r="B3" s="82"/>
      <c r="C3" s="82"/>
      <c r="D3" s="82"/>
      <c r="E3" s="82"/>
      <c r="F3" s="82"/>
      <c r="G3" s="82"/>
      <c r="H3" s="82"/>
      <c r="I3" s="82"/>
      <c r="J3" s="82"/>
    </row>
    <row r="4" spans="1:13" ht="27" customHeight="1" x14ac:dyDescent="0.25">
      <c r="A4" s="228" t="s">
        <v>38</v>
      </c>
      <c r="B4" s="228"/>
      <c r="C4" s="228"/>
      <c r="D4" s="228"/>
      <c r="E4" s="84"/>
      <c r="F4" s="228" t="s">
        <v>39</v>
      </c>
      <c r="G4" s="228"/>
      <c r="H4" s="228"/>
      <c r="I4" s="228"/>
      <c r="J4" s="228"/>
      <c r="L4" s="4"/>
    </row>
    <row r="5" spans="1:13" ht="32.25" customHeight="1" x14ac:dyDescent="0.25">
      <c r="A5" s="72" t="s">
        <v>40</v>
      </c>
      <c r="B5" s="77" t="s">
        <v>41</v>
      </c>
      <c r="C5" s="89" t="s">
        <v>42</v>
      </c>
      <c r="D5" s="74" t="s">
        <v>43</v>
      </c>
      <c r="E5" s="80"/>
      <c r="F5" s="241"/>
      <c r="G5" s="242"/>
      <c r="H5" s="78" t="s">
        <v>44</v>
      </c>
      <c r="I5" s="79" t="s">
        <v>45</v>
      </c>
      <c r="J5" s="74" t="s">
        <v>43</v>
      </c>
      <c r="K5" s="80"/>
      <c r="L5" s="4"/>
      <c r="M5" s="4"/>
    </row>
    <row r="6" spans="1:13" ht="56.25" customHeight="1" x14ac:dyDescent="0.25">
      <c r="A6" s="75" t="s">
        <v>46</v>
      </c>
      <c r="B6" s="183" t="s">
        <v>47</v>
      </c>
      <c r="C6" s="184"/>
      <c r="D6" s="184"/>
      <c r="E6" s="80"/>
      <c r="F6" s="232" t="s">
        <v>48</v>
      </c>
      <c r="G6" s="232"/>
      <c r="H6" s="184"/>
      <c r="I6" s="183" t="s">
        <v>49</v>
      </c>
      <c r="J6" s="184"/>
      <c r="K6" s="80"/>
      <c r="L6" s="4"/>
      <c r="M6" s="4"/>
    </row>
    <row r="7" spans="1:13" ht="56.25" customHeight="1" x14ac:dyDescent="0.25">
      <c r="A7" s="75" t="s">
        <v>46</v>
      </c>
      <c r="B7" s="184"/>
      <c r="C7" s="183" t="s">
        <v>50</v>
      </c>
      <c r="D7" s="184"/>
      <c r="E7" s="80"/>
      <c r="F7" s="232" t="s">
        <v>51</v>
      </c>
      <c r="G7" s="232"/>
      <c r="H7" s="20" t="s">
        <v>47</v>
      </c>
      <c r="I7" s="183" t="s">
        <v>50</v>
      </c>
      <c r="J7" s="184"/>
      <c r="K7" s="80"/>
      <c r="L7" s="4"/>
      <c r="M7" s="4"/>
    </row>
    <row r="8" spans="1:13" ht="55.5" customHeight="1" x14ac:dyDescent="0.25">
      <c r="A8" s="75" t="s">
        <v>46</v>
      </c>
      <c r="B8" s="184"/>
      <c r="C8" s="184"/>
      <c r="D8" s="183" t="s">
        <v>52</v>
      </c>
      <c r="E8" s="80"/>
      <c r="F8" s="232" t="s">
        <v>53</v>
      </c>
      <c r="G8" s="232"/>
      <c r="H8" s="184"/>
      <c r="I8" s="184"/>
      <c r="J8" s="183" t="s">
        <v>52</v>
      </c>
      <c r="K8" s="80"/>
      <c r="L8" s="4"/>
      <c r="M8" s="4"/>
    </row>
    <row r="9" spans="1:13" s="73" customFormat="1" ht="55.5" customHeight="1" x14ac:dyDescent="0.25">
      <c r="A9" s="75" t="s">
        <v>54</v>
      </c>
      <c r="B9" s="184"/>
      <c r="C9" s="183" t="s">
        <v>55</v>
      </c>
      <c r="D9" s="183" t="s">
        <v>56</v>
      </c>
      <c r="E9" s="83"/>
      <c r="F9" s="280" t="s">
        <v>54</v>
      </c>
      <c r="G9" s="281"/>
      <c r="H9" s="184"/>
      <c r="I9" s="183" t="s">
        <v>55</v>
      </c>
      <c r="J9" s="183" t="s">
        <v>56</v>
      </c>
      <c r="K9" s="80"/>
      <c r="L9" s="48"/>
      <c r="M9" s="48"/>
    </row>
    <row r="10" spans="1:13" ht="27.75" customHeight="1" x14ac:dyDescent="0.25">
      <c r="A10" s="76" t="s">
        <v>58</v>
      </c>
      <c r="B10" s="253" t="s">
        <v>59</v>
      </c>
      <c r="C10" s="254"/>
      <c r="D10" s="255"/>
      <c r="F10" s="278" t="s">
        <v>58</v>
      </c>
      <c r="G10" s="279"/>
      <c r="H10" s="253" t="s">
        <v>59</v>
      </c>
      <c r="I10" s="254"/>
      <c r="J10" s="255"/>
    </row>
    <row r="13" spans="1:13" ht="39.6" x14ac:dyDescent="0.25">
      <c r="A13" s="24" t="s">
        <v>60</v>
      </c>
      <c r="B13" s="24" t="s">
        <v>457</v>
      </c>
      <c r="C13" s="12" t="s">
        <v>62</v>
      </c>
      <c r="D13" s="52" t="s">
        <v>63</v>
      </c>
      <c r="E13" s="52" t="s">
        <v>64</v>
      </c>
      <c r="F13" s="52" t="s">
        <v>65</v>
      </c>
      <c r="G13" s="12" t="s">
        <v>66</v>
      </c>
      <c r="H13" s="12" t="s">
        <v>67</v>
      </c>
      <c r="I13" s="12" t="s">
        <v>68</v>
      </c>
      <c r="J13" s="12" t="s">
        <v>69</v>
      </c>
    </row>
    <row r="14" spans="1:13" ht="27.75" customHeight="1" x14ac:dyDescent="0.25">
      <c r="A14" s="163" t="s">
        <v>458</v>
      </c>
      <c r="B14" s="23"/>
      <c r="C14" s="164" t="s">
        <v>73</v>
      </c>
      <c r="D14" s="135">
        <v>5.5910000000000002</v>
      </c>
      <c r="E14" s="136">
        <v>1.5529999999999999</v>
      </c>
      <c r="F14" s="137">
        <v>0.441</v>
      </c>
      <c r="G14" s="165">
        <v>16.36</v>
      </c>
      <c r="H14" s="166"/>
      <c r="I14" s="168"/>
      <c r="J14" s="40"/>
    </row>
    <row r="15" spans="1:13" ht="27.75" customHeight="1" x14ac:dyDescent="0.25">
      <c r="A15" s="163" t="s">
        <v>459</v>
      </c>
      <c r="B15" s="23"/>
      <c r="C15" s="164">
        <v>2</v>
      </c>
      <c r="D15" s="135">
        <v>5.5910000000000002</v>
      </c>
      <c r="E15" s="136">
        <v>1.5529999999999999</v>
      </c>
      <c r="F15" s="137">
        <v>0.441</v>
      </c>
      <c r="G15" s="166"/>
      <c r="H15" s="166"/>
      <c r="I15" s="168"/>
      <c r="J15" s="40"/>
    </row>
    <row r="16" spans="1:13" ht="27.75" customHeight="1" x14ac:dyDescent="0.25">
      <c r="A16" s="163" t="s">
        <v>460</v>
      </c>
      <c r="B16" s="23"/>
      <c r="C16" s="164" t="s">
        <v>79</v>
      </c>
      <c r="D16" s="135">
        <v>6.8360000000000003</v>
      </c>
      <c r="E16" s="136">
        <v>1.8979999999999999</v>
      </c>
      <c r="F16" s="137">
        <v>0.54</v>
      </c>
      <c r="G16" s="165">
        <v>9.48</v>
      </c>
      <c r="H16" s="166"/>
      <c r="I16" s="168"/>
      <c r="J16" s="40"/>
    </row>
    <row r="17" spans="1:10" ht="27.75" customHeight="1" x14ac:dyDescent="0.25">
      <c r="A17" s="163" t="s">
        <v>461</v>
      </c>
      <c r="B17" s="23"/>
      <c r="C17" s="164" t="s">
        <v>79</v>
      </c>
      <c r="D17" s="135">
        <v>6.8360000000000003</v>
      </c>
      <c r="E17" s="136">
        <v>1.8979999999999999</v>
      </c>
      <c r="F17" s="137">
        <v>0.54</v>
      </c>
      <c r="G17" s="165">
        <v>13.73</v>
      </c>
      <c r="H17" s="166"/>
      <c r="I17" s="168"/>
      <c r="J17" s="40"/>
    </row>
    <row r="18" spans="1:10" ht="27.75" customHeight="1" x14ac:dyDescent="0.25">
      <c r="A18" s="163" t="s">
        <v>462</v>
      </c>
      <c r="B18" s="23"/>
      <c r="C18" s="164" t="s">
        <v>79</v>
      </c>
      <c r="D18" s="135">
        <v>6.8360000000000003</v>
      </c>
      <c r="E18" s="136">
        <v>1.8979999999999999</v>
      </c>
      <c r="F18" s="137">
        <v>0.54</v>
      </c>
      <c r="G18" s="165">
        <v>22.38</v>
      </c>
      <c r="H18" s="166"/>
      <c r="I18" s="168"/>
      <c r="J18" s="40"/>
    </row>
    <row r="19" spans="1:10" ht="27.75" customHeight="1" x14ac:dyDescent="0.25">
      <c r="A19" s="163" t="s">
        <v>463</v>
      </c>
      <c r="B19" s="23"/>
      <c r="C19" s="164" t="s">
        <v>79</v>
      </c>
      <c r="D19" s="135">
        <v>6.8360000000000003</v>
      </c>
      <c r="E19" s="136">
        <v>1.8979999999999999</v>
      </c>
      <c r="F19" s="137">
        <v>0.54</v>
      </c>
      <c r="G19" s="165">
        <v>35.119999999999997</v>
      </c>
      <c r="H19" s="166"/>
      <c r="I19" s="168"/>
      <c r="J19" s="40"/>
    </row>
    <row r="20" spans="1:10" ht="27.75" customHeight="1" x14ac:dyDescent="0.25">
      <c r="A20" s="163" t="s">
        <v>464</v>
      </c>
      <c r="B20" s="23"/>
      <c r="C20" s="164" t="s">
        <v>79</v>
      </c>
      <c r="D20" s="135">
        <v>6.8360000000000003</v>
      </c>
      <c r="E20" s="136">
        <v>1.8979999999999999</v>
      </c>
      <c r="F20" s="137">
        <v>0.54</v>
      </c>
      <c r="G20" s="165">
        <v>77.16</v>
      </c>
      <c r="H20" s="166"/>
      <c r="I20" s="168"/>
      <c r="J20" s="40"/>
    </row>
    <row r="21" spans="1:10" ht="27.75" customHeight="1" x14ac:dyDescent="0.25">
      <c r="A21" s="163" t="s">
        <v>465</v>
      </c>
      <c r="B21" s="23"/>
      <c r="C21" s="164">
        <v>4</v>
      </c>
      <c r="D21" s="135">
        <v>6.8360000000000003</v>
      </c>
      <c r="E21" s="136">
        <v>1.8979999999999999</v>
      </c>
      <c r="F21" s="137">
        <v>0.54</v>
      </c>
      <c r="G21" s="166"/>
      <c r="H21" s="166"/>
      <c r="I21" s="168"/>
      <c r="J21" s="40"/>
    </row>
    <row r="22" spans="1:10" ht="27.75" customHeight="1" x14ac:dyDescent="0.25">
      <c r="A22" s="163" t="s">
        <v>466</v>
      </c>
      <c r="B22" s="23"/>
      <c r="C22" s="164">
        <v>0</v>
      </c>
      <c r="D22" s="135">
        <v>4.5919999999999996</v>
      </c>
      <c r="E22" s="136">
        <v>1.2290000000000001</v>
      </c>
      <c r="F22" s="137">
        <v>0.36099999999999999</v>
      </c>
      <c r="G22" s="165">
        <v>23.59</v>
      </c>
      <c r="H22" s="165">
        <v>4.72</v>
      </c>
      <c r="I22" s="169">
        <v>7.71</v>
      </c>
      <c r="J22" s="39">
        <v>0.19900000000000001</v>
      </c>
    </row>
    <row r="23" spans="1:10" ht="27.75" customHeight="1" x14ac:dyDescent="0.25">
      <c r="A23" s="163" t="s">
        <v>467</v>
      </c>
      <c r="B23" s="23"/>
      <c r="C23" s="164">
        <v>0</v>
      </c>
      <c r="D23" s="135">
        <v>4.5919999999999996</v>
      </c>
      <c r="E23" s="136">
        <v>1.2290000000000001</v>
      </c>
      <c r="F23" s="137">
        <v>0.36099999999999999</v>
      </c>
      <c r="G23" s="165">
        <v>173.89</v>
      </c>
      <c r="H23" s="165">
        <v>4.72</v>
      </c>
      <c r="I23" s="169">
        <v>7.71</v>
      </c>
      <c r="J23" s="39">
        <v>0.19900000000000001</v>
      </c>
    </row>
    <row r="24" spans="1:10" ht="27.75" customHeight="1" x14ac:dyDescent="0.25">
      <c r="A24" s="163" t="s">
        <v>468</v>
      </c>
      <c r="B24" s="23"/>
      <c r="C24" s="164">
        <v>0</v>
      </c>
      <c r="D24" s="135">
        <v>4.5919999999999996</v>
      </c>
      <c r="E24" s="136">
        <v>1.2290000000000001</v>
      </c>
      <c r="F24" s="137">
        <v>0.36099999999999999</v>
      </c>
      <c r="G24" s="165">
        <v>296.74</v>
      </c>
      <c r="H24" s="165">
        <v>4.72</v>
      </c>
      <c r="I24" s="169">
        <v>7.71</v>
      </c>
      <c r="J24" s="39">
        <v>0.19900000000000001</v>
      </c>
    </row>
    <row r="25" spans="1:10" ht="27.75" customHeight="1" x14ac:dyDescent="0.25">
      <c r="A25" s="163" t="s">
        <v>469</v>
      </c>
      <c r="B25" s="23"/>
      <c r="C25" s="164">
        <v>0</v>
      </c>
      <c r="D25" s="135">
        <v>4.5919999999999996</v>
      </c>
      <c r="E25" s="136">
        <v>1.2290000000000001</v>
      </c>
      <c r="F25" s="137">
        <v>0.36099999999999999</v>
      </c>
      <c r="G25" s="165">
        <v>478.41</v>
      </c>
      <c r="H25" s="165">
        <v>4.72</v>
      </c>
      <c r="I25" s="169">
        <v>7.71</v>
      </c>
      <c r="J25" s="39">
        <v>0.19900000000000001</v>
      </c>
    </row>
    <row r="26" spans="1:10" ht="27.75" customHeight="1" x14ac:dyDescent="0.25">
      <c r="A26" s="163" t="s">
        <v>470</v>
      </c>
      <c r="B26" s="23"/>
      <c r="C26" s="164">
        <v>0</v>
      </c>
      <c r="D26" s="135">
        <v>4.5919999999999996</v>
      </c>
      <c r="E26" s="136">
        <v>1.2290000000000001</v>
      </c>
      <c r="F26" s="137">
        <v>0.36099999999999999</v>
      </c>
      <c r="G26" s="165">
        <v>1075.24</v>
      </c>
      <c r="H26" s="165">
        <v>4.72</v>
      </c>
      <c r="I26" s="169">
        <v>7.71</v>
      </c>
      <c r="J26" s="39">
        <v>0.19900000000000001</v>
      </c>
    </row>
    <row r="27" spans="1:10" ht="27.75" customHeight="1" x14ac:dyDescent="0.25">
      <c r="A27" s="163" t="s">
        <v>471</v>
      </c>
      <c r="B27" s="23"/>
      <c r="C27" s="164" t="s">
        <v>128</v>
      </c>
      <c r="D27" s="138">
        <v>10.731999999999999</v>
      </c>
      <c r="E27" s="139">
        <v>3.63</v>
      </c>
      <c r="F27" s="137">
        <v>2.964</v>
      </c>
      <c r="G27" s="166"/>
      <c r="H27" s="166"/>
      <c r="I27" s="168"/>
      <c r="J27" s="40"/>
    </row>
    <row r="28" spans="1:10" ht="27.75" customHeight="1" x14ac:dyDescent="0.25">
      <c r="A28" s="163" t="s">
        <v>472</v>
      </c>
      <c r="B28" s="23"/>
      <c r="C28" s="164" t="s">
        <v>473</v>
      </c>
      <c r="D28" s="135">
        <v>-6.2619999999999996</v>
      </c>
      <c r="E28" s="136">
        <v>-1.7390000000000001</v>
      </c>
      <c r="F28" s="137">
        <v>-0.49399999999999999</v>
      </c>
      <c r="G28" s="165">
        <v>0</v>
      </c>
      <c r="H28" s="166"/>
      <c r="I28" s="168"/>
      <c r="J28" s="40"/>
    </row>
    <row r="29" spans="1:10" ht="27.75" customHeight="1" x14ac:dyDescent="0.25">
      <c r="A29" s="163" t="s">
        <v>474</v>
      </c>
      <c r="B29" s="23"/>
      <c r="C29" s="164">
        <v>0</v>
      </c>
      <c r="D29" s="135">
        <v>-6.2619999999999996</v>
      </c>
      <c r="E29" s="136">
        <v>-1.7390000000000001</v>
      </c>
      <c r="F29" s="137">
        <v>-0.49399999999999999</v>
      </c>
      <c r="G29" s="165">
        <v>0</v>
      </c>
      <c r="H29" s="166"/>
      <c r="I29" s="168"/>
      <c r="J29" s="39">
        <v>0.29199999999999998</v>
      </c>
    </row>
    <row r="30" spans="1:10" ht="27.75" customHeight="1" x14ac:dyDescent="0.25">
      <c r="A30" s="167" t="s">
        <v>475</v>
      </c>
      <c r="B30" s="23"/>
      <c r="C30" s="164" t="s">
        <v>73</v>
      </c>
      <c r="D30" s="135">
        <v>3.6659999999999999</v>
      </c>
      <c r="E30" s="136">
        <v>1.018</v>
      </c>
      <c r="F30" s="137">
        <v>0.28899999999999998</v>
      </c>
      <c r="G30" s="165">
        <v>11.78</v>
      </c>
      <c r="H30" s="166"/>
      <c r="I30" s="168"/>
      <c r="J30" s="40"/>
    </row>
    <row r="31" spans="1:10" ht="27.75" customHeight="1" x14ac:dyDescent="0.25">
      <c r="A31" s="167" t="s">
        <v>476</v>
      </c>
      <c r="B31" s="23"/>
      <c r="C31" s="164">
        <v>2</v>
      </c>
      <c r="D31" s="135">
        <v>3.6659999999999999</v>
      </c>
      <c r="E31" s="136">
        <v>1.018</v>
      </c>
      <c r="F31" s="137">
        <v>0.28899999999999998</v>
      </c>
      <c r="G31" s="166"/>
      <c r="H31" s="166"/>
      <c r="I31" s="168"/>
      <c r="J31" s="40"/>
    </row>
    <row r="32" spans="1:10" ht="27.75" customHeight="1" x14ac:dyDescent="0.25">
      <c r="A32" s="167" t="s">
        <v>477</v>
      </c>
      <c r="B32" s="23"/>
      <c r="C32" s="164" t="s">
        <v>79</v>
      </c>
      <c r="D32" s="135">
        <v>4.4820000000000002</v>
      </c>
      <c r="E32" s="136">
        <v>1.2450000000000001</v>
      </c>
      <c r="F32" s="137">
        <v>0.35399999999999998</v>
      </c>
      <c r="G32" s="165">
        <v>6.31</v>
      </c>
      <c r="H32" s="166"/>
      <c r="I32" s="168"/>
      <c r="J32" s="40"/>
    </row>
    <row r="33" spans="1:10" ht="27.75" customHeight="1" x14ac:dyDescent="0.25">
      <c r="A33" s="167" t="s">
        <v>478</v>
      </c>
      <c r="B33" s="23"/>
      <c r="C33" s="164" t="s">
        <v>79</v>
      </c>
      <c r="D33" s="135">
        <v>4.4820000000000002</v>
      </c>
      <c r="E33" s="136">
        <v>1.2450000000000001</v>
      </c>
      <c r="F33" s="137">
        <v>0.35399999999999998</v>
      </c>
      <c r="G33" s="165">
        <v>9.09</v>
      </c>
      <c r="H33" s="166"/>
      <c r="I33" s="168"/>
      <c r="J33" s="40"/>
    </row>
    <row r="34" spans="1:10" ht="27.75" customHeight="1" x14ac:dyDescent="0.25">
      <c r="A34" s="167" t="s">
        <v>479</v>
      </c>
      <c r="B34" s="23"/>
      <c r="C34" s="164" t="s">
        <v>79</v>
      </c>
      <c r="D34" s="135">
        <v>4.4820000000000002</v>
      </c>
      <c r="E34" s="136">
        <v>1.2450000000000001</v>
      </c>
      <c r="F34" s="137">
        <v>0.35399999999999998</v>
      </c>
      <c r="G34" s="165">
        <v>14.77</v>
      </c>
      <c r="H34" s="166"/>
      <c r="I34" s="168"/>
      <c r="J34" s="40"/>
    </row>
    <row r="35" spans="1:10" ht="27.75" customHeight="1" x14ac:dyDescent="0.25">
      <c r="A35" s="167" t="s">
        <v>480</v>
      </c>
      <c r="B35" s="23"/>
      <c r="C35" s="164" t="s">
        <v>79</v>
      </c>
      <c r="D35" s="135">
        <v>4.4820000000000002</v>
      </c>
      <c r="E35" s="136">
        <v>1.2450000000000001</v>
      </c>
      <c r="F35" s="137">
        <v>0.35399999999999998</v>
      </c>
      <c r="G35" s="165">
        <v>23.12</v>
      </c>
      <c r="H35" s="166"/>
      <c r="I35" s="168"/>
      <c r="J35" s="40"/>
    </row>
    <row r="36" spans="1:10" ht="27.75" customHeight="1" x14ac:dyDescent="0.25">
      <c r="A36" s="167" t="s">
        <v>481</v>
      </c>
      <c r="B36" s="23"/>
      <c r="C36" s="164" t="s">
        <v>79</v>
      </c>
      <c r="D36" s="135">
        <v>4.4820000000000002</v>
      </c>
      <c r="E36" s="136">
        <v>1.2450000000000001</v>
      </c>
      <c r="F36" s="137">
        <v>0.35399999999999998</v>
      </c>
      <c r="G36" s="165">
        <v>50.68</v>
      </c>
      <c r="H36" s="166"/>
      <c r="I36" s="168"/>
      <c r="J36" s="40"/>
    </row>
    <row r="37" spans="1:10" ht="27.75" customHeight="1" x14ac:dyDescent="0.25">
      <c r="A37" s="167" t="s">
        <v>482</v>
      </c>
      <c r="B37" s="23"/>
      <c r="C37" s="164">
        <v>4</v>
      </c>
      <c r="D37" s="135">
        <v>4.4820000000000002</v>
      </c>
      <c r="E37" s="136">
        <v>1.2450000000000001</v>
      </c>
      <c r="F37" s="137">
        <v>0.35399999999999998</v>
      </c>
      <c r="G37" s="166"/>
      <c r="H37" s="166"/>
      <c r="I37" s="168"/>
      <c r="J37" s="40"/>
    </row>
    <row r="38" spans="1:10" ht="27.75" customHeight="1" x14ac:dyDescent="0.25">
      <c r="A38" s="167" t="s">
        <v>483</v>
      </c>
      <c r="B38" s="23"/>
      <c r="C38" s="164">
        <v>0</v>
      </c>
      <c r="D38" s="135">
        <v>3.0110000000000001</v>
      </c>
      <c r="E38" s="136">
        <v>0.80600000000000005</v>
      </c>
      <c r="F38" s="137">
        <v>0.23699999999999999</v>
      </c>
      <c r="G38" s="165">
        <v>15.56</v>
      </c>
      <c r="H38" s="165">
        <v>3.09</v>
      </c>
      <c r="I38" s="169">
        <v>5.0599999999999996</v>
      </c>
      <c r="J38" s="39">
        <v>0.13100000000000001</v>
      </c>
    </row>
    <row r="39" spans="1:10" ht="27.75" customHeight="1" x14ac:dyDescent="0.25">
      <c r="A39" s="167" t="s">
        <v>484</v>
      </c>
      <c r="B39" s="23"/>
      <c r="C39" s="164">
        <v>0</v>
      </c>
      <c r="D39" s="135">
        <v>3.0110000000000001</v>
      </c>
      <c r="E39" s="136">
        <v>0.80600000000000005</v>
      </c>
      <c r="F39" s="137">
        <v>0.23699999999999999</v>
      </c>
      <c r="G39" s="165">
        <v>114.11</v>
      </c>
      <c r="H39" s="165">
        <v>3.09</v>
      </c>
      <c r="I39" s="169">
        <v>5.0599999999999996</v>
      </c>
      <c r="J39" s="39">
        <v>0.13100000000000001</v>
      </c>
    </row>
    <row r="40" spans="1:10" ht="27.75" customHeight="1" x14ac:dyDescent="0.25">
      <c r="A40" s="167" t="s">
        <v>485</v>
      </c>
      <c r="B40" s="23"/>
      <c r="C40" s="164">
        <v>0</v>
      </c>
      <c r="D40" s="135">
        <v>3.0110000000000001</v>
      </c>
      <c r="E40" s="136">
        <v>0.80600000000000005</v>
      </c>
      <c r="F40" s="137">
        <v>0.23699999999999999</v>
      </c>
      <c r="G40" s="165">
        <v>194.66</v>
      </c>
      <c r="H40" s="165">
        <v>3.09</v>
      </c>
      <c r="I40" s="169">
        <v>5.0599999999999996</v>
      </c>
      <c r="J40" s="39">
        <v>0.13100000000000001</v>
      </c>
    </row>
    <row r="41" spans="1:10" ht="27.75" customHeight="1" x14ac:dyDescent="0.25">
      <c r="A41" s="167" t="s">
        <v>486</v>
      </c>
      <c r="B41" s="23"/>
      <c r="C41" s="164">
        <v>0</v>
      </c>
      <c r="D41" s="135">
        <v>3.0110000000000001</v>
      </c>
      <c r="E41" s="136">
        <v>0.80600000000000005</v>
      </c>
      <c r="F41" s="137">
        <v>0.23699999999999999</v>
      </c>
      <c r="G41" s="165">
        <v>313.79000000000002</v>
      </c>
      <c r="H41" s="165">
        <v>3.09</v>
      </c>
      <c r="I41" s="169">
        <v>5.0599999999999996</v>
      </c>
      <c r="J41" s="39">
        <v>0.13100000000000001</v>
      </c>
    </row>
    <row r="42" spans="1:10" ht="27.75" customHeight="1" x14ac:dyDescent="0.25">
      <c r="A42" s="167" t="s">
        <v>487</v>
      </c>
      <c r="B42" s="23"/>
      <c r="C42" s="164">
        <v>0</v>
      </c>
      <c r="D42" s="135">
        <v>3.0110000000000001</v>
      </c>
      <c r="E42" s="136">
        <v>0.80600000000000005</v>
      </c>
      <c r="F42" s="137">
        <v>0.23699999999999999</v>
      </c>
      <c r="G42" s="165">
        <v>705.13</v>
      </c>
      <c r="H42" s="165">
        <v>3.09</v>
      </c>
      <c r="I42" s="169">
        <v>5.0599999999999996</v>
      </c>
      <c r="J42" s="39">
        <v>0.13100000000000001</v>
      </c>
    </row>
    <row r="43" spans="1:10" ht="27.75" customHeight="1" x14ac:dyDescent="0.25">
      <c r="A43" s="167" t="s">
        <v>488</v>
      </c>
      <c r="B43" s="23"/>
      <c r="C43" s="164">
        <v>0</v>
      </c>
      <c r="D43" s="135">
        <v>2.4369999999999998</v>
      </c>
      <c r="E43" s="136">
        <v>0.54700000000000004</v>
      </c>
      <c r="F43" s="137">
        <v>0.188</v>
      </c>
      <c r="G43" s="165">
        <v>60.05</v>
      </c>
      <c r="H43" s="165">
        <v>7.02</v>
      </c>
      <c r="I43" s="169">
        <v>9.2200000000000006</v>
      </c>
      <c r="J43" s="39">
        <v>8.5000000000000006E-2</v>
      </c>
    </row>
    <row r="44" spans="1:10" ht="27.75" customHeight="1" x14ac:dyDescent="0.25">
      <c r="A44" s="167" t="s">
        <v>489</v>
      </c>
      <c r="B44" s="23"/>
      <c r="C44" s="164">
        <v>0</v>
      </c>
      <c r="D44" s="135">
        <v>2.4369999999999998</v>
      </c>
      <c r="E44" s="136">
        <v>0.54700000000000004</v>
      </c>
      <c r="F44" s="137">
        <v>0.188</v>
      </c>
      <c r="G44" s="165">
        <v>202.59</v>
      </c>
      <c r="H44" s="165">
        <v>7.02</v>
      </c>
      <c r="I44" s="169">
        <v>9.2200000000000006</v>
      </c>
      <c r="J44" s="39">
        <v>8.5000000000000006E-2</v>
      </c>
    </row>
    <row r="45" spans="1:10" ht="27.75" customHeight="1" x14ac:dyDescent="0.25">
      <c r="A45" s="167" t="s">
        <v>490</v>
      </c>
      <c r="B45" s="23"/>
      <c r="C45" s="164">
        <v>0</v>
      </c>
      <c r="D45" s="135">
        <v>2.4369999999999998</v>
      </c>
      <c r="E45" s="136">
        <v>0.54700000000000004</v>
      </c>
      <c r="F45" s="137">
        <v>0.188</v>
      </c>
      <c r="G45" s="165">
        <v>319.11</v>
      </c>
      <c r="H45" s="165">
        <v>7.02</v>
      </c>
      <c r="I45" s="169">
        <v>9.2200000000000006</v>
      </c>
      <c r="J45" s="39">
        <v>8.5000000000000006E-2</v>
      </c>
    </row>
    <row r="46" spans="1:10" ht="27.75" customHeight="1" x14ac:dyDescent="0.25">
      <c r="A46" s="167" t="s">
        <v>491</v>
      </c>
      <c r="B46" s="23"/>
      <c r="C46" s="164">
        <v>0</v>
      </c>
      <c r="D46" s="135">
        <v>2.4369999999999998</v>
      </c>
      <c r="E46" s="136">
        <v>0.54700000000000004</v>
      </c>
      <c r="F46" s="137">
        <v>0.188</v>
      </c>
      <c r="G46" s="165">
        <v>491.41</v>
      </c>
      <c r="H46" s="165">
        <v>7.02</v>
      </c>
      <c r="I46" s="169">
        <v>9.2200000000000006</v>
      </c>
      <c r="J46" s="39">
        <v>8.5000000000000006E-2</v>
      </c>
    </row>
    <row r="47" spans="1:10" ht="27.75" customHeight="1" x14ac:dyDescent="0.25">
      <c r="A47" s="167" t="s">
        <v>492</v>
      </c>
      <c r="B47" s="23"/>
      <c r="C47" s="164">
        <v>0</v>
      </c>
      <c r="D47" s="135">
        <v>2.4369999999999998</v>
      </c>
      <c r="E47" s="136">
        <v>0.54700000000000004</v>
      </c>
      <c r="F47" s="137">
        <v>0.188</v>
      </c>
      <c r="G47" s="165">
        <v>1057.46</v>
      </c>
      <c r="H47" s="165">
        <v>7.02</v>
      </c>
      <c r="I47" s="169">
        <v>9.2200000000000006</v>
      </c>
      <c r="J47" s="39">
        <v>8.5000000000000006E-2</v>
      </c>
    </row>
    <row r="48" spans="1:10" ht="27.75" customHeight="1" x14ac:dyDescent="0.25">
      <c r="A48" s="167" t="s">
        <v>493</v>
      </c>
      <c r="B48" s="23"/>
      <c r="C48" s="164">
        <v>0</v>
      </c>
      <c r="D48" s="135">
        <v>1.387</v>
      </c>
      <c r="E48" s="136">
        <v>0.3</v>
      </c>
      <c r="F48" s="137">
        <v>0.13500000000000001</v>
      </c>
      <c r="G48" s="165">
        <v>288.44</v>
      </c>
      <c r="H48" s="165">
        <v>10.17</v>
      </c>
      <c r="I48" s="169">
        <v>11.67</v>
      </c>
      <c r="J48" s="39">
        <v>5.6000000000000001E-2</v>
      </c>
    </row>
    <row r="49" spans="1:10" ht="27.75" customHeight="1" x14ac:dyDescent="0.25">
      <c r="A49" s="167" t="s">
        <v>494</v>
      </c>
      <c r="B49" s="23"/>
      <c r="C49" s="164">
        <v>0</v>
      </c>
      <c r="D49" s="135">
        <v>1.387</v>
      </c>
      <c r="E49" s="136">
        <v>0.3</v>
      </c>
      <c r="F49" s="137">
        <v>0.13500000000000001</v>
      </c>
      <c r="G49" s="165">
        <v>625.76</v>
      </c>
      <c r="H49" s="165">
        <v>10.17</v>
      </c>
      <c r="I49" s="169">
        <v>11.67</v>
      </c>
      <c r="J49" s="39">
        <v>5.6000000000000001E-2</v>
      </c>
    </row>
    <row r="50" spans="1:10" ht="27.75" customHeight="1" x14ac:dyDescent="0.25">
      <c r="A50" s="167" t="s">
        <v>495</v>
      </c>
      <c r="B50" s="23"/>
      <c r="C50" s="164">
        <v>0</v>
      </c>
      <c r="D50" s="135">
        <v>1.387</v>
      </c>
      <c r="E50" s="136">
        <v>0.3</v>
      </c>
      <c r="F50" s="137">
        <v>0.13500000000000001</v>
      </c>
      <c r="G50" s="165">
        <v>2423.36</v>
      </c>
      <c r="H50" s="165">
        <v>10.17</v>
      </c>
      <c r="I50" s="169">
        <v>11.67</v>
      </c>
      <c r="J50" s="39">
        <v>5.6000000000000001E-2</v>
      </c>
    </row>
    <row r="51" spans="1:10" ht="27.75" customHeight="1" x14ac:dyDescent="0.25">
      <c r="A51" s="167" t="s">
        <v>496</v>
      </c>
      <c r="B51" s="23"/>
      <c r="C51" s="164">
        <v>0</v>
      </c>
      <c r="D51" s="135">
        <v>1.387</v>
      </c>
      <c r="E51" s="136">
        <v>0.3</v>
      </c>
      <c r="F51" s="137">
        <v>0.13500000000000001</v>
      </c>
      <c r="G51" s="165">
        <v>5401.22</v>
      </c>
      <c r="H51" s="165">
        <v>10.17</v>
      </c>
      <c r="I51" s="169">
        <v>11.67</v>
      </c>
      <c r="J51" s="39">
        <v>5.6000000000000001E-2</v>
      </c>
    </row>
    <row r="52" spans="1:10" ht="27.75" customHeight="1" x14ac:dyDescent="0.25">
      <c r="A52" s="167" t="s">
        <v>497</v>
      </c>
      <c r="B52" s="23"/>
      <c r="C52" s="164">
        <v>0</v>
      </c>
      <c r="D52" s="135">
        <v>1.387</v>
      </c>
      <c r="E52" s="136">
        <v>0.3</v>
      </c>
      <c r="F52" s="137">
        <v>0.13500000000000001</v>
      </c>
      <c r="G52" s="165">
        <v>10849.5</v>
      </c>
      <c r="H52" s="165">
        <v>10.17</v>
      </c>
      <c r="I52" s="169">
        <v>11.67</v>
      </c>
      <c r="J52" s="39">
        <v>5.6000000000000001E-2</v>
      </c>
    </row>
    <row r="53" spans="1:10" ht="27.75" customHeight="1" x14ac:dyDescent="0.25">
      <c r="A53" s="167" t="s">
        <v>498</v>
      </c>
      <c r="B53" s="23"/>
      <c r="C53" s="164" t="s">
        <v>128</v>
      </c>
      <c r="D53" s="138">
        <v>7.0369999999999999</v>
      </c>
      <c r="E53" s="139">
        <v>2.38</v>
      </c>
      <c r="F53" s="137">
        <v>1.944</v>
      </c>
      <c r="G53" s="166"/>
      <c r="H53" s="166"/>
      <c r="I53" s="168"/>
      <c r="J53" s="40"/>
    </row>
    <row r="54" spans="1:10" ht="27.75" customHeight="1" x14ac:dyDescent="0.25">
      <c r="A54" s="167" t="s">
        <v>499</v>
      </c>
      <c r="B54" s="23"/>
      <c r="C54" s="164" t="s">
        <v>130</v>
      </c>
      <c r="D54" s="135">
        <v>-6.2619999999999996</v>
      </c>
      <c r="E54" s="136">
        <v>-1.7390000000000001</v>
      </c>
      <c r="F54" s="137">
        <v>-0.49399999999999999</v>
      </c>
      <c r="G54" s="165">
        <v>0</v>
      </c>
      <c r="H54" s="166"/>
      <c r="I54" s="168"/>
      <c r="J54" s="40"/>
    </row>
    <row r="55" spans="1:10" ht="27.75" customHeight="1" x14ac:dyDescent="0.25">
      <c r="A55" s="167" t="s">
        <v>500</v>
      </c>
      <c r="B55" s="23"/>
      <c r="C55" s="164" t="s">
        <v>130</v>
      </c>
      <c r="D55" s="135">
        <v>-5.5910000000000002</v>
      </c>
      <c r="E55" s="136">
        <v>-1.528</v>
      </c>
      <c r="F55" s="137">
        <v>-0.441</v>
      </c>
      <c r="G55" s="165">
        <v>0</v>
      </c>
      <c r="H55" s="166"/>
      <c r="I55" s="168"/>
      <c r="J55" s="40"/>
    </row>
    <row r="56" spans="1:10" ht="27.75" customHeight="1" x14ac:dyDescent="0.25">
      <c r="A56" s="167" t="s">
        <v>501</v>
      </c>
      <c r="B56" s="23"/>
      <c r="C56" s="164">
        <v>0</v>
      </c>
      <c r="D56" s="135">
        <v>-6.2619999999999996</v>
      </c>
      <c r="E56" s="136">
        <v>-1.7390000000000001</v>
      </c>
      <c r="F56" s="137">
        <v>-0.49399999999999999</v>
      </c>
      <c r="G56" s="165">
        <v>0</v>
      </c>
      <c r="H56" s="166"/>
      <c r="I56" s="168"/>
      <c r="J56" s="39">
        <v>0.29199999999999998</v>
      </c>
    </row>
    <row r="57" spans="1:10" ht="27.75" customHeight="1" x14ac:dyDescent="0.25">
      <c r="A57" s="167" t="s">
        <v>502</v>
      </c>
      <c r="B57" s="23"/>
      <c r="C57" s="164">
        <v>0</v>
      </c>
      <c r="D57" s="135">
        <v>-5.5910000000000002</v>
      </c>
      <c r="E57" s="136">
        <v>-1.528</v>
      </c>
      <c r="F57" s="137">
        <v>-0.441</v>
      </c>
      <c r="G57" s="165">
        <v>0</v>
      </c>
      <c r="H57" s="166"/>
      <c r="I57" s="168"/>
      <c r="J57" s="39">
        <v>0.24099999999999999</v>
      </c>
    </row>
    <row r="58" spans="1:10" ht="27.75" customHeight="1" x14ac:dyDescent="0.25">
      <c r="A58" s="167" t="s">
        <v>503</v>
      </c>
      <c r="B58" s="23"/>
      <c r="C58" s="164">
        <v>0</v>
      </c>
      <c r="D58" s="135">
        <v>-2.8820000000000001</v>
      </c>
      <c r="E58" s="136">
        <v>-0.64700000000000002</v>
      </c>
      <c r="F58" s="137">
        <v>-0.223</v>
      </c>
      <c r="G58" s="165">
        <v>0</v>
      </c>
      <c r="H58" s="166"/>
      <c r="I58" s="168"/>
      <c r="J58" s="39">
        <v>0.216</v>
      </c>
    </row>
    <row r="59" spans="1:10" ht="27.75" customHeight="1" x14ac:dyDescent="0.25">
      <c r="A59" s="163" t="s">
        <v>504</v>
      </c>
      <c r="B59" s="23"/>
      <c r="C59" s="164" t="s">
        <v>73</v>
      </c>
      <c r="D59" s="135">
        <v>2.395</v>
      </c>
      <c r="E59" s="136">
        <v>0.66500000000000004</v>
      </c>
      <c r="F59" s="137">
        <v>0.189</v>
      </c>
      <c r="G59" s="165">
        <v>8.75</v>
      </c>
      <c r="H59" s="166"/>
      <c r="I59" s="168"/>
      <c r="J59" s="40"/>
    </row>
    <row r="60" spans="1:10" ht="27.75" customHeight="1" x14ac:dyDescent="0.25">
      <c r="A60" s="163" t="s">
        <v>505</v>
      </c>
      <c r="B60" s="23"/>
      <c r="C60" s="164">
        <v>2</v>
      </c>
      <c r="D60" s="135">
        <v>2.395</v>
      </c>
      <c r="E60" s="136">
        <v>0.66500000000000004</v>
      </c>
      <c r="F60" s="137">
        <v>0.189</v>
      </c>
      <c r="G60" s="166"/>
      <c r="H60" s="166"/>
      <c r="I60" s="168"/>
      <c r="J60" s="40"/>
    </row>
    <row r="61" spans="1:10" ht="27.75" customHeight="1" x14ac:dyDescent="0.25">
      <c r="A61" s="163" t="s">
        <v>506</v>
      </c>
      <c r="B61" s="23"/>
      <c r="C61" s="164" t="s">
        <v>79</v>
      </c>
      <c r="D61" s="135">
        <v>2.9289999999999998</v>
      </c>
      <c r="E61" s="136">
        <v>0.81299999999999994</v>
      </c>
      <c r="F61" s="137">
        <v>0.23100000000000001</v>
      </c>
      <c r="G61" s="165">
        <v>4.21</v>
      </c>
      <c r="H61" s="166"/>
      <c r="I61" s="168"/>
      <c r="J61" s="40"/>
    </row>
    <row r="62" spans="1:10" ht="27.75" customHeight="1" x14ac:dyDescent="0.25">
      <c r="A62" s="163" t="s">
        <v>507</v>
      </c>
      <c r="B62" s="23"/>
      <c r="C62" s="164" t="s">
        <v>79</v>
      </c>
      <c r="D62" s="135">
        <v>2.9289999999999998</v>
      </c>
      <c r="E62" s="136">
        <v>0.81299999999999994</v>
      </c>
      <c r="F62" s="137">
        <v>0.23100000000000001</v>
      </c>
      <c r="G62" s="165">
        <v>6.03</v>
      </c>
      <c r="H62" s="166"/>
      <c r="I62" s="168"/>
      <c r="J62" s="40"/>
    </row>
    <row r="63" spans="1:10" ht="27.75" customHeight="1" x14ac:dyDescent="0.25">
      <c r="A63" s="163" t="s">
        <v>508</v>
      </c>
      <c r="B63" s="23"/>
      <c r="C63" s="164" t="s">
        <v>79</v>
      </c>
      <c r="D63" s="135">
        <v>2.9289999999999998</v>
      </c>
      <c r="E63" s="136">
        <v>0.81299999999999994</v>
      </c>
      <c r="F63" s="137">
        <v>0.23100000000000001</v>
      </c>
      <c r="G63" s="165">
        <v>9.74</v>
      </c>
      <c r="H63" s="166"/>
      <c r="I63" s="168"/>
      <c r="J63" s="40"/>
    </row>
    <row r="64" spans="1:10" ht="27.75" customHeight="1" x14ac:dyDescent="0.25">
      <c r="A64" s="163" t="s">
        <v>509</v>
      </c>
      <c r="B64" s="23"/>
      <c r="C64" s="164" t="s">
        <v>79</v>
      </c>
      <c r="D64" s="135">
        <v>2.9289999999999998</v>
      </c>
      <c r="E64" s="136">
        <v>0.81299999999999994</v>
      </c>
      <c r="F64" s="137">
        <v>0.23100000000000001</v>
      </c>
      <c r="G64" s="165">
        <v>15.2</v>
      </c>
      <c r="H64" s="166"/>
      <c r="I64" s="168"/>
      <c r="J64" s="40"/>
    </row>
    <row r="65" spans="1:10" ht="27.75" customHeight="1" x14ac:dyDescent="0.25">
      <c r="A65" s="163" t="s">
        <v>510</v>
      </c>
      <c r="B65" s="23"/>
      <c r="C65" s="164" t="s">
        <v>79</v>
      </c>
      <c r="D65" s="135">
        <v>2.9289999999999998</v>
      </c>
      <c r="E65" s="136">
        <v>0.81299999999999994</v>
      </c>
      <c r="F65" s="137">
        <v>0.23100000000000001</v>
      </c>
      <c r="G65" s="165">
        <v>33.21</v>
      </c>
      <c r="H65" s="166"/>
      <c r="I65" s="168"/>
      <c r="J65" s="40"/>
    </row>
    <row r="66" spans="1:10" ht="27.75" customHeight="1" x14ac:dyDescent="0.25">
      <c r="A66" s="163" t="s">
        <v>511</v>
      </c>
      <c r="B66" s="23"/>
      <c r="C66" s="164">
        <v>4</v>
      </c>
      <c r="D66" s="135">
        <v>2.9289999999999998</v>
      </c>
      <c r="E66" s="136">
        <v>0.81299999999999994</v>
      </c>
      <c r="F66" s="137">
        <v>0.23100000000000001</v>
      </c>
      <c r="G66" s="166"/>
      <c r="H66" s="166"/>
      <c r="I66" s="168"/>
      <c r="J66" s="40"/>
    </row>
    <row r="67" spans="1:10" ht="27.75" customHeight="1" x14ac:dyDescent="0.25">
      <c r="A67" s="163" t="s">
        <v>512</v>
      </c>
      <c r="B67" s="23"/>
      <c r="C67" s="164">
        <v>0</v>
      </c>
      <c r="D67" s="135">
        <v>1.968</v>
      </c>
      <c r="E67" s="136">
        <v>0.52600000000000002</v>
      </c>
      <c r="F67" s="137">
        <v>0.155</v>
      </c>
      <c r="G67" s="165">
        <v>10.26</v>
      </c>
      <c r="H67" s="165">
        <v>2.02</v>
      </c>
      <c r="I67" s="169">
        <v>3.31</v>
      </c>
      <c r="J67" s="39">
        <v>8.5000000000000006E-2</v>
      </c>
    </row>
    <row r="68" spans="1:10" ht="27.75" customHeight="1" x14ac:dyDescent="0.25">
      <c r="A68" s="163" t="s">
        <v>513</v>
      </c>
      <c r="B68" s="23"/>
      <c r="C68" s="164">
        <v>0</v>
      </c>
      <c r="D68" s="135">
        <v>1.968</v>
      </c>
      <c r="E68" s="136">
        <v>0.52600000000000002</v>
      </c>
      <c r="F68" s="137">
        <v>0.155</v>
      </c>
      <c r="G68" s="165">
        <v>74.650000000000006</v>
      </c>
      <c r="H68" s="165">
        <v>2.02</v>
      </c>
      <c r="I68" s="169">
        <v>3.31</v>
      </c>
      <c r="J68" s="39">
        <v>8.5000000000000006E-2</v>
      </c>
    </row>
    <row r="69" spans="1:10" ht="27.75" customHeight="1" x14ac:dyDescent="0.25">
      <c r="A69" s="163" t="s">
        <v>514</v>
      </c>
      <c r="B69" s="23"/>
      <c r="C69" s="164">
        <v>0</v>
      </c>
      <c r="D69" s="135">
        <v>1.968</v>
      </c>
      <c r="E69" s="136">
        <v>0.52600000000000002</v>
      </c>
      <c r="F69" s="137">
        <v>0.155</v>
      </c>
      <c r="G69" s="165">
        <v>127.29</v>
      </c>
      <c r="H69" s="165">
        <v>2.02</v>
      </c>
      <c r="I69" s="169">
        <v>3.31</v>
      </c>
      <c r="J69" s="39">
        <v>8.5000000000000006E-2</v>
      </c>
    </row>
    <row r="70" spans="1:10" ht="27.75" customHeight="1" x14ac:dyDescent="0.25">
      <c r="A70" s="163" t="s">
        <v>515</v>
      </c>
      <c r="B70" s="23"/>
      <c r="C70" s="164">
        <v>0</v>
      </c>
      <c r="D70" s="135">
        <v>1.968</v>
      </c>
      <c r="E70" s="136">
        <v>0.52600000000000002</v>
      </c>
      <c r="F70" s="137">
        <v>0.155</v>
      </c>
      <c r="G70" s="165">
        <v>205.13</v>
      </c>
      <c r="H70" s="165">
        <v>2.02</v>
      </c>
      <c r="I70" s="169">
        <v>3.31</v>
      </c>
      <c r="J70" s="39">
        <v>8.5000000000000006E-2</v>
      </c>
    </row>
    <row r="71" spans="1:10" ht="27.75" customHeight="1" x14ac:dyDescent="0.25">
      <c r="A71" s="163" t="s">
        <v>516</v>
      </c>
      <c r="B71" s="23"/>
      <c r="C71" s="164">
        <v>0</v>
      </c>
      <c r="D71" s="135">
        <v>1.968</v>
      </c>
      <c r="E71" s="136">
        <v>0.52600000000000002</v>
      </c>
      <c r="F71" s="137">
        <v>0.155</v>
      </c>
      <c r="G71" s="165">
        <v>460.84</v>
      </c>
      <c r="H71" s="165">
        <v>2.02</v>
      </c>
      <c r="I71" s="169">
        <v>3.31</v>
      </c>
      <c r="J71" s="39">
        <v>8.5000000000000006E-2</v>
      </c>
    </row>
    <row r="72" spans="1:10" ht="27.75" customHeight="1" x14ac:dyDescent="0.25">
      <c r="A72" s="163" t="s">
        <v>517</v>
      </c>
      <c r="B72" s="23"/>
      <c r="C72" s="164">
        <v>0</v>
      </c>
      <c r="D72" s="135">
        <v>1.544</v>
      </c>
      <c r="E72" s="136">
        <v>0.34699999999999998</v>
      </c>
      <c r="F72" s="137">
        <v>0.11899999999999999</v>
      </c>
      <c r="G72" s="165">
        <v>38.130000000000003</v>
      </c>
      <c r="H72" s="165">
        <v>4.45</v>
      </c>
      <c r="I72" s="169">
        <v>5.84</v>
      </c>
      <c r="J72" s="39">
        <v>5.3999999999999999E-2</v>
      </c>
    </row>
    <row r="73" spans="1:10" ht="27.75" customHeight="1" x14ac:dyDescent="0.25">
      <c r="A73" s="163" t="s">
        <v>518</v>
      </c>
      <c r="B73" s="23"/>
      <c r="C73" s="164">
        <v>0</v>
      </c>
      <c r="D73" s="135">
        <v>1.544</v>
      </c>
      <c r="E73" s="136">
        <v>0.34699999999999998</v>
      </c>
      <c r="F73" s="137">
        <v>0.11899999999999999</v>
      </c>
      <c r="G73" s="165">
        <v>128.43</v>
      </c>
      <c r="H73" s="165">
        <v>4.45</v>
      </c>
      <c r="I73" s="169">
        <v>5.84</v>
      </c>
      <c r="J73" s="39">
        <v>5.3999999999999999E-2</v>
      </c>
    </row>
    <row r="74" spans="1:10" ht="27.75" customHeight="1" x14ac:dyDescent="0.25">
      <c r="A74" s="163" t="s">
        <v>519</v>
      </c>
      <c r="B74" s="23"/>
      <c r="C74" s="164">
        <v>0</v>
      </c>
      <c r="D74" s="135">
        <v>1.544</v>
      </c>
      <c r="E74" s="136">
        <v>0.34699999999999998</v>
      </c>
      <c r="F74" s="137">
        <v>0.11899999999999999</v>
      </c>
      <c r="G74" s="165">
        <v>202.24</v>
      </c>
      <c r="H74" s="165">
        <v>4.45</v>
      </c>
      <c r="I74" s="169">
        <v>5.84</v>
      </c>
      <c r="J74" s="39">
        <v>5.3999999999999999E-2</v>
      </c>
    </row>
    <row r="75" spans="1:10" ht="27.75" customHeight="1" x14ac:dyDescent="0.25">
      <c r="A75" s="163" t="s">
        <v>520</v>
      </c>
      <c r="B75" s="23"/>
      <c r="C75" s="164">
        <v>0</v>
      </c>
      <c r="D75" s="135">
        <v>1.544</v>
      </c>
      <c r="E75" s="136">
        <v>0.34699999999999998</v>
      </c>
      <c r="F75" s="137">
        <v>0.11899999999999999</v>
      </c>
      <c r="G75" s="165">
        <v>311.38</v>
      </c>
      <c r="H75" s="165">
        <v>4.45</v>
      </c>
      <c r="I75" s="169">
        <v>5.84</v>
      </c>
      <c r="J75" s="39">
        <v>5.3999999999999999E-2</v>
      </c>
    </row>
    <row r="76" spans="1:10" ht="27.75" customHeight="1" x14ac:dyDescent="0.25">
      <c r="A76" s="163" t="s">
        <v>521</v>
      </c>
      <c r="B76" s="23"/>
      <c r="C76" s="164">
        <v>0</v>
      </c>
      <c r="D76" s="135">
        <v>1.544</v>
      </c>
      <c r="E76" s="136">
        <v>0.34699999999999998</v>
      </c>
      <c r="F76" s="137">
        <v>0.11899999999999999</v>
      </c>
      <c r="G76" s="165">
        <v>669.94</v>
      </c>
      <c r="H76" s="165">
        <v>4.45</v>
      </c>
      <c r="I76" s="169">
        <v>5.84</v>
      </c>
      <c r="J76" s="39">
        <v>5.3999999999999999E-2</v>
      </c>
    </row>
    <row r="77" spans="1:10" ht="27.75" customHeight="1" x14ac:dyDescent="0.25">
      <c r="A77" s="163" t="s">
        <v>522</v>
      </c>
      <c r="B77" s="23"/>
      <c r="C77" s="164">
        <v>0</v>
      </c>
      <c r="D77" s="135">
        <v>0.871</v>
      </c>
      <c r="E77" s="136">
        <v>0.189</v>
      </c>
      <c r="F77" s="137">
        <v>8.5000000000000006E-2</v>
      </c>
      <c r="G77" s="165">
        <v>181.24</v>
      </c>
      <c r="H77" s="165">
        <v>6.39</v>
      </c>
      <c r="I77" s="169">
        <v>7.33</v>
      </c>
      <c r="J77" s="39">
        <v>3.5000000000000003E-2</v>
      </c>
    </row>
    <row r="78" spans="1:10" ht="27.75" customHeight="1" x14ac:dyDescent="0.25">
      <c r="A78" s="163" t="s">
        <v>523</v>
      </c>
      <c r="B78" s="23"/>
      <c r="C78" s="164">
        <v>0</v>
      </c>
      <c r="D78" s="135">
        <v>0.871</v>
      </c>
      <c r="E78" s="136">
        <v>0.189</v>
      </c>
      <c r="F78" s="137">
        <v>8.5000000000000006E-2</v>
      </c>
      <c r="G78" s="165">
        <v>393.09</v>
      </c>
      <c r="H78" s="165">
        <v>6.39</v>
      </c>
      <c r="I78" s="169">
        <v>7.33</v>
      </c>
      <c r="J78" s="39">
        <v>3.5000000000000003E-2</v>
      </c>
    </row>
    <row r="79" spans="1:10" ht="27.75" customHeight="1" x14ac:dyDescent="0.25">
      <c r="A79" s="163" t="s">
        <v>524</v>
      </c>
      <c r="B79" s="23"/>
      <c r="C79" s="164">
        <v>0</v>
      </c>
      <c r="D79" s="135">
        <v>0.871</v>
      </c>
      <c r="E79" s="136">
        <v>0.189</v>
      </c>
      <c r="F79" s="137">
        <v>8.5000000000000006E-2</v>
      </c>
      <c r="G79" s="165">
        <v>1522.01</v>
      </c>
      <c r="H79" s="165">
        <v>6.39</v>
      </c>
      <c r="I79" s="169">
        <v>7.33</v>
      </c>
      <c r="J79" s="39">
        <v>3.5000000000000003E-2</v>
      </c>
    </row>
    <row r="80" spans="1:10" ht="27.75" customHeight="1" x14ac:dyDescent="0.25">
      <c r="A80" s="163" t="s">
        <v>525</v>
      </c>
      <c r="B80" s="23"/>
      <c r="C80" s="164">
        <v>0</v>
      </c>
      <c r="D80" s="135">
        <v>0.871</v>
      </c>
      <c r="E80" s="136">
        <v>0.189</v>
      </c>
      <c r="F80" s="137">
        <v>8.5000000000000006E-2</v>
      </c>
      <c r="G80" s="165">
        <v>3392.16</v>
      </c>
      <c r="H80" s="165">
        <v>6.39</v>
      </c>
      <c r="I80" s="169">
        <v>7.33</v>
      </c>
      <c r="J80" s="39">
        <v>3.5000000000000003E-2</v>
      </c>
    </row>
    <row r="81" spans="1:10" ht="27.75" customHeight="1" x14ac:dyDescent="0.25">
      <c r="A81" s="163" t="s">
        <v>526</v>
      </c>
      <c r="B81" s="23"/>
      <c r="C81" s="164">
        <v>0</v>
      </c>
      <c r="D81" s="135">
        <v>0.871</v>
      </c>
      <c r="E81" s="136">
        <v>0.189</v>
      </c>
      <c r="F81" s="137">
        <v>8.5000000000000006E-2</v>
      </c>
      <c r="G81" s="165">
        <v>6813.77</v>
      </c>
      <c r="H81" s="165">
        <v>6.39</v>
      </c>
      <c r="I81" s="169">
        <v>7.33</v>
      </c>
      <c r="J81" s="39">
        <v>3.5000000000000003E-2</v>
      </c>
    </row>
    <row r="82" spans="1:10" ht="27.75" customHeight="1" x14ac:dyDescent="0.25">
      <c r="A82" s="163" t="s">
        <v>527</v>
      </c>
      <c r="B82" s="23"/>
      <c r="C82" s="164" t="s">
        <v>128</v>
      </c>
      <c r="D82" s="138">
        <v>4.5979999999999999</v>
      </c>
      <c r="E82" s="139">
        <v>1.5549999999999999</v>
      </c>
      <c r="F82" s="137">
        <v>1.27</v>
      </c>
      <c r="G82" s="166"/>
      <c r="H82" s="166"/>
      <c r="I82" s="168"/>
      <c r="J82" s="40"/>
    </row>
    <row r="83" spans="1:10" ht="27.75" customHeight="1" x14ac:dyDescent="0.25">
      <c r="A83" s="163" t="s">
        <v>528</v>
      </c>
      <c r="B83" s="23"/>
      <c r="C83" s="164" t="s">
        <v>130</v>
      </c>
      <c r="D83" s="135">
        <v>-2.6549999999999998</v>
      </c>
      <c r="E83" s="136">
        <v>-0.73699999999999999</v>
      </c>
      <c r="F83" s="137">
        <v>-0.21</v>
      </c>
      <c r="G83" s="165">
        <v>0</v>
      </c>
      <c r="H83" s="166"/>
      <c r="I83" s="168"/>
      <c r="J83" s="40"/>
    </row>
    <row r="84" spans="1:10" ht="27.75" customHeight="1" x14ac:dyDescent="0.25">
      <c r="A84" s="163" t="s">
        <v>529</v>
      </c>
      <c r="B84" s="23"/>
      <c r="C84" s="164" t="s">
        <v>130</v>
      </c>
      <c r="D84" s="135">
        <v>-2.57</v>
      </c>
      <c r="E84" s="136">
        <v>-0.70199999999999996</v>
      </c>
      <c r="F84" s="137">
        <v>-0.20300000000000001</v>
      </c>
      <c r="G84" s="165">
        <v>0</v>
      </c>
      <c r="H84" s="166"/>
      <c r="I84" s="168"/>
      <c r="J84" s="40"/>
    </row>
    <row r="85" spans="1:10" ht="27.75" customHeight="1" x14ac:dyDescent="0.25">
      <c r="A85" s="163" t="s">
        <v>530</v>
      </c>
      <c r="B85" s="23"/>
      <c r="C85" s="164">
        <v>0</v>
      </c>
      <c r="D85" s="135">
        <v>-2.6549999999999998</v>
      </c>
      <c r="E85" s="136">
        <v>-0.73699999999999999</v>
      </c>
      <c r="F85" s="137">
        <v>-0.21</v>
      </c>
      <c r="G85" s="165">
        <v>0</v>
      </c>
      <c r="H85" s="166"/>
      <c r="I85" s="168"/>
      <c r="J85" s="39">
        <v>0.124</v>
      </c>
    </row>
    <row r="86" spans="1:10" ht="27.75" customHeight="1" x14ac:dyDescent="0.25">
      <c r="A86" s="163" t="s">
        <v>531</v>
      </c>
      <c r="B86" s="23"/>
      <c r="C86" s="164">
        <v>0</v>
      </c>
      <c r="D86" s="135">
        <v>-2.57</v>
      </c>
      <c r="E86" s="136">
        <v>-0.70199999999999996</v>
      </c>
      <c r="F86" s="137">
        <v>-0.20300000000000001</v>
      </c>
      <c r="G86" s="165">
        <v>0</v>
      </c>
      <c r="H86" s="166"/>
      <c r="I86" s="168"/>
      <c r="J86" s="39">
        <v>0.111</v>
      </c>
    </row>
    <row r="87" spans="1:10" ht="27.75" customHeight="1" x14ac:dyDescent="0.25">
      <c r="A87" s="163" t="s">
        <v>532</v>
      </c>
      <c r="B87" s="23"/>
      <c r="C87" s="164">
        <v>0</v>
      </c>
      <c r="D87" s="135">
        <v>-2.8820000000000001</v>
      </c>
      <c r="E87" s="136">
        <v>-0.64700000000000002</v>
      </c>
      <c r="F87" s="137">
        <v>-0.223</v>
      </c>
      <c r="G87" s="165">
        <v>643.35</v>
      </c>
      <c r="H87" s="166"/>
      <c r="I87" s="168"/>
      <c r="J87" s="39">
        <v>0.216</v>
      </c>
    </row>
    <row r="88" spans="1:10" ht="27.75" customHeight="1" x14ac:dyDescent="0.25">
      <c r="A88" s="163" t="s">
        <v>533</v>
      </c>
      <c r="B88" s="23"/>
      <c r="C88" s="164" t="s">
        <v>73</v>
      </c>
      <c r="D88" s="135">
        <v>1.4830000000000001</v>
      </c>
      <c r="E88" s="136">
        <v>0.41199999999999998</v>
      </c>
      <c r="F88" s="137">
        <v>0.11700000000000001</v>
      </c>
      <c r="G88" s="165">
        <v>6.57</v>
      </c>
      <c r="H88" s="166"/>
      <c r="I88" s="168"/>
      <c r="J88" s="40"/>
    </row>
    <row r="89" spans="1:10" ht="27.75" customHeight="1" x14ac:dyDescent="0.25">
      <c r="A89" s="163" t="s">
        <v>534</v>
      </c>
      <c r="B89" s="23"/>
      <c r="C89" s="164">
        <v>2</v>
      </c>
      <c r="D89" s="135">
        <v>1.4830000000000001</v>
      </c>
      <c r="E89" s="136">
        <v>0.41199999999999998</v>
      </c>
      <c r="F89" s="137">
        <v>0.11700000000000001</v>
      </c>
      <c r="G89" s="166"/>
      <c r="H89" s="166"/>
      <c r="I89" s="168"/>
      <c r="J89" s="40"/>
    </row>
    <row r="90" spans="1:10" ht="27.75" customHeight="1" x14ac:dyDescent="0.25">
      <c r="A90" s="163" t="s">
        <v>535</v>
      </c>
      <c r="B90" s="23"/>
      <c r="C90" s="164" t="s">
        <v>79</v>
      </c>
      <c r="D90" s="135">
        <v>1.8140000000000001</v>
      </c>
      <c r="E90" s="136">
        <v>0.504</v>
      </c>
      <c r="F90" s="137">
        <v>0.14299999999999999</v>
      </c>
      <c r="G90" s="165">
        <v>2.71</v>
      </c>
      <c r="H90" s="166"/>
      <c r="I90" s="168"/>
      <c r="J90" s="40"/>
    </row>
    <row r="91" spans="1:10" ht="27.75" customHeight="1" x14ac:dyDescent="0.25">
      <c r="A91" s="163" t="s">
        <v>536</v>
      </c>
      <c r="B91" s="23"/>
      <c r="C91" s="164" t="s">
        <v>79</v>
      </c>
      <c r="D91" s="135">
        <v>1.8140000000000001</v>
      </c>
      <c r="E91" s="136">
        <v>0.504</v>
      </c>
      <c r="F91" s="137">
        <v>0.14299999999999999</v>
      </c>
      <c r="G91" s="165">
        <v>3.84</v>
      </c>
      <c r="H91" s="166"/>
      <c r="I91" s="168"/>
      <c r="J91" s="40"/>
    </row>
    <row r="92" spans="1:10" ht="27.75" customHeight="1" x14ac:dyDescent="0.25">
      <c r="A92" s="163" t="s">
        <v>537</v>
      </c>
      <c r="B92" s="23"/>
      <c r="C92" s="164" t="s">
        <v>79</v>
      </c>
      <c r="D92" s="135">
        <v>1.8140000000000001</v>
      </c>
      <c r="E92" s="136">
        <v>0.504</v>
      </c>
      <c r="F92" s="137">
        <v>0.14299999999999999</v>
      </c>
      <c r="G92" s="165">
        <v>6.13</v>
      </c>
      <c r="H92" s="166"/>
      <c r="I92" s="168"/>
      <c r="J92" s="40"/>
    </row>
    <row r="93" spans="1:10" ht="27.75" customHeight="1" x14ac:dyDescent="0.25">
      <c r="A93" s="163" t="s">
        <v>538</v>
      </c>
      <c r="B93" s="23"/>
      <c r="C93" s="164" t="s">
        <v>79</v>
      </c>
      <c r="D93" s="135">
        <v>1.8140000000000001</v>
      </c>
      <c r="E93" s="136">
        <v>0.504</v>
      </c>
      <c r="F93" s="137">
        <v>0.14299999999999999</v>
      </c>
      <c r="G93" s="165">
        <v>9.51</v>
      </c>
      <c r="H93" s="166"/>
      <c r="I93" s="168"/>
      <c r="J93" s="40"/>
    </row>
    <row r="94" spans="1:10" ht="27.75" customHeight="1" x14ac:dyDescent="0.25">
      <c r="A94" s="163" t="s">
        <v>539</v>
      </c>
      <c r="B94" s="23"/>
      <c r="C94" s="164" t="s">
        <v>79</v>
      </c>
      <c r="D94" s="135">
        <v>1.8140000000000001</v>
      </c>
      <c r="E94" s="136">
        <v>0.504</v>
      </c>
      <c r="F94" s="137">
        <v>0.14299999999999999</v>
      </c>
      <c r="G94" s="165">
        <v>20.67</v>
      </c>
      <c r="H94" s="166"/>
      <c r="I94" s="168"/>
      <c r="J94" s="40"/>
    </row>
    <row r="95" spans="1:10" ht="27.75" customHeight="1" x14ac:dyDescent="0.25">
      <c r="A95" s="163" t="s">
        <v>540</v>
      </c>
      <c r="B95" s="23"/>
      <c r="C95" s="164">
        <v>4</v>
      </c>
      <c r="D95" s="135">
        <v>1.8140000000000001</v>
      </c>
      <c r="E95" s="136">
        <v>0.504</v>
      </c>
      <c r="F95" s="137">
        <v>0.14299999999999999</v>
      </c>
      <c r="G95" s="166"/>
      <c r="H95" s="166"/>
      <c r="I95" s="168"/>
      <c r="J95" s="40"/>
    </row>
    <row r="96" spans="1:10" ht="27.75" customHeight="1" x14ac:dyDescent="0.25">
      <c r="A96" s="163" t="s">
        <v>541</v>
      </c>
      <c r="B96" s="23"/>
      <c r="C96" s="164">
        <v>0</v>
      </c>
      <c r="D96" s="135">
        <v>1.2190000000000001</v>
      </c>
      <c r="E96" s="136">
        <v>0.32600000000000001</v>
      </c>
      <c r="F96" s="137">
        <v>9.6000000000000002E-2</v>
      </c>
      <c r="G96" s="165">
        <v>6.45</v>
      </c>
      <c r="H96" s="165">
        <v>1.25</v>
      </c>
      <c r="I96" s="169">
        <v>2.0499999999999998</v>
      </c>
      <c r="J96" s="39">
        <v>5.2999999999999999E-2</v>
      </c>
    </row>
    <row r="97" spans="1:10" ht="27.75" customHeight="1" x14ac:dyDescent="0.25">
      <c r="A97" s="163" t="s">
        <v>542</v>
      </c>
      <c r="B97" s="23"/>
      <c r="C97" s="164">
        <v>0</v>
      </c>
      <c r="D97" s="135">
        <v>1.2190000000000001</v>
      </c>
      <c r="E97" s="136">
        <v>0.32600000000000001</v>
      </c>
      <c r="F97" s="137">
        <v>9.6000000000000002E-2</v>
      </c>
      <c r="G97" s="165">
        <v>46.33</v>
      </c>
      <c r="H97" s="165">
        <v>1.25</v>
      </c>
      <c r="I97" s="169">
        <v>2.0499999999999998</v>
      </c>
      <c r="J97" s="39">
        <v>5.2999999999999999E-2</v>
      </c>
    </row>
    <row r="98" spans="1:10" ht="27.75" customHeight="1" x14ac:dyDescent="0.25">
      <c r="A98" s="163" t="s">
        <v>543</v>
      </c>
      <c r="B98" s="23"/>
      <c r="C98" s="164">
        <v>0</v>
      </c>
      <c r="D98" s="135">
        <v>1.2190000000000001</v>
      </c>
      <c r="E98" s="136">
        <v>0.32600000000000001</v>
      </c>
      <c r="F98" s="137">
        <v>9.6000000000000002E-2</v>
      </c>
      <c r="G98" s="165">
        <v>78.930000000000007</v>
      </c>
      <c r="H98" s="165">
        <v>1.25</v>
      </c>
      <c r="I98" s="169">
        <v>2.0499999999999998</v>
      </c>
      <c r="J98" s="39">
        <v>5.2999999999999999E-2</v>
      </c>
    </row>
    <row r="99" spans="1:10" ht="27.75" customHeight="1" x14ac:dyDescent="0.25">
      <c r="A99" s="163" t="s">
        <v>544</v>
      </c>
      <c r="B99" s="23"/>
      <c r="C99" s="164">
        <v>0</v>
      </c>
      <c r="D99" s="135">
        <v>1.2190000000000001</v>
      </c>
      <c r="E99" s="136">
        <v>0.32600000000000001</v>
      </c>
      <c r="F99" s="137">
        <v>9.6000000000000002E-2</v>
      </c>
      <c r="G99" s="165">
        <v>127.13</v>
      </c>
      <c r="H99" s="165">
        <v>1.25</v>
      </c>
      <c r="I99" s="169">
        <v>2.0499999999999998</v>
      </c>
      <c r="J99" s="39">
        <v>5.2999999999999999E-2</v>
      </c>
    </row>
    <row r="100" spans="1:10" ht="27.75" customHeight="1" x14ac:dyDescent="0.25">
      <c r="A100" s="163" t="s">
        <v>545</v>
      </c>
      <c r="B100" s="23"/>
      <c r="C100" s="164">
        <v>0</v>
      </c>
      <c r="D100" s="135">
        <v>1.2190000000000001</v>
      </c>
      <c r="E100" s="136">
        <v>0.32600000000000001</v>
      </c>
      <c r="F100" s="137">
        <v>9.6000000000000002E-2</v>
      </c>
      <c r="G100" s="165">
        <v>285.5</v>
      </c>
      <c r="H100" s="165">
        <v>1.25</v>
      </c>
      <c r="I100" s="169">
        <v>2.0499999999999998</v>
      </c>
      <c r="J100" s="39">
        <v>5.2999999999999999E-2</v>
      </c>
    </row>
    <row r="101" spans="1:10" ht="27.75" customHeight="1" x14ac:dyDescent="0.25">
      <c r="A101" s="163" t="s">
        <v>546</v>
      </c>
      <c r="B101" s="23"/>
      <c r="C101" s="164">
        <v>0</v>
      </c>
      <c r="D101" s="135">
        <v>0.95599999999999996</v>
      </c>
      <c r="E101" s="136">
        <v>0.215</v>
      </c>
      <c r="F101" s="137">
        <v>7.3999999999999996E-2</v>
      </c>
      <c r="G101" s="165">
        <v>23.72</v>
      </c>
      <c r="H101" s="165">
        <v>2.75</v>
      </c>
      <c r="I101" s="169">
        <v>3.62</v>
      </c>
      <c r="J101" s="39">
        <v>3.3000000000000002E-2</v>
      </c>
    </row>
    <row r="102" spans="1:10" ht="27.75" customHeight="1" x14ac:dyDescent="0.25">
      <c r="A102" s="163" t="s">
        <v>547</v>
      </c>
      <c r="B102" s="23"/>
      <c r="C102" s="164">
        <v>0</v>
      </c>
      <c r="D102" s="135">
        <v>0.95599999999999996</v>
      </c>
      <c r="E102" s="136">
        <v>0.215</v>
      </c>
      <c r="F102" s="137">
        <v>7.3999999999999996E-2</v>
      </c>
      <c r="G102" s="165">
        <v>79.64</v>
      </c>
      <c r="H102" s="165">
        <v>2.75</v>
      </c>
      <c r="I102" s="169">
        <v>3.62</v>
      </c>
      <c r="J102" s="39">
        <v>3.3000000000000002E-2</v>
      </c>
    </row>
    <row r="103" spans="1:10" ht="27.75" customHeight="1" x14ac:dyDescent="0.25">
      <c r="A103" s="163" t="s">
        <v>548</v>
      </c>
      <c r="B103" s="23"/>
      <c r="C103" s="164">
        <v>0</v>
      </c>
      <c r="D103" s="135">
        <v>0.95599999999999996</v>
      </c>
      <c r="E103" s="136">
        <v>0.215</v>
      </c>
      <c r="F103" s="137">
        <v>7.3999999999999996E-2</v>
      </c>
      <c r="G103" s="165">
        <v>125.34</v>
      </c>
      <c r="H103" s="165">
        <v>2.75</v>
      </c>
      <c r="I103" s="169">
        <v>3.62</v>
      </c>
      <c r="J103" s="39">
        <v>3.3000000000000002E-2</v>
      </c>
    </row>
    <row r="104" spans="1:10" ht="27.75" customHeight="1" x14ac:dyDescent="0.25">
      <c r="A104" s="163" t="s">
        <v>549</v>
      </c>
      <c r="B104" s="23"/>
      <c r="C104" s="164">
        <v>0</v>
      </c>
      <c r="D104" s="135">
        <v>0.95599999999999996</v>
      </c>
      <c r="E104" s="136">
        <v>0.215</v>
      </c>
      <c r="F104" s="137">
        <v>7.3999999999999996E-2</v>
      </c>
      <c r="G104" s="165">
        <v>192.94</v>
      </c>
      <c r="H104" s="165">
        <v>2.75</v>
      </c>
      <c r="I104" s="169">
        <v>3.62</v>
      </c>
      <c r="J104" s="39">
        <v>3.3000000000000002E-2</v>
      </c>
    </row>
    <row r="105" spans="1:10" ht="27.75" customHeight="1" x14ac:dyDescent="0.25">
      <c r="A105" s="163" t="s">
        <v>550</v>
      </c>
      <c r="B105" s="23"/>
      <c r="C105" s="164">
        <v>0</v>
      </c>
      <c r="D105" s="135">
        <v>0.95599999999999996</v>
      </c>
      <c r="E105" s="136">
        <v>0.215</v>
      </c>
      <c r="F105" s="137">
        <v>7.3999999999999996E-2</v>
      </c>
      <c r="G105" s="165">
        <v>415</v>
      </c>
      <c r="H105" s="165">
        <v>2.75</v>
      </c>
      <c r="I105" s="169">
        <v>3.62</v>
      </c>
      <c r="J105" s="39">
        <v>3.3000000000000002E-2</v>
      </c>
    </row>
    <row r="106" spans="1:10" ht="27.75" customHeight="1" x14ac:dyDescent="0.25">
      <c r="A106" s="163" t="s">
        <v>551</v>
      </c>
      <c r="B106" s="23"/>
      <c r="C106" s="164">
        <v>0</v>
      </c>
      <c r="D106" s="135">
        <v>0.53900000000000003</v>
      </c>
      <c r="E106" s="136">
        <v>0.11700000000000001</v>
      </c>
      <c r="F106" s="137">
        <v>5.1999999999999998E-2</v>
      </c>
      <c r="G106" s="165">
        <v>112.34</v>
      </c>
      <c r="H106" s="165">
        <v>3.96</v>
      </c>
      <c r="I106" s="169">
        <v>4.54</v>
      </c>
      <c r="J106" s="39">
        <v>2.1999999999999999E-2</v>
      </c>
    </row>
    <row r="107" spans="1:10" ht="27.75" customHeight="1" x14ac:dyDescent="0.25">
      <c r="A107" s="163" t="s">
        <v>552</v>
      </c>
      <c r="B107" s="23"/>
      <c r="C107" s="164">
        <v>0</v>
      </c>
      <c r="D107" s="135">
        <v>0.53900000000000003</v>
      </c>
      <c r="E107" s="136">
        <v>0.11700000000000001</v>
      </c>
      <c r="F107" s="137">
        <v>5.1999999999999998E-2</v>
      </c>
      <c r="G107" s="165">
        <v>243.54</v>
      </c>
      <c r="H107" s="165">
        <v>3.96</v>
      </c>
      <c r="I107" s="169">
        <v>4.54</v>
      </c>
      <c r="J107" s="39">
        <v>2.1999999999999999E-2</v>
      </c>
    </row>
    <row r="108" spans="1:10" ht="27.75" customHeight="1" x14ac:dyDescent="0.25">
      <c r="A108" s="163" t="s">
        <v>553</v>
      </c>
      <c r="B108" s="23"/>
      <c r="C108" s="164">
        <v>0</v>
      </c>
      <c r="D108" s="135">
        <v>0.53900000000000003</v>
      </c>
      <c r="E108" s="136">
        <v>0.11700000000000001</v>
      </c>
      <c r="F108" s="137">
        <v>5.1999999999999998E-2</v>
      </c>
      <c r="G108" s="165">
        <v>942.68</v>
      </c>
      <c r="H108" s="165">
        <v>3.96</v>
      </c>
      <c r="I108" s="169">
        <v>4.54</v>
      </c>
      <c r="J108" s="39">
        <v>2.1999999999999999E-2</v>
      </c>
    </row>
    <row r="109" spans="1:10" ht="27.75" customHeight="1" x14ac:dyDescent="0.25">
      <c r="A109" s="163" t="s">
        <v>554</v>
      </c>
      <c r="B109" s="23"/>
      <c r="C109" s="164">
        <v>0</v>
      </c>
      <c r="D109" s="135">
        <v>0.53900000000000003</v>
      </c>
      <c r="E109" s="136">
        <v>0.11700000000000001</v>
      </c>
      <c r="F109" s="137">
        <v>5.1999999999999998E-2</v>
      </c>
      <c r="G109" s="165">
        <v>2100.86</v>
      </c>
      <c r="H109" s="165">
        <v>3.96</v>
      </c>
      <c r="I109" s="169">
        <v>4.54</v>
      </c>
      <c r="J109" s="39">
        <v>2.1999999999999999E-2</v>
      </c>
    </row>
    <row r="110" spans="1:10" ht="27.75" customHeight="1" x14ac:dyDescent="0.25">
      <c r="A110" s="163" t="s">
        <v>555</v>
      </c>
      <c r="B110" s="23"/>
      <c r="C110" s="164">
        <v>0</v>
      </c>
      <c r="D110" s="135">
        <v>0.53900000000000003</v>
      </c>
      <c r="E110" s="136">
        <v>0.11700000000000001</v>
      </c>
      <c r="F110" s="137">
        <v>5.1999999999999998E-2</v>
      </c>
      <c r="G110" s="165">
        <v>4219.8599999999997</v>
      </c>
      <c r="H110" s="165">
        <v>3.96</v>
      </c>
      <c r="I110" s="169">
        <v>4.54</v>
      </c>
      <c r="J110" s="39">
        <v>2.1999999999999999E-2</v>
      </c>
    </row>
    <row r="111" spans="1:10" ht="27.75" customHeight="1" x14ac:dyDescent="0.25">
      <c r="A111" s="163" t="s">
        <v>556</v>
      </c>
      <c r="B111" s="23"/>
      <c r="C111" s="164" t="s">
        <v>128</v>
      </c>
      <c r="D111" s="138">
        <v>2.8479999999999999</v>
      </c>
      <c r="E111" s="139">
        <v>0.96299999999999997</v>
      </c>
      <c r="F111" s="137">
        <v>0.78700000000000003</v>
      </c>
      <c r="G111" s="166"/>
      <c r="H111" s="166"/>
      <c r="I111" s="168"/>
      <c r="J111" s="40"/>
    </row>
    <row r="112" spans="1:10" ht="27.75" customHeight="1" x14ac:dyDescent="0.25">
      <c r="A112" s="163" t="s">
        <v>557</v>
      </c>
      <c r="B112" s="23"/>
      <c r="C112" s="164" t="s">
        <v>130</v>
      </c>
      <c r="D112" s="135">
        <v>-1.6439999999999999</v>
      </c>
      <c r="E112" s="136">
        <v>-0.45700000000000002</v>
      </c>
      <c r="F112" s="137">
        <v>-0.13</v>
      </c>
      <c r="G112" s="165">
        <v>0</v>
      </c>
      <c r="H112" s="166"/>
      <c r="I112" s="168"/>
      <c r="J112" s="40"/>
    </row>
    <row r="113" spans="1:10" ht="27.75" customHeight="1" x14ac:dyDescent="0.25">
      <c r="A113" s="163" t="s">
        <v>558</v>
      </c>
      <c r="B113" s="23"/>
      <c r="C113" s="164" t="s">
        <v>130</v>
      </c>
      <c r="D113" s="135">
        <v>-1.5920000000000001</v>
      </c>
      <c r="E113" s="136">
        <v>-0.435</v>
      </c>
      <c r="F113" s="137">
        <v>-0.125</v>
      </c>
      <c r="G113" s="165">
        <v>0</v>
      </c>
      <c r="H113" s="166"/>
      <c r="I113" s="168"/>
      <c r="J113" s="40"/>
    </row>
    <row r="114" spans="1:10" ht="27.75" customHeight="1" x14ac:dyDescent="0.25">
      <c r="A114" s="163" t="s">
        <v>559</v>
      </c>
      <c r="B114" s="23"/>
      <c r="C114" s="164">
        <v>0</v>
      </c>
      <c r="D114" s="135">
        <v>-1.6439999999999999</v>
      </c>
      <c r="E114" s="136">
        <v>-0.45700000000000002</v>
      </c>
      <c r="F114" s="137">
        <v>-0.13</v>
      </c>
      <c r="G114" s="165">
        <v>0</v>
      </c>
      <c r="H114" s="166"/>
      <c r="I114" s="168"/>
      <c r="J114" s="39">
        <v>7.6999999999999999E-2</v>
      </c>
    </row>
    <row r="115" spans="1:10" ht="27.75" customHeight="1" x14ac:dyDescent="0.25">
      <c r="A115" s="163" t="s">
        <v>560</v>
      </c>
      <c r="B115" s="23"/>
      <c r="C115" s="164">
        <v>0</v>
      </c>
      <c r="D115" s="135">
        <v>-1.5920000000000001</v>
      </c>
      <c r="E115" s="136">
        <v>-0.435</v>
      </c>
      <c r="F115" s="137">
        <v>-0.125</v>
      </c>
      <c r="G115" s="165">
        <v>0</v>
      </c>
      <c r="H115" s="166"/>
      <c r="I115" s="168"/>
      <c r="J115" s="39">
        <v>6.9000000000000006E-2</v>
      </c>
    </row>
    <row r="116" spans="1:10" ht="27.75" customHeight="1" x14ac:dyDescent="0.25">
      <c r="A116" s="163" t="s">
        <v>561</v>
      </c>
      <c r="B116" s="23"/>
      <c r="C116" s="164">
        <v>0</v>
      </c>
      <c r="D116" s="135">
        <v>-1.7849999999999999</v>
      </c>
      <c r="E116" s="136">
        <v>-0.40100000000000002</v>
      </c>
      <c r="F116" s="137">
        <v>-0.13800000000000001</v>
      </c>
      <c r="G116" s="165">
        <v>398.43</v>
      </c>
      <c r="H116" s="166"/>
      <c r="I116" s="168"/>
      <c r="J116" s="39">
        <v>0.13400000000000001</v>
      </c>
    </row>
    <row r="117" spans="1:10" ht="27.75" customHeight="1" x14ac:dyDescent="0.25">
      <c r="A117" s="163" t="s">
        <v>562</v>
      </c>
      <c r="B117" s="23"/>
      <c r="C117" s="164" t="s">
        <v>73</v>
      </c>
      <c r="D117" s="135">
        <v>0.56100000000000005</v>
      </c>
      <c r="E117" s="136">
        <v>0.156</v>
      </c>
      <c r="F117" s="137">
        <v>4.3999999999999997E-2</v>
      </c>
      <c r="G117" s="165">
        <v>4.37</v>
      </c>
      <c r="H117" s="166"/>
      <c r="I117" s="168"/>
      <c r="J117" s="40"/>
    </row>
    <row r="118" spans="1:10" ht="27.75" customHeight="1" x14ac:dyDescent="0.25">
      <c r="A118" s="163" t="s">
        <v>563</v>
      </c>
      <c r="B118" s="23"/>
      <c r="C118" s="164">
        <v>2</v>
      </c>
      <c r="D118" s="135">
        <v>0.56100000000000005</v>
      </c>
      <c r="E118" s="136">
        <v>0.156</v>
      </c>
      <c r="F118" s="137">
        <v>4.3999999999999997E-2</v>
      </c>
      <c r="G118" s="166"/>
      <c r="H118" s="166"/>
      <c r="I118" s="168"/>
      <c r="J118" s="40"/>
    </row>
    <row r="119" spans="1:10" ht="27.75" customHeight="1" x14ac:dyDescent="0.25">
      <c r="A119" s="163" t="s">
        <v>564</v>
      </c>
      <c r="B119" s="23"/>
      <c r="C119" s="164" t="s">
        <v>79</v>
      </c>
      <c r="D119" s="135">
        <v>0.68600000000000005</v>
      </c>
      <c r="E119" s="136">
        <v>0.191</v>
      </c>
      <c r="F119" s="137">
        <v>5.3999999999999999E-2</v>
      </c>
      <c r="G119" s="165">
        <v>1.19</v>
      </c>
      <c r="H119" s="166"/>
      <c r="I119" s="168"/>
      <c r="J119" s="40"/>
    </row>
    <row r="120" spans="1:10" ht="27.75" customHeight="1" x14ac:dyDescent="0.25">
      <c r="A120" s="163" t="s">
        <v>565</v>
      </c>
      <c r="B120" s="23"/>
      <c r="C120" s="164" t="s">
        <v>79</v>
      </c>
      <c r="D120" s="135">
        <v>0.68600000000000005</v>
      </c>
      <c r="E120" s="136">
        <v>0.191</v>
      </c>
      <c r="F120" s="137">
        <v>5.3999999999999999E-2</v>
      </c>
      <c r="G120" s="165">
        <v>1.61</v>
      </c>
      <c r="H120" s="166"/>
      <c r="I120" s="168"/>
      <c r="J120" s="40"/>
    </row>
    <row r="121" spans="1:10" ht="27.75" customHeight="1" x14ac:dyDescent="0.25">
      <c r="A121" s="163" t="s">
        <v>566</v>
      </c>
      <c r="B121" s="23"/>
      <c r="C121" s="164" t="s">
        <v>79</v>
      </c>
      <c r="D121" s="135">
        <v>0.68600000000000005</v>
      </c>
      <c r="E121" s="136">
        <v>0.191</v>
      </c>
      <c r="F121" s="137">
        <v>5.3999999999999999E-2</v>
      </c>
      <c r="G121" s="165">
        <v>2.48</v>
      </c>
      <c r="H121" s="166"/>
      <c r="I121" s="168"/>
      <c r="J121" s="40"/>
    </row>
    <row r="122" spans="1:10" ht="27.75" customHeight="1" x14ac:dyDescent="0.25">
      <c r="A122" s="163" t="s">
        <v>567</v>
      </c>
      <c r="B122" s="23"/>
      <c r="C122" s="164" t="s">
        <v>79</v>
      </c>
      <c r="D122" s="135">
        <v>0.68600000000000005</v>
      </c>
      <c r="E122" s="136">
        <v>0.191</v>
      </c>
      <c r="F122" s="137">
        <v>5.3999999999999999E-2</v>
      </c>
      <c r="G122" s="165">
        <v>3.76</v>
      </c>
      <c r="H122" s="166"/>
      <c r="I122" s="168"/>
      <c r="J122" s="40"/>
    </row>
    <row r="123" spans="1:10" ht="27.75" customHeight="1" x14ac:dyDescent="0.25">
      <c r="A123" s="163" t="s">
        <v>568</v>
      </c>
      <c r="B123" s="23"/>
      <c r="C123" s="164" t="s">
        <v>79</v>
      </c>
      <c r="D123" s="135">
        <v>0.68600000000000005</v>
      </c>
      <c r="E123" s="136">
        <v>0.191</v>
      </c>
      <c r="F123" s="137">
        <v>5.3999999999999999E-2</v>
      </c>
      <c r="G123" s="165">
        <v>7.98</v>
      </c>
      <c r="H123" s="166"/>
      <c r="I123" s="168"/>
      <c r="J123" s="40"/>
    </row>
    <row r="124" spans="1:10" ht="27.75" customHeight="1" x14ac:dyDescent="0.25">
      <c r="A124" s="163" t="s">
        <v>569</v>
      </c>
      <c r="B124" s="23"/>
      <c r="C124" s="164">
        <v>4</v>
      </c>
      <c r="D124" s="135">
        <v>0.68600000000000005</v>
      </c>
      <c r="E124" s="136">
        <v>0.191</v>
      </c>
      <c r="F124" s="137">
        <v>5.3999999999999999E-2</v>
      </c>
      <c r="G124" s="166"/>
      <c r="H124" s="166"/>
      <c r="I124" s="168"/>
      <c r="J124" s="40"/>
    </row>
    <row r="125" spans="1:10" ht="27.75" customHeight="1" x14ac:dyDescent="0.25">
      <c r="A125" s="163" t="s">
        <v>570</v>
      </c>
      <c r="B125" s="23"/>
      <c r="C125" s="164">
        <v>0</v>
      </c>
      <c r="D125" s="135">
        <v>0.46100000000000002</v>
      </c>
      <c r="E125" s="136">
        <v>0.123</v>
      </c>
      <c r="F125" s="137">
        <v>3.5999999999999997E-2</v>
      </c>
      <c r="G125" s="165">
        <v>2.6</v>
      </c>
      <c r="H125" s="165">
        <v>0.47</v>
      </c>
      <c r="I125" s="169">
        <v>0.77</v>
      </c>
      <c r="J125" s="39">
        <v>0.02</v>
      </c>
    </row>
    <row r="126" spans="1:10" ht="27.75" customHeight="1" x14ac:dyDescent="0.25">
      <c r="A126" s="163" t="s">
        <v>571</v>
      </c>
      <c r="B126" s="23"/>
      <c r="C126" s="164">
        <v>0</v>
      </c>
      <c r="D126" s="135">
        <v>0.46100000000000002</v>
      </c>
      <c r="E126" s="136">
        <v>0.123</v>
      </c>
      <c r="F126" s="137">
        <v>3.5999999999999997E-2</v>
      </c>
      <c r="G126" s="165">
        <v>17.7</v>
      </c>
      <c r="H126" s="165">
        <v>0.47</v>
      </c>
      <c r="I126" s="169">
        <v>0.77</v>
      </c>
      <c r="J126" s="39">
        <v>0.02</v>
      </c>
    </row>
    <row r="127" spans="1:10" ht="27.75" customHeight="1" x14ac:dyDescent="0.25">
      <c r="A127" s="163" t="s">
        <v>572</v>
      </c>
      <c r="B127" s="23"/>
      <c r="C127" s="164">
        <v>0</v>
      </c>
      <c r="D127" s="135">
        <v>0.46100000000000002</v>
      </c>
      <c r="E127" s="136">
        <v>0.123</v>
      </c>
      <c r="F127" s="137">
        <v>3.5999999999999997E-2</v>
      </c>
      <c r="G127" s="165">
        <v>30.03</v>
      </c>
      <c r="H127" s="165">
        <v>0.47</v>
      </c>
      <c r="I127" s="169">
        <v>0.77</v>
      </c>
      <c r="J127" s="39">
        <v>0.02</v>
      </c>
    </row>
    <row r="128" spans="1:10" ht="27.75" customHeight="1" x14ac:dyDescent="0.25">
      <c r="A128" s="163" t="s">
        <v>573</v>
      </c>
      <c r="B128" s="23"/>
      <c r="C128" s="164">
        <v>0</v>
      </c>
      <c r="D128" s="135">
        <v>0.46100000000000002</v>
      </c>
      <c r="E128" s="136">
        <v>0.123</v>
      </c>
      <c r="F128" s="137">
        <v>3.5999999999999997E-2</v>
      </c>
      <c r="G128" s="165">
        <v>48.27</v>
      </c>
      <c r="H128" s="165">
        <v>0.47</v>
      </c>
      <c r="I128" s="169">
        <v>0.77</v>
      </c>
      <c r="J128" s="39">
        <v>0.02</v>
      </c>
    </row>
    <row r="129" spans="1:10" ht="27.75" customHeight="1" x14ac:dyDescent="0.25">
      <c r="A129" s="163" t="s">
        <v>574</v>
      </c>
      <c r="B129" s="23"/>
      <c r="C129" s="164">
        <v>0</v>
      </c>
      <c r="D129" s="135">
        <v>0.46100000000000002</v>
      </c>
      <c r="E129" s="136">
        <v>0.123</v>
      </c>
      <c r="F129" s="137">
        <v>3.5999999999999997E-2</v>
      </c>
      <c r="G129" s="165">
        <v>108.2</v>
      </c>
      <c r="H129" s="165">
        <v>0.47</v>
      </c>
      <c r="I129" s="169">
        <v>0.77</v>
      </c>
      <c r="J129" s="39">
        <v>0.02</v>
      </c>
    </row>
    <row r="130" spans="1:10" ht="27.75" customHeight="1" x14ac:dyDescent="0.25">
      <c r="A130" s="163" t="s">
        <v>575</v>
      </c>
      <c r="B130" s="23"/>
      <c r="C130" s="164">
        <v>0</v>
      </c>
      <c r="D130" s="135">
        <v>0.36199999999999999</v>
      </c>
      <c r="E130" s="136">
        <v>8.1000000000000003E-2</v>
      </c>
      <c r="F130" s="137">
        <v>2.8000000000000001E-2</v>
      </c>
      <c r="G130" s="165">
        <v>9.14</v>
      </c>
      <c r="H130" s="165">
        <v>1.04</v>
      </c>
      <c r="I130" s="169">
        <v>1.37</v>
      </c>
      <c r="J130" s="39">
        <v>1.2999999999999999E-2</v>
      </c>
    </row>
    <row r="131" spans="1:10" ht="27.75" customHeight="1" x14ac:dyDescent="0.25">
      <c r="A131" s="163" t="s">
        <v>576</v>
      </c>
      <c r="B131" s="23"/>
      <c r="C131" s="164">
        <v>0</v>
      </c>
      <c r="D131" s="135">
        <v>0.36199999999999999</v>
      </c>
      <c r="E131" s="136">
        <v>8.1000000000000003E-2</v>
      </c>
      <c r="F131" s="137">
        <v>2.8000000000000001E-2</v>
      </c>
      <c r="G131" s="165">
        <v>30.3</v>
      </c>
      <c r="H131" s="165">
        <v>1.04</v>
      </c>
      <c r="I131" s="169">
        <v>1.37</v>
      </c>
      <c r="J131" s="39">
        <v>1.2999999999999999E-2</v>
      </c>
    </row>
    <row r="132" spans="1:10" ht="27.75" customHeight="1" x14ac:dyDescent="0.25">
      <c r="A132" s="163" t="s">
        <v>577</v>
      </c>
      <c r="B132" s="23"/>
      <c r="C132" s="164">
        <v>0</v>
      </c>
      <c r="D132" s="135">
        <v>0.36199999999999999</v>
      </c>
      <c r="E132" s="136">
        <v>8.1000000000000003E-2</v>
      </c>
      <c r="F132" s="137">
        <v>2.8000000000000001E-2</v>
      </c>
      <c r="G132" s="165">
        <v>47.59</v>
      </c>
      <c r="H132" s="165">
        <v>1.04</v>
      </c>
      <c r="I132" s="169">
        <v>1.37</v>
      </c>
      <c r="J132" s="39">
        <v>1.2999999999999999E-2</v>
      </c>
    </row>
    <row r="133" spans="1:10" ht="27.75" customHeight="1" x14ac:dyDescent="0.25">
      <c r="A133" s="163" t="s">
        <v>578</v>
      </c>
      <c r="B133" s="23"/>
      <c r="C133" s="164">
        <v>0</v>
      </c>
      <c r="D133" s="135">
        <v>0.36199999999999999</v>
      </c>
      <c r="E133" s="136">
        <v>8.1000000000000003E-2</v>
      </c>
      <c r="F133" s="137">
        <v>2.8000000000000001E-2</v>
      </c>
      <c r="G133" s="165">
        <v>73.17</v>
      </c>
      <c r="H133" s="165">
        <v>1.04</v>
      </c>
      <c r="I133" s="169">
        <v>1.37</v>
      </c>
      <c r="J133" s="39">
        <v>1.2999999999999999E-2</v>
      </c>
    </row>
    <row r="134" spans="1:10" ht="27.75" customHeight="1" x14ac:dyDescent="0.25">
      <c r="A134" s="163" t="s">
        <v>579</v>
      </c>
      <c r="B134" s="23"/>
      <c r="C134" s="164">
        <v>0</v>
      </c>
      <c r="D134" s="135">
        <v>0.36199999999999999</v>
      </c>
      <c r="E134" s="136">
        <v>8.1000000000000003E-2</v>
      </c>
      <c r="F134" s="137">
        <v>2.8000000000000001E-2</v>
      </c>
      <c r="G134" s="165">
        <v>157.19999999999999</v>
      </c>
      <c r="H134" s="165">
        <v>1.04</v>
      </c>
      <c r="I134" s="169">
        <v>1.37</v>
      </c>
      <c r="J134" s="39">
        <v>1.2999999999999999E-2</v>
      </c>
    </row>
    <row r="135" spans="1:10" ht="27.75" customHeight="1" x14ac:dyDescent="0.25">
      <c r="A135" s="163" t="s">
        <v>580</v>
      </c>
      <c r="B135" s="23"/>
      <c r="C135" s="164">
        <v>0</v>
      </c>
      <c r="D135" s="135">
        <v>0.20399999999999999</v>
      </c>
      <c r="E135" s="136">
        <v>4.3999999999999997E-2</v>
      </c>
      <c r="F135" s="137">
        <v>0.02</v>
      </c>
      <c r="G135" s="165">
        <v>42.67</v>
      </c>
      <c r="H135" s="165">
        <v>1.5</v>
      </c>
      <c r="I135" s="169">
        <v>1.72</v>
      </c>
      <c r="J135" s="39">
        <v>8.0000000000000002E-3</v>
      </c>
    </row>
    <row r="136" spans="1:10" ht="27.75" customHeight="1" x14ac:dyDescent="0.25">
      <c r="A136" s="163" t="s">
        <v>581</v>
      </c>
      <c r="B136" s="23"/>
      <c r="C136" s="164">
        <v>0</v>
      </c>
      <c r="D136" s="135">
        <v>0.20399999999999999</v>
      </c>
      <c r="E136" s="136">
        <v>4.3999999999999997E-2</v>
      </c>
      <c r="F136" s="137">
        <v>0.02</v>
      </c>
      <c r="G136" s="165">
        <v>92.32</v>
      </c>
      <c r="H136" s="165">
        <v>1.5</v>
      </c>
      <c r="I136" s="169">
        <v>1.72</v>
      </c>
      <c r="J136" s="39">
        <v>8.0000000000000002E-3</v>
      </c>
    </row>
    <row r="137" spans="1:10" ht="27.75" customHeight="1" x14ac:dyDescent="0.25">
      <c r="A137" s="163" t="s">
        <v>582</v>
      </c>
      <c r="B137" s="23"/>
      <c r="C137" s="164">
        <v>0</v>
      </c>
      <c r="D137" s="135">
        <v>0.20399999999999999</v>
      </c>
      <c r="E137" s="136">
        <v>4.3999999999999997E-2</v>
      </c>
      <c r="F137" s="137">
        <v>0.02</v>
      </c>
      <c r="G137" s="165">
        <v>356.87</v>
      </c>
      <c r="H137" s="165">
        <v>1.5</v>
      </c>
      <c r="I137" s="169">
        <v>1.72</v>
      </c>
      <c r="J137" s="39">
        <v>8.0000000000000002E-3</v>
      </c>
    </row>
    <row r="138" spans="1:10" ht="27.75" customHeight="1" x14ac:dyDescent="0.25">
      <c r="A138" s="163" t="s">
        <v>583</v>
      </c>
      <c r="B138" s="23"/>
      <c r="C138" s="164">
        <v>0</v>
      </c>
      <c r="D138" s="135">
        <v>0.20399999999999999</v>
      </c>
      <c r="E138" s="136">
        <v>4.3999999999999997E-2</v>
      </c>
      <c r="F138" s="137">
        <v>0.02</v>
      </c>
      <c r="G138" s="165">
        <v>795.13</v>
      </c>
      <c r="H138" s="165">
        <v>1.5</v>
      </c>
      <c r="I138" s="169">
        <v>1.72</v>
      </c>
      <c r="J138" s="39">
        <v>8.0000000000000002E-3</v>
      </c>
    </row>
    <row r="139" spans="1:10" ht="27.75" customHeight="1" x14ac:dyDescent="0.25">
      <c r="A139" s="163" t="s">
        <v>584</v>
      </c>
      <c r="B139" s="23"/>
      <c r="C139" s="164">
        <v>0</v>
      </c>
      <c r="D139" s="135">
        <v>0.20399999999999999</v>
      </c>
      <c r="E139" s="136">
        <v>4.3999999999999997E-2</v>
      </c>
      <c r="F139" s="137">
        <v>0.02</v>
      </c>
      <c r="G139" s="165">
        <v>1596.96</v>
      </c>
      <c r="H139" s="165">
        <v>1.5</v>
      </c>
      <c r="I139" s="169">
        <v>1.72</v>
      </c>
      <c r="J139" s="39">
        <v>8.0000000000000002E-3</v>
      </c>
    </row>
    <row r="140" spans="1:10" ht="27.75" customHeight="1" x14ac:dyDescent="0.25">
      <c r="A140" s="163" t="s">
        <v>585</v>
      </c>
      <c r="B140" s="23"/>
      <c r="C140" s="164" t="s">
        <v>128</v>
      </c>
      <c r="D140" s="138">
        <v>1.077</v>
      </c>
      <c r="E140" s="139">
        <v>0.36399999999999999</v>
      </c>
      <c r="F140" s="137">
        <v>0.29799999999999999</v>
      </c>
      <c r="G140" s="166"/>
      <c r="H140" s="166"/>
      <c r="I140" s="168"/>
      <c r="J140" s="40"/>
    </row>
    <row r="141" spans="1:10" ht="27.75" customHeight="1" x14ac:dyDescent="0.25">
      <c r="A141" s="163" t="s">
        <v>586</v>
      </c>
      <c r="B141" s="23"/>
      <c r="C141" s="164" t="s">
        <v>130</v>
      </c>
      <c r="D141" s="135">
        <v>-0.622</v>
      </c>
      <c r="E141" s="136">
        <v>-0.17299999999999999</v>
      </c>
      <c r="F141" s="137">
        <v>-4.9000000000000002E-2</v>
      </c>
      <c r="G141" s="165">
        <v>0</v>
      </c>
      <c r="H141" s="166"/>
      <c r="I141" s="168"/>
      <c r="J141" s="40"/>
    </row>
    <row r="142" spans="1:10" ht="27.75" customHeight="1" x14ac:dyDescent="0.25">
      <c r="A142" s="163" t="s">
        <v>587</v>
      </c>
      <c r="B142" s="23"/>
      <c r="C142" s="164" t="s">
        <v>130</v>
      </c>
      <c r="D142" s="135">
        <v>-0.60199999999999998</v>
      </c>
      <c r="E142" s="136">
        <v>-0.16500000000000001</v>
      </c>
      <c r="F142" s="137">
        <v>-4.7E-2</v>
      </c>
      <c r="G142" s="165">
        <v>0</v>
      </c>
      <c r="H142" s="166"/>
      <c r="I142" s="168"/>
      <c r="J142" s="40"/>
    </row>
    <row r="143" spans="1:10" ht="27.75" customHeight="1" x14ac:dyDescent="0.25">
      <c r="A143" s="163" t="s">
        <v>588</v>
      </c>
      <c r="B143" s="23"/>
      <c r="C143" s="164">
        <v>0</v>
      </c>
      <c r="D143" s="135">
        <v>-0.622</v>
      </c>
      <c r="E143" s="136">
        <v>-0.17299999999999999</v>
      </c>
      <c r="F143" s="137">
        <v>-4.9000000000000002E-2</v>
      </c>
      <c r="G143" s="165">
        <v>0</v>
      </c>
      <c r="H143" s="166"/>
      <c r="I143" s="168"/>
      <c r="J143" s="39">
        <v>2.9000000000000001E-2</v>
      </c>
    </row>
    <row r="144" spans="1:10" ht="27.75" customHeight="1" x14ac:dyDescent="0.25">
      <c r="A144" s="163" t="s">
        <v>589</v>
      </c>
      <c r="B144" s="23"/>
      <c r="C144" s="164">
        <v>0</v>
      </c>
      <c r="D144" s="135">
        <v>-0.60199999999999998</v>
      </c>
      <c r="E144" s="136">
        <v>-0.16500000000000001</v>
      </c>
      <c r="F144" s="137">
        <v>-4.7E-2</v>
      </c>
      <c r="G144" s="165">
        <v>0</v>
      </c>
      <c r="H144" s="166"/>
      <c r="I144" s="168"/>
      <c r="J144" s="39">
        <v>2.5999999999999999E-2</v>
      </c>
    </row>
    <row r="145" spans="1:10" ht="27.75" customHeight="1" x14ac:dyDescent="0.25">
      <c r="A145" s="163" t="s">
        <v>590</v>
      </c>
      <c r="B145" s="23"/>
      <c r="C145" s="164">
        <v>0</v>
      </c>
      <c r="D145" s="135">
        <v>-0.67500000000000004</v>
      </c>
      <c r="E145" s="136">
        <v>-0.152</v>
      </c>
      <c r="F145" s="137">
        <v>-5.1999999999999998E-2</v>
      </c>
      <c r="G145" s="165">
        <v>150.76</v>
      </c>
      <c r="H145" s="166"/>
      <c r="I145" s="168"/>
      <c r="J145" s="39">
        <v>5.0999999999999997E-2</v>
      </c>
    </row>
    <row r="146" spans="1:10" ht="27.75" customHeight="1" x14ac:dyDescent="0.25">
      <c r="A146" s="163" t="s">
        <v>591</v>
      </c>
      <c r="B146" s="23"/>
      <c r="C146" s="164" t="s">
        <v>73</v>
      </c>
      <c r="D146" s="135">
        <v>0.47499999999999998</v>
      </c>
      <c r="E146" s="136">
        <v>0.13200000000000001</v>
      </c>
      <c r="F146" s="137">
        <v>3.7999999999999999E-2</v>
      </c>
      <c r="G146" s="165">
        <v>4.17</v>
      </c>
      <c r="H146" s="166"/>
      <c r="I146" s="168"/>
      <c r="J146" s="40"/>
    </row>
    <row r="147" spans="1:10" ht="27.75" customHeight="1" x14ac:dyDescent="0.25">
      <c r="A147" s="163" t="s">
        <v>592</v>
      </c>
      <c r="B147" s="23"/>
      <c r="C147" s="164">
        <v>2</v>
      </c>
      <c r="D147" s="135">
        <v>0.47499999999999998</v>
      </c>
      <c r="E147" s="136">
        <v>0.13200000000000001</v>
      </c>
      <c r="F147" s="137">
        <v>3.7999999999999999E-2</v>
      </c>
      <c r="G147" s="166"/>
      <c r="H147" s="166"/>
      <c r="I147" s="168"/>
      <c r="J147" s="40"/>
    </row>
    <row r="148" spans="1:10" ht="27.75" customHeight="1" x14ac:dyDescent="0.25">
      <c r="A148" s="163" t="s">
        <v>593</v>
      </c>
      <c r="B148" s="23"/>
      <c r="C148" s="164" t="s">
        <v>79</v>
      </c>
      <c r="D148" s="135">
        <v>0.58099999999999996</v>
      </c>
      <c r="E148" s="136">
        <v>0.161</v>
      </c>
      <c r="F148" s="137">
        <v>4.5999999999999999E-2</v>
      </c>
      <c r="G148" s="165">
        <v>1.05</v>
      </c>
      <c r="H148" s="166"/>
      <c r="I148" s="168"/>
      <c r="J148" s="40"/>
    </row>
    <row r="149" spans="1:10" ht="27.75" customHeight="1" x14ac:dyDescent="0.25">
      <c r="A149" s="163" t="s">
        <v>594</v>
      </c>
      <c r="B149" s="23"/>
      <c r="C149" s="164" t="s">
        <v>79</v>
      </c>
      <c r="D149" s="135">
        <v>0.58099999999999996</v>
      </c>
      <c r="E149" s="136">
        <v>0.161</v>
      </c>
      <c r="F149" s="137">
        <v>4.5999999999999999E-2</v>
      </c>
      <c r="G149" s="165">
        <v>1.41</v>
      </c>
      <c r="H149" s="166"/>
      <c r="I149" s="168"/>
      <c r="J149" s="40"/>
    </row>
    <row r="150" spans="1:10" ht="27.75" customHeight="1" x14ac:dyDescent="0.25">
      <c r="A150" s="163" t="s">
        <v>595</v>
      </c>
      <c r="B150" s="23"/>
      <c r="C150" s="164" t="s">
        <v>79</v>
      </c>
      <c r="D150" s="135">
        <v>0.58099999999999996</v>
      </c>
      <c r="E150" s="136">
        <v>0.161</v>
      </c>
      <c r="F150" s="137">
        <v>4.5999999999999999E-2</v>
      </c>
      <c r="G150" s="165">
        <v>2.14</v>
      </c>
      <c r="H150" s="166"/>
      <c r="I150" s="168"/>
      <c r="J150" s="40"/>
    </row>
    <row r="151" spans="1:10" ht="27.75" customHeight="1" x14ac:dyDescent="0.25">
      <c r="A151" s="163" t="s">
        <v>596</v>
      </c>
      <c r="B151" s="23"/>
      <c r="C151" s="164" t="s">
        <v>79</v>
      </c>
      <c r="D151" s="135">
        <v>0.58099999999999996</v>
      </c>
      <c r="E151" s="136">
        <v>0.161</v>
      </c>
      <c r="F151" s="137">
        <v>4.5999999999999999E-2</v>
      </c>
      <c r="G151" s="165">
        <v>3.23</v>
      </c>
      <c r="H151" s="166"/>
      <c r="I151" s="168"/>
      <c r="J151" s="40"/>
    </row>
    <row r="152" spans="1:10" ht="27.75" customHeight="1" x14ac:dyDescent="0.25">
      <c r="A152" s="163" t="s">
        <v>597</v>
      </c>
      <c r="B152" s="23"/>
      <c r="C152" s="164" t="s">
        <v>79</v>
      </c>
      <c r="D152" s="135">
        <v>0.58099999999999996</v>
      </c>
      <c r="E152" s="136">
        <v>0.161</v>
      </c>
      <c r="F152" s="137">
        <v>4.5999999999999999E-2</v>
      </c>
      <c r="G152" s="165">
        <v>6.8</v>
      </c>
      <c r="H152" s="166"/>
      <c r="I152" s="168"/>
      <c r="J152" s="40"/>
    </row>
    <row r="153" spans="1:10" ht="27.75" customHeight="1" x14ac:dyDescent="0.25">
      <c r="A153" s="163" t="s">
        <v>598</v>
      </c>
      <c r="B153" s="23"/>
      <c r="C153" s="164">
        <v>4</v>
      </c>
      <c r="D153" s="135">
        <v>0.58099999999999996</v>
      </c>
      <c r="E153" s="136">
        <v>0.161</v>
      </c>
      <c r="F153" s="137">
        <v>4.5999999999999999E-2</v>
      </c>
      <c r="G153" s="166"/>
      <c r="H153" s="166"/>
      <c r="I153" s="168"/>
      <c r="J153" s="40"/>
    </row>
    <row r="154" spans="1:10" ht="27.75" customHeight="1" x14ac:dyDescent="0.25">
      <c r="A154" s="163" t="s">
        <v>599</v>
      </c>
      <c r="B154" s="23"/>
      <c r="C154" s="164">
        <v>0</v>
      </c>
      <c r="D154" s="135">
        <v>0.39100000000000001</v>
      </c>
      <c r="E154" s="136">
        <v>0.104</v>
      </c>
      <c r="F154" s="137">
        <v>3.1E-2</v>
      </c>
      <c r="G154" s="165">
        <v>2.25</v>
      </c>
      <c r="H154" s="165">
        <v>0.4</v>
      </c>
      <c r="I154" s="169">
        <v>0.66</v>
      </c>
      <c r="J154" s="39">
        <v>1.7000000000000001E-2</v>
      </c>
    </row>
    <row r="155" spans="1:10" ht="27.75" customHeight="1" x14ac:dyDescent="0.25">
      <c r="A155" s="163" t="s">
        <v>600</v>
      </c>
      <c r="B155" s="23"/>
      <c r="C155" s="164">
        <v>0</v>
      </c>
      <c r="D155" s="135">
        <v>0.39100000000000001</v>
      </c>
      <c r="E155" s="136">
        <v>0.104</v>
      </c>
      <c r="F155" s="137">
        <v>3.1E-2</v>
      </c>
      <c r="G155" s="165">
        <v>15.03</v>
      </c>
      <c r="H155" s="165">
        <v>0.4</v>
      </c>
      <c r="I155" s="169">
        <v>0.66</v>
      </c>
      <c r="J155" s="39">
        <v>1.7000000000000001E-2</v>
      </c>
    </row>
    <row r="156" spans="1:10" ht="27.75" customHeight="1" x14ac:dyDescent="0.25">
      <c r="A156" s="163" t="s">
        <v>601</v>
      </c>
      <c r="B156" s="23"/>
      <c r="C156" s="164">
        <v>0</v>
      </c>
      <c r="D156" s="135">
        <v>0.39100000000000001</v>
      </c>
      <c r="E156" s="136">
        <v>0.104</v>
      </c>
      <c r="F156" s="137">
        <v>3.1E-2</v>
      </c>
      <c r="G156" s="165">
        <v>25.48</v>
      </c>
      <c r="H156" s="165">
        <v>0.4</v>
      </c>
      <c r="I156" s="169">
        <v>0.66</v>
      </c>
      <c r="J156" s="39">
        <v>1.7000000000000001E-2</v>
      </c>
    </row>
    <row r="157" spans="1:10" ht="27.75" customHeight="1" x14ac:dyDescent="0.25">
      <c r="A157" s="163" t="s">
        <v>602</v>
      </c>
      <c r="B157" s="23"/>
      <c r="C157" s="164">
        <v>0</v>
      </c>
      <c r="D157" s="135">
        <v>0.39100000000000001</v>
      </c>
      <c r="E157" s="136">
        <v>0.104</v>
      </c>
      <c r="F157" s="137">
        <v>3.1E-2</v>
      </c>
      <c r="G157" s="165">
        <v>40.93</v>
      </c>
      <c r="H157" s="165">
        <v>0.4</v>
      </c>
      <c r="I157" s="169">
        <v>0.66</v>
      </c>
      <c r="J157" s="39">
        <v>1.7000000000000001E-2</v>
      </c>
    </row>
    <row r="158" spans="1:10" ht="27.75" customHeight="1" x14ac:dyDescent="0.25">
      <c r="A158" s="163" t="s">
        <v>603</v>
      </c>
      <c r="B158" s="23"/>
      <c r="C158" s="164">
        <v>0</v>
      </c>
      <c r="D158" s="135">
        <v>0.39100000000000001</v>
      </c>
      <c r="E158" s="136">
        <v>0.104</v>
      </c>
      <c r="F158" s="137">
        <v>3.1E-2</v>
      </c>
      <c r="G158" s="165">
        <v>91.69</v>
      </c>
      <c r="H158" s="165">
        <v>0.4</v>
      </c>
      <c r="I158" s="169">
        <v>0.66</v>
      </c>
      <c r="J158" s="39">
        <v>1.7000000000000001E-2</v>
      </c>
    </row>
    <row r="159" spans="1:10" ht="27.75" customHeight="1" x14ac:dyDescent="0.25">
      <c r="A159" s="163" t="s">
        <v>604</v>
      </c>
      <c r="B159" s="23"/>
      <c r="C159" s="164">
        <v>0</v>
      </c>
      <c r="D159" s="135">
        <v>0.30599999999999999</v>
      </c>
      <c r="E159" s="136">
        <v>6.9000000000000006E-2</v>
      </c>
      <c r="F159" s="137">
        <v>2.4E-2</v>
      </c>
      <c r="G159" s="165">
        <v>7.78</v>
      </c>
      <c r="H159" s="165">
        <v>0.88</v>
      </c>
      <c r="I159" s="169">
        <v>1.1599999999999999</v>
      </c>
      <c r="J159" s="39">
        <v>1.0999999999999999E-2</v>
      </c>
    </row>
    <row r="160" spans="1:10" ht="27.75" customHeight="1" x14ac:dyDescent="0.25">
      <c r="A160" s="163" t="s">
        <v>605</v>
      </c>
      <c r="B160" s="23"/>
      <c r="C160" s="164">
        <v>0</v>
      </c>
      <c r="D160" s="135">
        <v>0.30599999999999999</v>
      </c>
      <c r="E160" s="136">
        <v>6.9000000000000006E-2</v>
      </c>
      <c r="F160" s="137">
        <v>2.4E-2</v>
      </c>
      <c r="G160" s="165">
        <v>25.7</v>
      </c>
      <c r="H160" s="165">
        <v>0.88</v>
      </c>
      <c r="I160" s="169">
        <v>1.1599999999999999</v>
      </c>
      <c r="J160" s="39">
        <v>1.0999999999999999E-2</v>
      </c>
    </row>
    <row r="161" spans="1:10" ht="27.75" customHeight="1" x14ac:dyDescent="0.25">
      <c r="A161" s="163" t="s">
        <v>606</v>
      </c>
      <c r="B161" s="23"/>
      <c r="C161" s="164">
        <v>0</v>
      </c>
      <c r="D161" s="135">
        <v>0.30599999999999999</v>
      </c>
      <c r="E161" s="136">
        <v>6.9000000000000006E-2</v>
      </c>
      <c r="F161" s="137">
        <v>2.4E-2</v>
      </c>
      <c r="G161" s="165">
        <v>40.35</v>
      </c>
      <c r="H161" s="165">
        <v>0.88</v>
      </c>
      <c r="I161" s="169">
        <v>1.1599999999999999</v>
      </c>
      <c r="J161" s="39">
        <v>1.0999999999999999E-2</v>
      </c>
    </row>
    <row r="162" spans="1:10" ht="27.75" customHeight="1" x14ac:dyDescent="0.25">
      <c r="A162" s="163" t="s">
        <v>607</v>
      </c>
      <c r="B162" s="23"/>
      <c r="C162" s="164">
        <v>0</v>
      </c>
      <c r="D162" s="135">
        <v>0.30599999999999999</v>
      </c>
      <c r="E162" s="136">
        <v>6.9000000000000006E-2</v>
      </c>
      <c r="F162" s="137">
        <v>2.4E-2</v>
      </c>
      <c r="G162" s="165">
        <v>62.02</v>
      </c>
      <c r="H162" s="165">
        <v>0.88</v>
      </c>
      <c r="I162" s="169">
        <v>1.1599999999999999</v>
      </c>
      <c r="J162" s="39">
        <v>1.0999999999999999E-2</v>
      </c>
    </row>
    <row r="163" spans="1:10" ht="27.75" customHeight="1" x14ac:dyDescent="0.25">
      <c r="A163" s="163" t="s">
        <v>608</v>
      </c>
      <c r="B163" s="23"/>
      <c r="C163" s="164">
        <v>0</v>
      </c>
      <c r="D163" s="135">
        <v>0.30599999999999999</v>
      </c>
      <c r="E163" s="136">
        <v>6.9000000000000006E-2</v>
      </c>
      <c r="F163" s="137">
        <v>2.4E-2</v>
      </c>
      <c r="G163" s="165">
        <v>133.19999999999999</v>
      </c>
      <c r="H163" s="165">
        <v>0.88</v>
      </c>
      <c r="I163" s="169">
        <v>1.1599999999999999</v>
      </c>
      <c r="J163" s="39">
        <v>1.0999999999999999E-2</v>
      </c>
    </row>
    <row r="164" spans="1:10" ht="27.75" customHeight="1" x14ac:dyDescent="0.25">
      <c r="A164" s="163" t="s">
        <v>609</v>
      </c>
      <c r="B164" s="23"/>
      <c r="C164" s="164">
        <v>0</v>
      </c>
      <c r="D164" s="135">
        <v>0.17299999999999999</v>
      </c>
      <c r="E164" s="136">
        <v>3.6999999999999998E-2</v>
      </c>
      <c r="F164" s="137">
        <v>1.7000000000000001E-2</v>
      </c>
      <c r="G164" s="165">
        <v>36.19</v>
      </c>
      <c r="H164" s="165">
        <v>1.27</v>
      </c>
      <c r="I164" s="169">
        <v>1.45</v>
      </c>
      <c r="J164" s="39">
        <v>7.0000000000000001E-3</v>
      </c>
    </row>
    <row r="165" spans="1:10" ht="27.75" customHeight="1" x14ac:dyDescent="0.25">
      <c r="A165" s="163" t="s">
        <v>610</v>
      </c>
      <c r="B165" s="23"/>
      <c r="C165" s="164">
        <v>0</v>
      </c>
      <c r="D165" s="135">
        <v>0.17299999999999999</v>
      </c>
      <c r="E165" s="136">
        <v>3.6999999999999998E-2</v>
      </c>
      <c r="F165" s="137">
        <v>1.7000000000000001E-2</v>
      </c>
      <c r="G165" s="165">
        <v>78.239999999999995</v>
      </c>
      <c r="H165" s="165">
        <v>1.27</v>
      </c>
      <c r="I165" s="169">
        <v>1.45</v>
      </c>
      <c r="J165" s="39">
        <v>7.0000000000000001E-3</v>
      </c>
    </row>
    <row r="166" spans="1:10" ht="27.75" customHeight="1" x14ac:dyDescent="0.25">
      <c r="A166" s="163" t="s">
        <v>611</v>
      </c>
      <c r="B166" s="23"/>
      <c r="C166" s="164">
        <v>0</v>
      </c>
      <c r="D166" s="135">
        <v>0.17299999999999999</v>
      </c>
      <c r="E166" s="136">
        <v>3.6999999999999998E-2</v>
      </c>
      <c r="F166" s="137">
        <v>1.7000000000000001E-2</v>
      </c>
      <c r="G166" s="165">
        <v>302.33</v>
      </c>
      <c r="H166" s="165">
        <v>1.27</v>
      </c>
      <c r="I166" s="169">
        <v>1.45</v>
      </c>
      <c r="J166" s="39">
        <v>7.0000000000000001E-3</v>
      </c>
    </row>
    <row r="167" spans="1:10" ht="27.75" customHeight="1" x14ac:dyDescent="0.25">
      <c r="A167" s="163" t="s">
        <v>612</v>
      </c>
      <c r="B167" s="23"/>
      <c r="C167" s="164">
        <v>0</v>
      </c>
      <c r="D167" s="135">
        <v>0.17299999999999999</v>
      </c>
      <c r="E167" s="136">
        <v>3.6999999999999998E-2</v>
      </c>
      <c r="F167" s="137">
        <v>1.7000000000000001E-2</v>
      </c>
      <c r="G167" s="165">
        <v>673.57</v>
      </c>
      <c r="H167" s="165">
        <v>1.27</v>
      </c>
      <c r="I167" s="169">
        <v>1.45</v>
      </c>
      <c r="J167" s="39">
        <v>7.0000000000000001E-3</v>
      </c>
    </row>
    <row r="168" spans="1:10" ht="27.75" customHeight="1" x14ac:dyDescent="0.25">
      <c r="A168" s="163" t="s">
        <v>613</v>
      </c>
      <c r="B168" s="23"/>
      <c r="C168" s="164">
        <v>0</v>
      </c>
      <c r="D168" s="135">
        <v>0.17299999999999999</v>
      </c>
      <c r="E168" s="136">
        <v>3.6999999999999998E-2</v>
      </c>
      <c r="F168" s="137">
        <v>1.7000000000000001E-2</v>
      </c>
      <c r="G168" s="165">
        <v>1352.77</v>
      </c>
      <c r="H168" s="165">
        <v>1.27</v>
      </c>
      <c r="I168" s="169">
        <v>1.45</v>
      </c>
      <c r="J168" s="39">
        <v>7.0000000000000001E-3</v>
      </c>
    </row>
    <row r="169" spans="1:10" ht="27.75" customHeight="1" x14ac:dyDescent="0.25">
      <c r="A169" s="163" t="s">
        <v>614</v>
      </c>
      <c r="B169" s="23"/>
      <c r="C169" s="164" t="s">
        <v>128</v>
      </c>
      <c r="D169" s="138">
        <v>0.91300000000000003</v>
      </c>
      <c r="E169" s="139">
        <v>0.309</v>
      </c>
      <c r="F169" s="137">
        <v>0.252</v>
      </c>
      <c r="G169" s="166"/>
      <c r="H169" s="166"/>
      <c r="I169" s="168"/>
      <c r="J169" s="40"/>
    </row>
    <row r="170" spans="1:10" ht="27.75" customHeight="1" x14ac:dyDescent="0.25">
      <c r="A170" s="163" t="s">
        <v>615</v>
      </c>
      <c r="B170" s="23"/>
      <c r="C170" s="164" t="s">
        <v>130</v>
      </c>
      <c r="D170" s="135">
        <v>-0.52700000000000002</v>
      </c>
      <c r="E170" s="136">
        <v>-0.14599999999999999</v>
      </c>
      <c r="F170" s="137">
        <v>-4.2000000000000003E-2</v>
      </c>
      <c r="G170" s="165">
        <v>0</v>
      </c>
      <c r="H170" s="166"/>
      <c r="I170" s="168"/>
      <c r="J170" s="40"/>
    </row>
    <row r="171" spans="1:10" ht="27.75" customHeight="1" x14ac:dyDescent="0.25">
      <c r="A171" s="163" t="s">
        <v>616</v>
      </c>
      <c r="B171" s="23"/>
      <c r="C171" s="164" t="s">
        <v>130</v>
      </c>
      <c r="D171" s="135">
        <v>-0.51</v>
      </c>
      <c r="E171" s="136">
        <v>-0.13900000000000001</v>
      </c>
      <c r="F171" s="137">
        <v>-0.04</v>
      </c>
      <c r="G171" s="165">
        <v>0</v>
      </c>
      <c r="H171" s="166"/>
      <c r="I171" s="168"/>
      <c r="J171" s="40"/>
    </row>
    <row r="172" spans="1:10" ht="27.75" customHeight="1" x14ac:dyDescent="0.25">
      <c r="A172" s="163" t="s">
        <v>617</v>
      </c>
      <c r="B172" s="23"/>
      <c r="C172" s="164">
        <v>0</v>
      </c>
      <c r="D172" s="135">
        <v>-0.52700000000000002</v>
      </c>
      <c r="E172" s="136">
        <v>-0.14599999999999999</v>
      </c>
      <c r="F172" s="137">
        <v>-4.2000000000000003E-2</v>
      </c>
      <c r="G172" s="165">
        <v>0</v>
      </c>
      <c r="H172" s="166"/>
      <c r="I172" s="168"/>
      <c r="J172" s="39">
        <v>2.5000000000000001E-2</v>
      </c>
    </row>
    <row r="173" spans="1:10" ht="27.75" customHeight="1" x14ac:dyDescent="0.25">
      <c r="A173" s="163" t="s">
        <v>618</v>
      </c>
      <c r="B173" s="23"/>
      <c r="C173" s="164">
        <v>0</v>
      </c>
      <c r="D173" s="135">
        <v>-0.51</v>
      </c>
      <c r="E173" s="136">
        <v>-0.13900000000000001</v>
      </c>
      <c r="F173" s="137">
        <v>-0.04</v>
      </c>
      <c r="G173" s="165">
        <v>0</v>
      </c>
      <c r="H173" s="166"/>
      <c r="I173" s="168"/>
      <c r="J173" s="39">
        <v>2.1999999999999999E-2</v>
      </c>
    </row>
    <row r="174" spans="1:10" ht="27.75" customHeight="1" x14ac:dyDescent="0.25">
      <c r="A174" s="163" t="s">
        <v>619</v>
      </c>
      <c r="B174" s="23"/>
      <c r="C174" s="164">
        <v>0</v>
      </c>
      <c r="D174" s="135">
        <v>-0.57199999999999995</v>
      </c>
      <c r="E174" s="136">
        <v>-0.128</v>
      </c>
      <c r="F174" s="137">
        <v>-4.3999999999999997E-2</v>
      </c>
      <c r="G174" s="165">
        <v>127.71</v>
      </c>
      <c r="H174" s="166"/>
      <c r="I174" s="168"/>
      <c r="J174" s="39">
        <v>4.2999999999999997E-2</v>
      </c>
    </row>
    <row r="175" spans="1:10" ht="27.75" customHeight="1" x14ac:dyDescent="0.25">
      <c r="A175" s="163" t="s">
        <v>620</v>
      </c>
      <c r="B175" s="23"/>
      <c r="C175" s="164" t="s">
        <v>73</v>
      </c>
      <c r="D175" s="135">
        <v>0.47499999999999998</v>
      </c>
      <c r="E175" s="136">
        <v>0.13200000000000001</v>
      </c>
      <c r="F175" s="137">
        <v>3.7999999999999999E-2</v>
      </c>
      <c r="G175" s="165">
        <v>4.17</v>
      </c>
      <c r="H175" s="166"/>
      <c r="I175" s="168"/>
      <c r="J175" s="40"/>
    </row>
    <row r="176" spans="1:10" ht="27.75" customHeight="1" x14ac:dyDescent="0.25">
      <c r="A176" s="163" t="s">
        <v>621</v>
      </c>
      <c r="B176" s="23"/>
      <c r="C176" s="164">
        <v>2</v>
      </c>
      <c r="D176" s="135">
        <v>0.47499999999999998</v>
      </c>
      <c r="E176" s="136">
        <v>0.13200000000000001</v>
      </c>
      <c r="F176" s="137">
        <v>3.7999999999999999E-2</v>
      </c>
      <c r="G176" s="166"/>
      <c r="H176" s="166"/>
      <c r="I176" s="168"/>
      <c r="J176" s="40"/>
    </row>
    <row r="177" spans="1:10" ht="27.75" customHeight="1" x14ac:dyDescent="0.25">
      <c r="A177" s="163" t="s">
        <v>622</v>
      </c>
      <c r="B177" s="23"/>
      <c r="C177" s="164" t="s">
        <v>79</v>
      </c>
      <c r="D177" s="135">
        <v>0.58099999999999996</v>
      </c>
      <c r="E177" s="136">
        <v>0.161</v>
      </c>
      <c r="F177" s="137">
        <v>4.5999999999999999E-2</v>
      </c>
      <c r="G177" s="165">
        <v>1.05</v>
      </c>
      <c r="H177" s="166"/>
      <c r="I177" s="168"/>
      <c r="J177" s="40"/>
    </row>
    <row r="178" spans="1:10" ht="27.75" customHeight="1" x14ac:dyDescent="0.25">
      <c r="A178" s="163" t="s">
        <v>623</v>
      </c>
      <c r="B178" s="23"/>
      <c r="C178" s="164" t="s">
        <v>79</v>
      </c>
      <c r="D178" s="135">
        <v>0.58099999999999996</v>
      </c>
      <c r="E178" s="136">
        <v>0.161</v>
      </c>
      <c r="F178" s="137">
        <v>4.5999999999999999E-2</v>
      </c>
      <c r="G178" s="165">
        <v>1.41</v>
      </c>
      <c r="H178" s="166"/>
      <c r="I178" s="168"/>
      <c r="J178" s="40"/>
    </row>
    <row r="179" spans="1:10" ht="27.75" customHeight="1" x14ac:dyDescent="0.25">
      <c r="A179" s="163" t="s">
        <v>624</v>
      </c>
      <c r="B179" s="23"/>
      <c r="C179" s="164" t="s">
        <v>79</v>
      </c>
      <c r="D179" s="135">
        <v>0.58099999999999996</v>
      </c>
      <c r="E179" s="136">
        <v>0.161</v>
      </c>
      <c r="F179" s="137">
        <v>4.5999999999999999E-2</v>
      </c>
      <c r="G179" s="165">
        <v>2.14</v>
      </c>
      <c r="H179" s="166"/>
      <c r="I179" s="168"/>
      <c r="J179" s="40"/>
    </row>
    <row r="180" spans="1:10" ht="27.75" customHeight="1" x14ac:dyDescent="0.25">
      <c r="A180" s="163" t="s">
        <v>625</v>
      </c>
      <c r="B180" s="23"/>
      <c r="C180" s="164" t="s">
        <v>79</v>
      </c>
      <c r="D180" s="135">
        <v>0.58099999999999996</v>
      </c>
      <c r="E180" s="136">
        <v>0.161</v>
      </c>
      <c r="F180" s="137">
        <v>4.5999999999999999E-2</v>
      </c>
      <c r="G180" s="165">
        <v>3.23</v>
      </c>
      <c r="H180" s="166"/>
      <c r="I180" s="168"/>
      <c r="J180" s="40"/>
    </row>
    <row r="181" spans="1:10" ht="27.75" customHeight="1" x14ac:dyDescent="0.25">
      <c r="A181" s="163" t="s">
        <v>626</v>
      </c>
      <c r="B181" s="23"/>
      <c r="C181" s="164" t="s">
        <v>79</v>
      </c>
      <c r="D181" s="135">
        <v>0.58099999999999996</v>
      </c>
      <c r="E181" s="136">
        <v>0.161</v>
      </c>
      <c r="F181" s="137">
        <v>4.5999999999999999E-2</v>
      </c>
      <c r="G181" s="165">
        <v>6.8</v>
      </c>
      <c r="H181" s="166"/>
      <c r="I181" s="168"/>
      <c r="J181" s="40"/>
    </row>
    <row r="182" spans="1:10" ht="27.75" customHeight="1" x14ac:dyDescent="0.25">
      <c r="A182" s="163" t="s">
        <v>627</v>
      </c>
      <c r="B182" s="23"/>
      <c r="C182" s="164">
        <v>4</v>
      </c>
      <c r="D182" s="135">
        <v>0.58099999999999996</v>
      </c>
      <c r="E182" s="136">
        <v>0.161</v>
      </c>
      <c r="F182" s="137">
        <v>4.5999999999999999E-2</v>
      </c>
      <c r="G182" s="166"/>
      <c r="H182" s="166"/>
      <c r="I182" s="168"/>
      <c r="J182" s="40"/>
    </row>
    <row r="183" spans="1:10" ht="27.75" customHeight="1" x14ac:dyDescent="0.25">
      <c r="A183" s="163" t="s">
        <v>628</v>
      </c>
      <c r="B183" s="23"/>
      <c r="C183" s="164">
        <v>0</v>
      </c>
      <c r="D183" s="135">
        <v>0.39100000000000001</v>
      </c>
      <c r="E183" s="136">
        <v>0.104</v>
      </c>
      <c r="F183" s="137">
        <v>3.1E-2</v>
      </c>
      <c r="G183" s="165">
        <v>2.25</v>
      </c>
      <c r="H183" s="165">
        <v>0.4</v>
      </c>
      <c r="I183" s="169">
        <v>0.66</v>
      </c>
      <c r="J183" s="39">
        <v>1.7000000000000001E-2</v>
      </c>
    </row>
    <row r="184" spans="1:10" ht="27.75" customHeight="1" x14ac:dyDescent="0.25">
      <c r="A184" s="163" t="s">
        <v>629</v>
      </c>
      <c r="B184" s="23"/>
      <c r="C184" s="164">
        <v>0</v>
      </c>
      <c r="D184" s="135">
        <v>0.39100000000000001</v>
      </c>
      <c r="E184" s="136">
        <v>0.104</v>
      </c>
      <c r="F184" s="137">
        <v>3.1E-2</v>
      </c>
      <c r="G184" s="165">
        <v>15.03</v>
      </c>
      <c r="H184" s="165">
        <v>0.4</v>
      </c>
      <c r="I184" s="169">
        <v>0.66</v>
      </c>
      <c r="J184" s="39">
        <v>1.7000000000000001E-2</v>
      </c>
    </row>
    <row r="185" spans="1:10" ht="27.75" customHeight="1" x14ac:dyDescent="0.25">
      <c r="A185" s="163" t="s">
        <v>630</v>
      </c>
      <c r="B185" s="23"/>
      <c r="C185" s="164">
        <v>0</v>
      </c>
      <c r="D185" s="135">
        <v>0.39100000000000001</v>
      </c>
      <c r="E185" s="136">
        <v>0.104</v>
      </c>
      <c r="F185" s="137">
        <v>3.1E-2</v>
      </c>
      <c r="G185" s="165">
        <v>25.48</v>
      </c>
      <c r="H185" s="165">
        <v>0.4</v>
      </c>
      <c r="I185" s="169">
        <v>0.66</v>
      </c>
      <c r="J185" s="39">
        <v>1.7000000000000001E-2</v>
      </c>
    </row>
    <row r="186" spans="1:10" ht="27.75" customHeight="1" x14ac:dyDescent="0.25">
      <c r="A186" s="163" t="s">
        <v>631</v>
      </c>
      <c r="B186" s="23"/>
      <c r="C186" s="164">
        <v>0</v>
      </c>
      <c r="D186" s="135">
        <v>0.39100000000000001</v>
      </c>
      <c r="E186" s="136">
        <v>0.104</v>
      </c>
      <c r="F186" s="137">
        <v>3.1E-2</v>
      </c>
      <c r="G186" s="165">
        <v>40.93</v>
      </c>
      <c r="H186" s="165">
        <v>0.4</v>
      </c>
      <c r="I186" s="169">
        <v>0.66</v>
      </c>
      <c r="J186" s="39">
        <v>1.7000000000000001E-2</v>
      </c>
    </row>
    <row r="187" spans="1:10" ht="27.75" customHeight="1" x14ac:dyDescent="0.25">
      <c r="A187" s="163" t="s">
        <v>632</v>
      </c>
      <c r="B187" s="23"/>
      <c r="C187" s="164">
        <v>0</v>
      </c>
      <c r="D187" s="135">
        <v>0.39100000000000001</v>
      </c>
      <c r="E187" s="136">
        <v>0.104</v>
      </c>
      <c r="F187" s="137">
        <v>3.1E-2</v>
      </c>
      <c r="G187" s="165">
        <v>91.69</v>
      </c>
      <c r="H187" s="165">
        <v>0.4</v>
      </c>
      <c r="I187" s="169">
        <v>0.66</v>
      </c>
      <c r="J187" s="39">
        <v>1.7000000000000001E-2</v>
      </c>
    </row>
    <row r="188" spans="1:10" ht="27.75" customHeight="1" x14ac:dyDescent="0.25">
      <c r="A188" s="163" t="s">
        <v>633</v>
      </c>
      <c r="B188" s="23"/>
      <c r="C188" s="164">
        <v>0</v>
      </c>
      <c r="D188" s="135">
        <v>0.30599999999999999</v>
      </c>
      <c r="E188" s="136">
        <v>6.9000000000000006E-2</v>
      </c>
      <c r="F188" s="137">
        <v>2.4E-2</v>
      </c>
      <c r="G188" s="165">
        <v>7.78</v>
      </c>
      <c r="H188" s="165">
        <v>0.88</v>
      </c>
      <c r="I188" s="169">
        <v>1.1599999999999999</v>
      </c>
      <c r="J188" s="39">
        <v>1.0999999999999999E-2</v>
      </c>
    </row>
    <row r="189" spans="1:10" ht="27.75" customHeight="1" x14ac:dyDescent="0.25">
      <c r="A189" s="163" t="s">
        <v>634</v>
      </c>
      <c r="B189" s="23"/>
      <c r="C189" s="164">
        <v>0</v>
      </c>
      <c r="D189" s="135">
        <v>0.30599999999999999</v>
      </c>
      <c r="E189" s="136">
        <v>6.9000000000000006E-2</v>
      </c>
      <c r="F189" s="137">
        <v>2.4E-2</v>
      </c>
      <c r="G189" s="165">
        <v>25.7</v>
      </c>
      <c r="H189" s="165">
        <v>0.88</v>
      </c>
      <c r="I189" s="169">
        <v>1.1599999999999999</v>
      </c>
      <c r="J189" s="39">
        <v>1.0999999999999999E-2</v>
      </c>
    </row>
    <row r="190" spans="1:10" ht="27.75" customHeight="1" x14ac:dyDescent="0.25">
      <c r="A190" s="163" t="s">
        <v>635</v>
      </c>
      <c r="B190" s="23"/>
      <c r="C190" s="164">
        <v>0</v>
      </c>
      <c r="D190" s="135">
        <v>0.30599999999999999</v>
      </c>
      <c r="E190" s="136">
        <v>6.9000000000000006E-2</v>
      </c>
      <c r="F190" s="137">
        <v>2.4E-2</v>
      </c>
      <c r="G190" s="165">
        <v>40.35</v>
      </c>
      <c r="H190" s="165">
        <v>0.88</v>
      </c>
      <c r="I190" s="169">
        <v>1.1599999999999999</v>
      </c>
      <c r="J190" s="39">
        <v>1.0999999999999999E-2</v>
      </c>
    </row>
    <row r="191" spans="1:10" ht="27.75" customHeight="1" x14ac:dyDescent="0.25">
      <c r="A191" s="163" t="s">
        <v>636</v>
      </c>
      <c r="B191" s="23"/>
      <c r="C191" s="164">
        <v>0</v>
      </c>
      <c r="D191" s="135">
        <v>0.30599999999999999</v>
      </c>
      <c r="E191" s="136">
        <v>6.9000000000000006E-2</v>
      </c>
      <c r="F191" s="137">
        <v>2.4E-2</v>
      </c>
      <c r="G191" s="165">
        <v>62.02</v>
      </c>
      <c r="H191" s="165">
        <v>0.88</v>
      </c>
      <c r="I191" s="169">
        <v>1.1599999999999999</v>
      </c>
      <c r="J191" s="39">
        <v>1.0999999999999999E-2</v>
      </c>
    </row>
    <row r="192" spans="1:10" ht="27.75" customHeight="1" x14ac:dyDescent="0.25">
      <c r="A192" s="163" t="s">
        <v>637</v>
      </c>
      <c r="B192" s="23"/>
      <c r="C192" s="164">
        <v>0</v>
      </c>
      <c r="D192" s="135">
        <v>0.30599999999999999</v>
      </c>
      <c r="E192" s="136">
        <v>6.9000000000000006E-2</v>
      </c>
      <c r="F192" s="137">
        <v>2.4E-2</v>
      </c>
      <c r="G192" s="165">
        <v>133.19999999999999</v>
      </c>
      <c r="H192" s="165">
        <v>0.88</v>
      </c>
      <c r="I192" s="169">
        <v>1.1599999999999999</v>
      </c>
      <c r="J192" s="39">
        <v>1.0999999999999999E-2</v>
      </c>
    </row>
    <row r="193" spans="1:10" ht="27.75" customHeight="1" x14ac:dyDescent="0.25">
      <c r="A193" s="163" t="s">
        <v>638</v>
      </c>
      <c r="B193" s="23"/>
      <c r="C193" s="164">
        <v>0</v>
      </c>
      <c r="D193" s="135">
        <v>0.17299999999999999</v>
      </c>
      <c r="E193" s="136">
        <v>3.6999999999999998E-2</v>
      </c>
      <c r="F193" s="137">
        <v>1.7000000000000001E-2</v>
      </c>
      <c r="G193" s="165">
        <v>36.19</v>
      </c>
      <c r="H193" s="165">
        <v>1.27</v>
      </c>
      <c r="I193" s="169">
        <v>1.45</v>
      </c>
      <c r="J193" s="39">
        <v>7.0000000000000001E-3</v>
      </c>
    </row>
    <row r="194" spans="1:10" ht="27.75" customHeight="1" x14ac:dyDescent="0.25">
      <c r="A194" s="163" t="s">
        <v>639</v>
      </c>
      <c r="B194" s="23"/>
      <c r="C194" s="164">
        <v>0</v>
      </c>
      <c r="D194" s="135">
        <v>0.17299999999999999</v>
      </c>
      <c r="E194" s="136">
        <v>3.6999999999999998E-2</v>
      </c>
      <c r="F194" s="137">
        <v>1.7000000000000001E-2</v>
      </c>
      <c r="G194" s="165">
        <v>78.239999999999995</v>
      </c>
      <c r="H194" s="165">
        <v>1.27</v>
      </c>
      <c r="I194" s="169">
        <v>1.45</v>
      </c>
      <c r="J194" s="39">
        <v>7.0000000000000001E-3</v>
      </c>
    </row>
    <row r="195" spans="1:10" ht="27.75" customHeight="1" x14ac:dyDescent="0.25">
      <c r="A195" s="163" t="s">
        <v>640</v>
      </c>
      <c r="B195" s="23"/>
      <c r="C195" s="164">
        <v>0</v>
      </c>
      <c r="D195" s="135">
        <v>0.17299999999999999</v>
      </c>
      <c r="E195" s="136">
        <v>3.6999999999999998E-2</v>
      </c>
      <c r="F195" s="137">
        <v>1.7000000000000001E-2</v>
      </c>
      <c r="G195" s="165">
        <v>302.33</v>
      </c>
      <c r="H195" s="165">
        <v>1.27</v>
      </c>
      <c r="I195" s="169">
        <v>1.45</v>
      </c>
      <c r="J195" s="39">
        <v>7.0000000000000001E-3</v>
      </c>
    </row>
    <row r="196" spans="1:10" ht="27.75" customHeight="1" x14ac:dyDescent="0.25">
      <c r="A196" s="163" t="s">
        <v>641</v>
      </c>
      <c r="B196" s="23"/>
      <c r="C196" s="164">
        <v>0</v>
      </c>
      <c r="D196" s="135">
        <v>0.17299999999999999</v>
      </c>
      <c r="E196" s="136">
        <v>3.6999999999999998E-2</v>
      </c>
      <c r="F196" s="137">
        <v>1.7000000000000001E-2</v>
      </c>
      <c r="G196" s="165">
        <v>673.57</v>
      </c>
      <c r="H196" s="165">
        <v>1.27</v>
      </c>
      <c r="I196" s="169">
        <v>1.45</v>
      </c>
      <c r="J196" s="39">
        <v>7.0000000000000001E-3</v>
      </c>
    </row>
    <row r="197" spans="1:10" ht="27.75" customHeight="1" x14ac:dyDescent="0.25">
      <c r="A197" s="163" t="s">
        <v>642</v>
      </c>
      <c r="B197" s="23"/>
      <c r="C197" s="164">
        <v>0</v>
      </c>
      <c r="D197" s="135">
        <v>0.17299999999999999</v>
      </c>
      <c r="E197" s="136">
        <v>3.6999999999999998E-2</v>
      </c>
      <c r="F197" s="137">
        <v>1.7000000000000001E-2</v>
      </c>
      <c r="G197" s="165">
        <v>1352.77</v>
      </c>
      <c r="H197" s="165">
        <v>1.27</v>
      </c>
      <c r="I197" s="169">
        <v>1.45</v>
      </c>
      <c r="J197" s="39">
        <v>7.0000000000000001E-3</v>
      </c>
    </row>
    <row r="198" spans="1:10" ht="27.75" customHeight="1" x14ac:dyDescent="0.25">
      <c r="A198" s="163" t="s">
        <v>643</v>
      </c>
      <c r="B198" s="23"/>
      <c r="C198" s="164" t="s">
        <v>128</v>
      </c>
      <c r="D198" s="138">
        <v>0.91300000000000003</v>
      </c>
      <c r="E198" s="139">
        <v>0.309</v>
      </c>
      <c r="F198" s="137">
        <v>0.252</v>
      </c>
      <c r="G198" s="166"/>
      <c r="H198" s="166"/>
      <c r="I198" s="168"/>
      <c r="J198" s="40"/>
    </row>
    <row r="199" spans="1:10" ht="27.75" customHeight="1" x14ac:dyDescent="0.25">
      <c r="A199" s="163" t="s">
        <v>644</v>
      </c>
      <c r="B199" s="23"/>
      <c r="C199" s="164" t="s">
        <v>130</v>
      </c>
      <c r="D199" s="135">
        <v>-0.52700000000000002</v>
      </c>
      <c r="E199" s="136">
        <v>-0.14599999999999999</v>
      </c>
      <c r="F199" s="137">
        <v>-4.2000000000000003E-2</v>
      </c>
      <c r="G199" s="165">
        <v>0</v>
      </c>
      <c r="H199" s="166"/>
      <c r="I199" s="168"/>
      <c r="J199" s="40"/>
    </row>
    <row r="200" spans="1:10" ht="27.75" customHeight="1" x14ac:dyDescent="0.25">
      <c r="A200" s="163" t="s">
        <v>645</v>
      </c>
      <c r="B200" s="23"/>
      <c r="C200" s="164" t="s">
        <v>130</v>
      </c>
      <c r="D200" s="135">
        <v>-0.51</v>
      </c>
      <c r="E200" s="136">
        <v>-0.13900000000000001</v>
      </c>
      <c r="F200" s="137">
        <v>-0.04</v>
      </c>
      <c r="G200" s="165">
        <v>0</v>
      </c>
      <c r="H200" s="166"/>
      <c r="I200" s="168"/>
      <c r="J200" s="40"/>
    </row>
    <row r="201" spans="1:10" ht="27.75" customHeight="1" x14ac:dyDescent="0.25">
      <c r="A201" s="163" t="s">
        <v>646</v>
      </c>
      <c r="B201" s="23"/>
      <c r="C201" s="164">
        <v>0</v>
      </c>
      <c r="D201" s="135">
        <v>-0.52700000000000002</v>
      </c>
      <c r="E201" s="136">
        <v>-0.14599999999999999</v>
      </c>
      <c r="F201" s="137">
        <v>-4.2000000000000003E-2</v>
      </c>
      <c r="G201" s="165">
        <v>0</v>
      </c>
      <c r="H201" s="166"/>
      <c r="I201" s="168"/>
      <c r="J201" s="39">
        <v>2.5000000000000001E-2</v>
      </c>
    </row>
    <row r="202" spans="1:10" ht="27.75" customHeight="1" x14ac:dyDescent="0.25">
      <c r="A202" s="163" t="s">
        <v>647</v>
      </c>
      <c r="B202" s="23"/>
      <c r="C202" s="164">
        <v>0</v>
      </c>
      <c r="D202" s="135">
        <v>-0.51</v>
      </c>
      <c r="E202" s="136">
        <v>-0.13900000000000001</v>
      </c>
      <c r="F202" s="137">
        <v>-0.04</v>
      </c>
      <c r="G202" s="165">
        <v>0</v>
      </c>
      <c r="H202" s="166"/>
      <c r="I202" s="168"/>
      <c r="J202" s="39">
        <v>2.1999999999999999E-2</v>
      </c>
    </row>
    <row r="203" spans="1:10" ht="27.75" customHeight="1" x14ac:dyDescent="0.25">
      <c r="A203" s="163" t="s">
        <v>648</v>
      </c>
      <c r="B203" s="23"/>
      <c r="C203" s="164">
        <v>0</v>
      </c>
      <c r="D203" s="135">
        <v>-0.57199999999999995</v>
      </c>
      <c r="E203" s="136">
        <v>-0.128</v>
      </c>
      <c r="F203" s="137">
        <v>-4.3999999999999997E-2</v>
      </c>
      <c r="G203" s="165">
        <v>127.71</v>
      </c>
      <c r="H203" s="166"/>
      <c r="I203" s="168"/>
      <c r="J203" s="39">
        <v>4.2999999999999997E-2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9"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532"/>
  <sheetViews>
    <sheetView showGridLines="0" zoomScale="70" zoomScaleNormal="70" zoomScaleSheetLayoutView="100" workbookViewId="0"/>
  </sheetViews>
  <sheetFormatPr defaultRowHeight="13.2" x14ac:dyDescent="0.25"/>
  <cols>
    <col min="1" max="6" width="24" customWidth="1"/>
  </cols>
  <sheetData>
    <row r="1" spans="1:6" ht="27.75" customHeight="1" x14ac:dyDescent="0.25">
      <c r="A1" s="189" t="s">
        <v>36</v>
      </c>
    </row>
    <row r="2" spans="1:6" ht="44.25" customHeight="1" x14ac:dyDescent="0.25">
      <c r="A2" s="282" t="s">
        <v>649</v>
      </c>
      <c r="B2" s="258"/>
      <c r="C2" s="258"/>
      <c r="D2" s="258"/>
      <c r="E2" s="258"/>
    </row>
    <row r="3" spans="1:6" ht="47.25" customHeight="1" x14ac:dyDescent="0.25">
      <c r="A3" s="228" t="str">
        <f>Overview!B4&amp; " - Final LLFs for year beginning "&amp;Overview!D4</f>
        <v>Scottish Hydro Electric Power Distribution plc - Final LLFs for year beginning 1 April 2023</v>
      </c>
      <c r="B3" s="228"/>
      <c r="C3" s="228"/>
      <c r="D3" s="228"/>
      <c r="E3" s="228"/>
    </row>
    <row r="4" spans="1:6" ht="19.5" customHeight="1" x14ac:dyDescent="0.25">
      <c r="A4" s="283" t="s">
        <v>40</v>
      </c>
      <c r="B4" s="18" t="s">
        <v>650</v>
      </c>
      <c r="C4" s="18" t="s">
        <v>651</v>
      </c>
      <c r="D4" s="18" t="s">
        <v>652</v>
      </c>
      <c r="E4" s="18" t="s">
        <v>653</v>
      </c>
    </row>
    <row r="5" spans="1:6" ht="19.5" customHeight="1" x14ac:dyDescent="0.25">
      <c r="A5" s="284"/>
      <c r="B5" s="18" t="s">
        <v>654</v>
      </c>
      <c r="C5" s="18" t="s">
        <v>655</v>
      </c>
      <c r="D5" s="18" t="s">
        <v>656</v>
      </c>
      <c r="E5" s="18" t="s">
        <v>657</v>
      </c>
    </row>
    <row r="6" spans="1:6" ht="45" customHeight="1" x14ac:dyDescent="0.25">
      <c r="A6" s="129" t="s">
        <v>658</v>
      </c>
      <c r="B6" s="20" t="s">
        <v>47</v>
      </c>
      <c r="C6" s="20" t="s">
        <v>659</v>
      </c>
      <c r="D6" s="20" t="s">
        <v>660</v>
      </c>
      <c r="E6" s="20" t="s">
        <v>661</v>
      </c>
    </row>
    <row r="7" spans="1:6" ht="60" customHeight="1" x14ac:dyDescent="0.25">
      <c r="A7" s="75" t="s">
        <v>662</v>
      </c>
      <c r="B7" s="188"/>
      <c r="C7" s="188"/>
      <c r="D7" s="19" t="s">
        <v>663</v>
      </c>
      <c r="E7" s="20" t="s">
        <v>661</v>
      </c>
    </row>
    <row r="8" spans="1:6" ht="25.5" customHeight="1" x14ac:dyDescent="0.25">
      <c r="A8" s="129" t="s">
        <v>58</v>
      </c>
      <c r="B8" s="229" t="s">
        <v>59</v>
      </c>
      <c r="C8" s="230"/>
      <c r="D8" s="230"/>
      <c r="E8" s="231"/>
    </row>
    <row r="9" spans="1:6" x14ac:dyDescent="0.25">
      <c r="A9" s="11"/>
      <c r="B9" s="10"/>
      <c r="C9" s="10"/>
      <c r="D9" s="10"/>
      <c r="E9" s="10"/>
    </row>
    <row r="10" spans="1:6" x14ac:dyDescent="0.25">
      <c r="B10" s="10"/>
      <c r="C10" s="10"/>
      <c r="D10" s="10"/>
      <c r="E10" s="10"/>
    </row>
    <row r="11" spans="1:6" ht="22.5" customHeight="1" x14ac:dyDescent="0.25">
      <c r="A11" s="241" t="s">
        <v>664</v>
      </c>
      <c r="B11" s="285"/>
      <c r="C11" s="285"/>
      <c r="D11" s="285"/>
      <c r="E11" s="285"/>
      <c r="F11" s="242"/>
    </row>
    <row r="12" spans="1:6" ht="22.5" customHeight="1" x14ac:dyDescent="0.25">
      <c r="A12" s="241" t="s">
        <v>665</v>
      </c>
      <c r="B12" s="285"/>
      <c r="C12" s="285"/>
      <c r="D12" s="285"/>
      <c r="E12" s="285"/>
      <c r="F12" s="242"/>
    </row>
    <row r="13" spans="1:6" ht="33" customHeight="1" x14ac:dyDescent="0.25">
      <c r="A13" s="18" t="s">
        <v>666</v>
      </c>
      <c r="B13" s="18" t="s">
        <v>650</v>
      </c>
      <c r="C13" s="18" t="s">
        <v>651</v>
      </c>
      <c r="D13" s="18" t="s">
        <v>652</v>
      </c>
      <c r="E13" s="18" t="s">
        <v>653</v>
      </c>
      <c r="F13" s="18" t="s">
        <v>667</v>
      </c>
    </row>
    <row r="14" spans="1:6" ht="133.5" customHeight="1" x14ac:dyDescent="0.25">
      <c r="A14" s="1" t="s">
        <v>668</v>
      </c>
      <c r="B14" s="204">
        <v>1.093</v>
      </c>
      <c r="C14" s="204">
        <v>1.0940000000000001</v>
      </c>
      <c r="D14" s="204">
        <v>1.0980000000000001</v>
      </c>
      <c r="E14" s="204">
        <v>1.1020000000000001</v>
      </c>
      <c r="F14" s="206" t="s">
        <v>669</v>
      </c>
    </row>
    <row r="15" spans="1:6" ht="52.5" customHeight="1" x14ac:dyDescent="0.25">
      <c r="A15" s="1" t="s">
        <v>670</v>
      </c>
      <c r="B15" s="204">
        <v>1.0629999999999999</v>
      </c>
      <c r="C15" s="204">
        <v>1.0640000000000001</v>
      </c>
      <c r="D15" s="204">
        <v>1.073</v>
      </c>
      <c r="E15" s="204">
        <v>1.0760000000000001</v>
      </c>
      <c r="F15" s="206" t="s">
        <v>671</v>
      </c>
    </row>
    <row r="16" spans="1:6" ht="52.5" customHeight="1" x14ac:dyDescent="0.25">
      <c r="A16" s="1" t="s">
        <v>672</v>
      </c>
      <c r="B16" s="204">
        <v>1.0369999999999999</v>
      </c>
      <c r="C16" s="204">
        <v>1.0369999999999999</v>
      </c>
      <c r="D16" s="204">
        <v>1.036</v>
      </c>
      <c r="E16" s="204">
        <v>1.0369999999999999</v>
      </c>
      <c r="F16" s="206" t="s">
        <v>673</v>
      </c>
    </row>
    <row r="17" spans="1:6" ht="47.25" customHeight="1" x14ac:dyDescent="0.25">
      <c r="A17" s="1" t="s">
        <v>674</v>
      </c>
      <c r="B17" s="204">
        <v>1.0269999999999999</v>
      </c>
      <c r="C17" s="204">
        <v>1.0269999999999999</v>
      </c>
      <c r="D17" s="204">
        <v>1.0269999999999999</v>
      </c>
      <c r="E17" s="204">
        <v>1.028</v>
      </c>
      <c r="F17" s="206" t="s">
        <v>675</v>
      </c>
    </row>
    <row r="18" spans="1:6" ht="20.25" customHeight="1" x14ac:dyDescent="0.25">
      <c r="A18" s="1" t="s">
        <v>676</v>
      </c>
      <c r="B18" s="204">
        <v>1.014</v>
      </c>
      <c r="C18" s="204">
        <v>1.014</v>
      </c>
      <c r="D18" s="204">
        <v>1.0089999999999999</v>
      </c>
      <c r="E18" s="204">
        <v>1.0089999999999999</v>
      </c>
      <c r="F18" s="206" t="s">
        <v>677</v>
      </c>
    </row>
    <row r="20" spans="1:6" ht="22.5" customHeight="1" x14ac:dyDescent="0.25">
      <c r="A20" s="241" t="s">
        <v>678</v>
      </c>
      <c r="B20" s="285"/>
      <c r="C20" s="285"/>
      <c r="D20" s="285"/>
      <c r="E20" s="285"/>
      <c r="F20" s="242"/>
    </row>
    <row r="21" spans="1:6" ht="22.5" customHeight="1" x14ac:dyDescent="0.25">
      <c r="A21" s="241" t="s">
        <v>679</v>
      </c>
      <c r="B21" s="285"/>
      <c r="C21" s="285"/>
      <c r="D21" s="285"/>
      <c r="E21" s="285"/>
      <c r="F21" s="242"/>
    </row>
    <row r="22" spans="1:6" ht="33" customHeight="1" x14ac:dyDescent="0.25">
      <c r="A22" s="18" t="s">
        <v>680</v>
      </c>
      <c r="B22" s="18" t="s">
        <v>650</v>
      </c>
      <c r="C22" s="18" t="s">
        <v>651</v>
      </c>
      <c r="D22" s="18" t="s">
        <v>652</v>
      </c>
      <c r="E22" s="18" t="s">
        <v>653</v>
      </c>
      <c r="F22" s="18" t="s">
        <v>667</v>
      </c>
    </row>
    <row r="23" spans="1:6" ht="19.5" customHeight="1" x14ac:dyDescent="0.25">
      <c r="A23" s="183" t="s">
        <v>162</v>
      </c>
      <c r="B23" s="205">
        <v>1.0269999999999999</v>
      </c>
      <c r="C23" s="205">
        <v>1.0269999999999999</v>
      </c>
      <c r="D23" s="205">
        <v>1.0269999999999999</v>
      </c>
      <c r="E23" s="205">
        <v>1.028</v>
      </c>
      <c r="F23" s="204">
        <v>595</v>
      </c>
    </row>
    <row r="24" spans="1:6" ht="19.5" customHeight="1" x14ac:dyDescent="0.25">
      <c r="A24" s="183" t="s">
        <v>163</v>
      </c>
      <c r="B24" s="205">
        <v>1.0269999999999999</v>
      </c>
      <c r="C24" s="205">
        <v>1.0269999999999999</v>
      </c>
      <c r="D24" s="205">
        <v>1.0269999999999999</v>
      </c>
      <c r="E24" s="205">
        <v>1.028</v>
      </c>
      <c r="F24" s="204">
        <v>596</v>
      </c>
    </row>
    <row r="25" spans="1:6" ht="19.5" customHeight="1" x14ac:dyDescent="0.25">
      <c r="A25" s="183" t="s">
        <v>164</v>
      </c>
      <c r="B25" s="205">
        <v>1.0269999999999999</v>
      </c>
      <c r="C25" s="205">
        <v>1.0269999999999999</v>
      </c>
      <c r="D25" s="205">
        <v>1.0269999999999999</v>
      </c>
      <c r="E25" s="205">
        <v>1.028</v>
      </c>
      <c r="F25" s="204">
        <v>597</v>
      </c>
    </row>
    <row r="26" spans="1:6" ht="19.5" customHeight="1" x14ac:dyDescent="0.25">
      <c r="A26" s="183" t="s">
        <v>165</v>
      </c>
      <c r="B26" s="205">
        <v>1.0269999999999999</v>
      </c>
      <c r="C26" s="205">
        <v>1.0269999999999999</v>
      </c>
      <c r="D26" s="205">
        <v>1.0269999999999999</v>
      </c>
      <c r="E26" s="205">
        <v>1.028</v>
      </c>
      <c r="F26" s="204">
        <v>598</v>
      </c>
    </row>
    <row r="27" spans="1:6" ht="19.5" customHeight="1" x14ac:dyDescent="0.25">
      <c r="A27" s="183" t="s">
        <v>166</v>
      </c>
      <c r="B27" s="205">
        <v>1.0269999999999999</v>
      </c>
      <c r="C27" s="205">
        <v>1.0269999999999999</v>
      </c>
      <c r="D27" s="205">
        <v>1.0269999999999999</v>
      </c>
      <c r="E27" s="205">
        <v>1.028</v>
      </c>
      <c r="F27" s="204">
        <v>560</v>
      </c>
    </row>
    <row r="28" spans="1:6" ht="19.5" customHeight="1" x14ac:dyDescent="0.25">
      <c r="A28" s="183" t="s">
        <v>167</v>
      </c>
      <c r="B28" s="205">
        <v>1.0269999999999999</v>
      </c>
      <c r="C28" s="205">
        <v>1.0269999999999999</v>
      </c>
      <c r="D28" s="205">
        <v>1.0269999999999999</v>
      </c>
      <c r="E28" s="205">
        <v>1.028</v>
      </c>
      <c r="F28" s="204">
        <v>560</v>
      </c>
    </row>
    <row r="29" spans="1:6" ht="19.5" customHeight="1" x14ac:dyDescent="0.25">
      <c r="A29" s="183" t="s">
        <v>168</v>
      </c>
      <c r="B29" s="205">
        <v>1.0269999999999999</v>
      </c>
      <c r="C29" s="205">
        <v>1.0269999999999999</v>
      </c>
      <c r="D29" s="205">
        <v>1.0269999999999999</v>
      </c>
      <c r="E29" s="205">
        <v>1.028</v>
      </c>
      <c r="F29" s="204">
        <v>562</v>
      </c>
    </row>
    <row r="30" spans="1:6" ht="19.5" customHeight="1" x14ac:dyDescent="0.25">
      <c r="A30" s="183" t="s">
        <v>169</v>
      </c>
      <c r="B30" s="205">
        <v>1.0269999999999999</v>
      </c>
      <c r="C30" s="205">
        <v>1.0269999999999999</v>
      </c>
      <c r="D30" s="205">
        <v>1.0269999999999999</v>
      </c>
      <c r="E30" s="205">
        <v>1.028</v>
      </c>
      <c r="F30" s="204">
        <v>562</v>
      </c>
    </row>
    <row r="31" spans="1:6" ht="19.5" customHeight="1" x14ac:dyDescent="0.25">
      <c r="A31" s="183" t="s">
        <v>170</v>
      </c>
      <c r="B31" s="205">
        <v>1.0269999999999999</v>
      </c>
      <c r="C31" s="205">
        <v>1.0269999999999999</v>
      </c>
      <c r="D31" s="205">
        <v>1.0269999999999999</v>
      </c>
      <c r="E31" s="205">
        <v>1.028</v>
      </c>
      <c r="F31" s="204">
        <v>562</v>
      </c>
    </row>
    <row r="32" spans="1:6" ht="19.5" customHeight="1" x14ac:dyDescent="0.25">
      <c r="A32" s="183" t="s">
        <v>171</v>
      </c>
      <c r="B32" s="205">
        <v>1.0269999999999999</v>
      </c>
      <c r="C32" s="205">
        <v>1.0269999999999999</v>
      </c>
      <c r="D32" s="205">
        <v>1.0269999999999999</v>
      </c>
      <c r="E32" s="205">
        <v>1.028</v>
      </c>
      <c r="F32" s="204">
        <v>563</v>
      </c>
    </row>
    <row r="33" spans="1:6" ht="19.5" customHeight="1" x14ac:dyDescent="0.25">
      <c r="A33" s="183" t="s">
        <v>172</v>
      </c>
      <c r="B33" s="205">
        <v>1.0269999999999999</v>
      </c>
      <c r="C33" s="205">
        <v>1.0269999999999999</v>
      </c>
      <c r="D33" s="205">
        <v>1.0269999999999999</v>
      </c>
      <c r="E33" s="205">
        <v>1.028</v>
      </c>
      <c r="F33" s="204">
        <v>564</v>
      </c>
    </row>
    <row r="34" spans="1:6" ht="19.5" customHeight="1" x14ac:dyDescent="0.25">
      <c r="A34" s="183" t="s">
        <v>173</v>
      </c>
      <c r="B34" s="205">
        <v>1.0269999999999999</v>
      </c>
      <c r="C34" s="205">
        <v>1.0269999999999999</v>
      </c>
      <c r="D34" s="205">
        <v>1.0269999999999999</v>
      </c>
      <c r="E34" s="205">
        <v>1.028</v>
      </c>
      <c r="F34" s="204">
        <v>565</v>
      </c>
    </row>
    <row r="35" spans="1:6" ht="19.5" customHeight="1" x14ac:dyDescent="0.25">
      <c r="A35" s="183" t="s">
        <v>174</v>
      </c>
      <c r="B35" s="205">
        <v>1.0269999999999999</v>
      </c>
      <c r="C35" s="205">
        <v>1.0269999999999999</v>
      </c>
      <c r="D35" s="205">
        <v>1.0269999999999999</v>
      </c>
      <c r="E35" s="205">
        <v>1.028</v>
      </c>
      <c r="F35" s="204">
        <v>566</v>
      </c>
    </row>
    <row r="36" spans="1:6" ht="19.5" customHeight="1" x14ac:dyDescent="0.25">
      <c r="A36" s="183" t="s">
        <v>175</v>
      </c>
      <c r="B36" s="205">
        <v>1.0269999999999999</v>
      </c>
      <c r="C36" s="205">
        <v>1.0269999999999999</v>
      </c>
      <c r="D36" s="205">
        <v>1.0269999999999999</v>
      </c>
      <c r="E36" s="205">
        <v>1.028</v>
      </c>
      <c r="F36" s="204">
        <v>567</v>
      </c>
    </row>
    <row r="37" spans="1:6" ht="19.5" customHeight="1" x14ac:dyDescent="0.25">
      <c r="A37" s="183" t="s">
        <v>176</v>
      </c>
      <c r="B37" s="205">
        <v>1.0269999999999999</v>
      </c>
      <c r="C37" s="205">
        <v>1.0269999999999999</v>
      </c>
      <c r="D37" s="205">
        <v>1.0269999999999999</v>
      </c>
      <c r="E37" s="205">
        <v>1.028</v>
      </c>
      <c r="F37" s="204">
        <v>569</v>
      </c>
    </row>
    <row r="38" spans="1:6" ht="19.5" customHeight="1" x14ac:dyDescent="0.25">
      <c r="A38" s="183" t="s">
        <v>177</v>
      </c>
      <c r="B38" s="205">
        <v>1</v>
      </c>
      <c r="C38" s="205">
        <v>1</v>
      </c>
      <c r="D38" s="205">
        <v>1</v>
      </c>
      <c r="E38" s="205">
        <v>1</v>
      </c>
      <c r="F38" s="204">
        <v>713</v>
      </c>
    </row>
    <row r="39" spans="1:6" ht="19.5" customHeight="1" x14ac:dyDescent="0.25">
      <c r="A39" s="183" t="s">
        <v>180</v>
      </c>
      <c r="B39" s="205">
        <v>1.004</v>
      </c>
      <c r="C39" s="205">
        <v>1.0029999999999999</v>
      </c>
      <c r="D39" s="205">
        <v>1.004</v>
      </c>
      <c r="E39" s="205">
        <v>1.004</v>
      </c>
      <c r="F39" s="204">
        <v>714</v>
      </c>
    </row>
    <row r="40" spans="1:6" ht="19.5" customHeight="1" x14ac:dyDescent="0.25">
      <c r="A40" s="183" t="s">
        <v>181</v>
      </c>
      <c r="B40" s="205">
        <v>1</v>
      </c>
      <c r="C40" s="205">
        <v>1</v>
      </c>
      <c r="D40" s="205">
        <v>1</v>
      </c>
      <c r="E40" s="205">
        <v>1</v>
      </c>
      <c r="F40" s="204">
        <v>8707</v>
      </c>
    </row>
    <row r="41" spans="1:6" ht="19.5" customHeight="1" x14ac:dyDescent="0.25">
      <c r="A41" s="183" t="s">
        <v>182</v>
      </c>
      <c r="B41" s="205">
        <v>0.998</v>
      </c>
      <c r="C41" s="205">
        <v>0.999</v>
      </c>
      <c r="D41" s="205">
        <v>0.998</v>
      </c>
      <c r="E41" s="205">
        <v>0.998</v>
      </c>
      <c r="F41" s="204">
        <v>717</v>
      </c>
    </row>
    <row r="42" spans="1:6" ht="19.5" customHeight="1" x14ac:dyDescent="0.25">
      <c r="A42" s="183" t="s">
        <v>183</v>
      </c>
      <c r="B42" s="205">
        <v>1.0069999999999999</v>
      </c>
      <c r="C42" s="205">
        <v>1.008</v>
      </c>
      <c r="D42" s="205">
        <v>1.008</v>
      </c>
      <c r="E42" s="205">
        <v>1.0069999999999999</v>
      </c>
      <c r="F42" s="204">
        <v>718</v>
      </c>
    </row>
    <row r="43" spans="1:6" ht="19.5" customHeight="1" x14ac:dyDescent="0.25">
      <c r="A43" s="183" t="s">
        <v>184</v>
      </c>
      <c r="B43" s="205">
        <v>1.0009999999999999</v>
      </c>
      <c r="C43" s="205">
        <v>1.0009999999999999</v>
      </c>
      <c r="D43" s="205">
        <v>1.002</v>
      </c>
      <c r="E43" s="205">
        <v>1.002</v>
      </c>
      <c r="F43" s="204">
        <v>637</v>
      </c>
    </row>
    <row r="44" spans="1:6" ht="19.5" customHeight="1" x14ac:dyDescent="0.25">
      <c r="A44" s="183" t="s">
        <v>185</v>
      </c>
      <c r="B44" s="205">
        <v>0.99099999999999999</v>
      </c>
      <c r="C44" s="205">
        <v>0.99</v>
      </c>
      <c r="D44" s="205">
        <v>0.99</v>
      </c>
      <c r="E44" s="205">
        <v>0.99</v>
      </c>
      <c r="F44" s="204">
        <v>8328</v>
      </c>
    </row>
    <row r="45" spans="1:6" ht="19.5" customHeight="1" x14ac:dyDescent="0.25">
      <c r="A45" s="183" t="s">
        <v>186</v>
      </c>
      <c r="B45" s="205">
        <v>1.014</v>
      </c>
      <c r="C45" s="205">
        <v>1.016</v>
      </c>
      <c r="D45" s="205">
        <v>1.014</v>
      </c>
      <c r="E45" s="205">
        <v>1.014</v>
      </c>
      <c r="F45" s="204">
        <v>722</v>
      </c>
    </row>
    <row r="46" spans="1:6" ht="19.5" customHeight="1" x14ac:dyDescent="0.25">
      <c r="A46" s="183" t="s">
        <v>187</v>
      </c>
      <c r="B46" s="205">
        <v>0.98299999999999998</v>
      </c>
      <c r="C46" s="205">
        <v>0.98299999999999998</v>
      </c>
      <c r="D46" s="205">
        <v>0.98199999999999998</v>
      </c>
      <c r="E46" s="205">
        <v>0.98299999999999998</v>
      </c>
      <c r="F46" s="204">
        <v>8696</v>
      </c>
    </row>
    <row r="47" spans="1:6" ht="19.5" customHeight="1" x14ac:dyDescent="0.25">
      <c r="A47" s="183" t="s">
        <v>188</v>
      </c>
      <c r="B47" s="205">
        <v>1.002</v>
      </c>
      <c r="C47" s="205">
        <v>1.002</v>
      </c>
      <c r="D47" s="205">
        <v>1.002</v>
      </c>
      <c r="E47" s="205">
        <v>1.002</v>
      </c>
      <c r="F47" s="204">
        <v>723</v>
      </c>
    </row>
    <row r="48" spans="1:6" ht="19.5" customHeight="1" x14ac:dyDescent="0.25">
      <c r="A48" s="183" t="s">
        <v>189</v>
      </c>
      <c r="B48" s="205">
        <v>1.02</v>
      </c>
      <c r="C48" s="205">
        <v>1.02</v>
      </c>
      <c r="D48" s="205">
        <v>1.0189999999999999</v>
      </c>
      <c r="E48" s="205">
        <v>1.0189999999999999</v>
      </c>
      <c r="F48" s="204">
        <v>724</v>
      </c>
    </row>
    <row r="49" spans="1:6" ht="19.5" customHeight="1" x14ac:dyDescent="0.25">
      <c r="A49" s="183" t="s">
        <v>190</v>
      </c>
      <c r="B49" s="205">
        <v>1</v>
      </c>
      <c r="C49" s="205">
        <v>1</v>
      </c>
      <c r="D49" s="205">
        <v>1</v>
      </c>
      <c r="E49" s="205">
        <v>1</v>
      </c>
      <c r="F49" s="204">
        <v>725</v>
      </c>
    </row>
    <row r="50" spans="1:6" ht="19.5" customHeight="1" x14ac:dyDescent="0.25">
      <c r="A50" s="183" t="s">
        <v>191</v>
      </c>
      <c r="B50" s="205">
        <v>1</v>
      </c>
      <c r="C50" s="205">
        <v>1</v>
      </c>
      <c r="D50" s="205">
        <v>1</v>
      </c>
      <c r="E50" s="205">
        <v>1</v>
      </c>
      <c r="F50" s="204">
        <v>726</v>
      </c>
    </row>
    <row r="51" spans="1:6" ht="19.5" customHeight="1" x14ac:dyDescent="0.25">
      <c r="A51" s="183" t="s">
        <v>192</v>
      </c>
      <c r="B51" s="205">
        <v>0.99199999999999999</v>
      </c>
      <c r="C51" s="205">
        <v>0.99199999999999999</v>
      </c>
      <c r="D51" s="205">
        <v>0.99199999999999999</v>
      </c>
      <c r="E51" s="205">
        <v>0.99199999999999999</v>
      </c>
      <c r="F51" s="204">
        <v>8699</v>
      </c>
    </row>
    <row r="52" spans="1:6" ht="19.5" customHeight="1" x14ac:dyDescent="0.25">
      <c r="A52" s="183" t="s">
        <v>193</v>
      </c>
      <c r="B52" s="205">
        <v>0.99199999999999999</v>
      </c>
      <c r="C52" s="205">
        <v>0.99199999999999999</v>
      </c>
      <c r="D52" s="205">
        <v>0.99199999999999999</v>
      </c>
      <c r="E52" s="205">
        <v>0.99199999999999999</v>
      </c>
      <c r="F52" s="204">
        <v>8699</v>
      </c>
    </row>
    <row r="53" spans="1:6" ht="19.5" customHeight="1" x14ac:dyDescent="0.25">
      <c r="A53" s="183" t="s">
        <v>194</v>
      </c>
      <c r="B53" s="205">
        <v>1.012</v>
      </c>
      <c r="C53" s="205">
        <v>1.0129999999999999</v>
      </c>
      <c r="D53" s="205">
        <v>1.012</v>
      </c>
      <c r="E53" s="205">
        <v>1.012</v>
      </c>
      <c r="F53" s="204">
        <v>727</v>
      </c>
    </row>
    <row r="54" spans="1:6" ht="19.5" customHeight="1" x14ac:dyDescent="0.25">
      <c r="A54" s="183" t="s">
        <v>195</v>
      </c>
      <c r="B54" s="205">
        <v>1.002</v>
      </c>
      <c r="C54" s="205">
        <v>1.002</v>
      </c>
      <c r="D54" s="205">
        <v>1.002</v>
      </c>
      <c r="E54" s="205">
        <v>1.002</v>
      </c>
      <c r="F54" s="204">
        <v>730</v>
      </c>
    </row>
    <row r="55" spans="1:6" ht="19.5" customHeight="1" x14ac:dyDescent="0.25">
      <c r="A55" s="183" t="s">
        <v>196</v>
      </c>
      <c r="B55" s="205">
        <v>1.002</v>
      </c>
      <c r="C55" s="205">
        <v>1.002</v>
      </c>
      <c r="D55" s="205">
        <v>1.002</v>
      </c>
      <c r="E55" s="205">
        <v>1.002</v>
      </c>
      <c r="F55" s="204">
        <v>731</v>
      </c>
    </row>
    <row r="56" spans="1:6" ht="19.5" customHeight="1" x14ac:dyDescent="0.25">
      <c r="A56" s="183" t="s">
        <v>197</v>
      </c>
      <c r="B56" s="205">
        <v>1.0029999999999999</v>
      </c>
      <c r="C56" s="205">
        <v>1.0029999999999999</v>
      </c>
      <c r="D56" s="205">
        <v>1.0029999999999999</v>
      </c>
      <c r="E56" s="205">
        <v>1.002</v>
      </c>
      <c r="F56" s="204">
        <v>732</v>
      </c>
    </row>
    <row r="57" spans="1:6" ht="19.5" customHeight="1" x14ac:dyDescent="0.25">
      <c r="A57" s="183" t="s">
        <v>198</v>
      </c>
      <c r="B57" s="205">
        <v>1</v>
      </c>
      <c r="C57" s="205">
        <v>1</v>
      </c>
      <c r="D57" s="205">
        <v>1</v>
      </c>
      <c r="E57" s="205">
        <v>1</v>
      </c>
      <c r="F57" s="204">
        <v>787</v>
      </c>
    </row>
    <row r="58" spans="1:6" ht="19.5" customHeight="1" x14ac:dyDescent="0.25">
      <c r="A58" s="183" t="s">
        <v>199</v>
      </c>
      <c r="B58" s="205" t="s">
        <v>681</v>
      </c>
      <c r="C58" s="205" t="s">
        <v>681</v>
      </c>
      <c r="D58" s="205" t="s">
        <v>681</v>
      </c>
      <c r="E58" s="205" t="s">
        <v>681</v>
      </c>
      <c r="F58" s="204">
        <v>8688</v>
      </c>
    </row>
    <row r="59" spans="1:6" ht="19.5" customHeight="1" x14ac:dyDescent="0.25">
      <c r="A59" s="183" t="s">
        <v>200</v>
      </c>
      <c r="B59" s="205">
        <v>1</v>
      </c>
      <c r="C59" s="205">
        <v>1</v>
      </c>
      <c r="D59" s="205">
        <v>1</v>
      </c>
      <c r="E59" s="205">
        <v>1</v>
      </c>
      <c r="F59" s="204">
        <v>735</v>
      </c>
    </row>
    <row r="60" spans="1:6" ht="19.5" customHeight="1" x14ac:dyDescent="0.25">
      <c r="A60" s="183" t="s">
        <v>201</v>
      </c>
      <c r="B60" s="205">
        <v>1</v>
      </c>
      <c r="C60" s="205">
        <v>1</v>
      </c>
      <c r="D60" s="205">
        <v>1</v>
      </c>
      <c r="E60" s="205">
        <v>1</v>
      </c>
      <c r="F60" s="204">
        <v>736</v>
      </c>
    </row>
    <row r="61" spans="1:6" ht="19.5" customHeight="1" x14ac:dyDescent="0.25">
      <c r="A61" s="183" t="s">
        <v>202</v>
      </c>
      <c r="B61" s="205">
        <v>1.0349999999999999</v>
      </c>
      <c r="C61" s="205">
        <v>1.034</v>
      </c>
      <c r="D61" s="205">
        <v>1.0489999999999999</v>
      </c>
      <c r="E61" s="205">
        <v>1.05</v>
      </c>
      <c r="F61" s="204">
        <v>737</v>
      </c>
    </row>
    <row r="62" spans="1:6" ht="19.5" customHeight="1" x14ac:dyDescent="0.25">
      <c r="A62" s="183" t="s">
        <v>203</v>
      </c>
      <c r="B62" s="205">
        <v>1.008</v>
      </c>
      <c r="C62" s="205">
        <v>1.008</v>
      </c>
      <c r="D62" s="205">
        <v>1.0069999999999999</v>
      </c>
      <c r="E62" s="205">
        <v>1.006</v>
      </c>
      <c r="F62" s="204">
        <v>738</v>
      </c>
    </row>
    <row r="63" spans="1:6" ht="19.5" customHeight="1" x14ac:dyDescent="0.25">
      <c r="A63" s="183" t="s">
        <v>204</v>
      </c>
      <c r="B63" s="205">
        <v>1.0089999999999999</v>
      </c>
      <c r="C63" s="205">
        <v>1.008</v>
      </c>
      <c r="D63" s="205">
        <v>1.0089999999999999</v>
      </c>
      <c r="E63" s="205">
        <v>1.008</v>
      </c>
      <c r="F63" s="204">
        <v>739</v>
      </c>
    </row>
    <row r="64" spans="1:6" ht="19.5" customHeight="1" x14ac:dyDescent="0.25">
      <c r="A64" s="183" t="s">
        <v>205</v>
      </c>
      <c r="B64" s="205">
        <v>1.0009999999999999</v>
      </c>
      <c r="C64" s="205">
        <v>1.0009999999999999</v>
      </c>
      <c r="D64" s="205">
        <v>1.0009999999999999</v>
      </c>
      <c r="E64" s="205">
        <v>1.0009999999999999</v>
      </c>
      <c r="F64" s="204">
        <v>740</v>
      </c>
    </row>
    <row r="65" spans="1:6" ht="19.5" customHeight="1" x14ac:dyDescent="0.25">
      <c r="A65" s="183" t="s">
        <v>206</v>
      </c>
      <c r="B65" s="205">
        <v>1.02</v>
      </c>
      <c r="C65" s="205">
        <v>1.0209999999999999</v>
      </c>
      <c r="D65" s="205">
        <v>1.028</v>
      </c>
      <c r="E65" s="205">
        <v>1.012</v>
      </c>
      <c r="F65" s="204">
        <v>741</v>
      </c>
    </row>
    <row r="66" spans="1:6" ht="19.5" customHeight="1" x14ac:dyDescent="0.25">
      <c r="A66" s="183" t="s">
        <v>207</v>
      </c>
      <c r="B66" s="205">
        <v>0.997</v>
      </c>
      <c r="C66" s="205">
        <v>0.998</v>
      </c>
      <c r="D66" s="205">
        <v>0.997</v>
      </c>
      <c r="E66" s="205">
        <v>0.998</v>
      </c>
      <c r="F66" s="204">
        <v>742</v>
      </c>
    </row>
    <row r="67" spans="1:6" ht="19.5" customHeight="1" x14ac:dyDescent="0.25">
      <c r="A67" s="183" t="s">
        <v>208</v>
      </c>
      <c r="B67" s="205">
        <v>1</v>
      </c>
      <c r="C67" s="205">
        <v>1</v>
      </c>
      <c r="D67" s="205">
        <v>1</v>
      </c>
      <c r="E67" s="205">
        <v>1</v>
      </c>
      <c r="F67" s="204">
        <v>743</v>
      </c>
    </row>
    <row r="68" spans="1:6" ht="19.5" customHeight="1" x14ac:dyDescent="0.25">
      <c r="A68" s="183" t="s">
        <v>209</v>
      </c>
      <c r="B68" s="205">
        <v>1.01</v>
      </c>
      <c r="C68" s="205">
        <v>1.0149999999999999</v>
      </c>
      <c r="D68" s="205">
        <v>1.0149999999999999</v>
      </c>
      <c r="E68" s="205">
        <v>1.018</v>
      </c>
      <c r="F68" s="204">
        <v>744</v>
      </c>
    </row>
    <row r="69" spans="1:6" ht="19.5" customHeight="1" x14ac:dyDescent="0.25">
      <c r="A69" s="183" t="s">
        <v>210</v>
      </c>
      <c r="B69" s="205">
        <v>1.0640000000000001</v>
      </c>
      <c r="C69" s="205">
        <v>1.0609999999999999</v>
      </c>
      <c r="D69" s="205">
        <v>1.077</v>
      </c>
      <c r="E69" s="205">
        <v>1.0880000000000001</v>
      </c>
      <c r="F69" s="204">
        <v>745</v>
      </c>
    </row>
    <row r="70" spans="1:6" ht="19.5" customHeight="1" x14ac:dyDescent="0.25">
      <c r="A70" s="183" t="s">
        <v>211</v>
      </c>
      <c r="B70" s="205">
        <v>1.0649999999999999</v>
      </c>
      <c r="C70" s="205">
        <v>1.0720000000000001</v>
      </c>
      <c r="D70" s="205">
        <v>1.075</v>
      </c>
      <c r="E70" s="205">
        <v>1.093</v>
      </c>
      <c r="F70" s="204">
        <v>746</v>
      </c>
    </row>
    <row r="71" spans="1:6" ht="19.5" customHeight="1" x14ac:dyDescent="0.25">
      <c r="A71" s="183" t="s">
        <v>212</v>
      </c>
      <c r="B71" s="205">
        <v>1</v>
      </c>
      <c r="C71" s="205">
        <v>1.0009999999999999</v>
      </c>
      <c r="D71" s="205">
        <v>0.998</v>
      </c>
      <c r="E71" s="205">
        <v>0.996</v>
      </c>
      <c r="F71" s="204">
        <v>748</v>
      </c>
    </row>
    <row r="72" spans="1:6" ht="19.5" customHeight="1" x14ac:dyDescent="0.25">
      <c r="A72" s="183" t="s">
        <v>213</v>
      </c>
      <c r="B72" s="205">
        <v>1.121</v>
      </c>
      <c r="C72" s="205">
        <v>1.1220000000000001</v>
      </c>
      <c r="D72" s="205">
        <v>1.133</v>
      </c>
      <c r="E72" s="205">
        <v>1.115</v>
      </c>
      <c r="F72" s="204">
        <v>749</v>
      </c>
    </row>
    <row r="73" spans="1:6" ht="19.5" customHeight="1" x14ac:dyDescent="0.25">
      <c r="A73" s="183" t="s">
        <v>214</v>
      </c>
      <c r="B73" s="205">
        <v>0.996</v>
      </c>
      <c r="C73" s="205">
        <v>0.999</v>
      </c>
      <c r="D73" s="205">
        <v>0.996</v>
      </c>
      <c r="E73" s="205">
        <v>0.997</v>
      </c>
      <c r="F73" s="204">
        <v>753</v>
      </c>
    </row>
    <row r="74" spans="1:6" ht="19.5" customHeight="1" x14ac:dyDescent="0.25">
      <c r="A74" s="183" t="s">
        <v>215</v>
      </c>
      <c r="B74" s="205">
        <v>1.0109999999999999</v>
      </c>
      <c r="C74" s="205">
        <v>1.0129999999999999</v>
      </c>
      <c r="D74" s="205">
        <v>1.0229999999999999</v>
      </c>
      <c r="E74" s="205">
        <v>1.0229999999999999</v>
      </c>
      <c r="F74" s="204">
        <v>754</v>
      </c>
    </row>
    <row r="75" spans="1:6" ht="19.5" customHeight="1" x14ac:dyDescent="0.25">
      <c r="A75" s="183" t="s">
        <v>216</v>
      </c>
      <c r="B75" s="205">
        <v>0.94199999999999995</v>
      </c>
      <c r="C75" s="205">
        <v>0.94299999999999995</v>
      </c>
      <c r="D75" s="205">
        <v>0.95299999999999996</v>
      </c>
      <c r="E75" s="205">
        <v>0.95099999999999996</v>
      </c>
      <c r="F75" s="204">
        <v>756</v>
      </c>
    </row>
    <row r="76" spans="1:6" ht="19.5" customHeight="1" x14ac:dyDescent="0.25">
      <c r="A76" s="183" t="s">
        <v>217</v>
      </c>
      <c r="B76" s="205">
        <v>1.002</v>
      </c>
      <c r="C76" s="205">
        <v>1.002</v>
      </c>
      <c r="D76" s="205">
        <v>1.002</v>
      </c>
      <c r="E76" s="205">
        <v>1.002</v>
      </c>
      <c r="F76" s="204">
        <v>758</v>
      </c>
    </row>
    <row r="77" spans="1:6" ht="19.5" customHeight="1" x14ac:dyDescent="0.25">
      <c r="A77" s="183" t="s">
        <v>218</v>
      </c>
      <c r="B77" s="205">
        <v>1.0269999999999999</v>
      </c>
      <c r="C77" s="205">
        <v>1.0269999999999999</v>
      </c>
      <c r="D77" s="205">
        <v>1.0269999999999999</v>
      </c>
      <c r="E77" s="205">
        <v>1.028</v>
      </c>
      <c r="F77" s="204">
        <v>589</v>
      </c>
    </row>
    <row r="78" spans="1:6" ht="19.5" customHeight="1" x14ac:dyDescent="0.25">
      <c r="A78" s="183" t="s">
        <v>219</v>
      </c>
      <c r="B78" s="205">
        <v>1.075</v>
      </c>
      <c r="C78" s="205">
        <v>1.121</v>
      </c>
      <c r="D78" s="205">
        <v>1.143</v>
      </c>
      <c r="E78" s="205">
        <v>1.1439999999999999</v>
      </c>
      <c r="F78" s="204">
        <v>761</v>
      </c>
    </row>
    <row r="79" spans="1:6" ht="19.5" customHeight="1" x14ac:dyDescent="0.25">
      <c r="A79" s="183" t="s">
        <v>220</v>
      </c>
      <c r="B79" s="205">
        <v>0.96199999999999997</v>
      </c>
      <c r="C79" s="205">
        <v>0.96099999999999997</v>
      </c>
      <c r="D79" s="205">
        <v>0.96099999999999997</v>
      </c>
      <c r="E79" s="205">
        <v>0.96</v>
      </c>
      <c r="F79" s="204">
        <v>8694</v>
      </c>
    </row>
    <row r="80" spans="1:6" ht="19.5" customHeight="1" x14ac:dyDescent="0.25">
      <c r="A80" s="183" t="s">
        <v>221</v>
      </c>
      <c r="B80" s="205">
        <v>0.96199999999999997</v>
      </c>
      <c r="C80" s="205">
        <v>0.96099999999999997</v>
      </c>
      <c r="D80" s="205">
        <v>0.96099999999999997</v>
      </c>
      <c r="E80" s="205">
        <v>0.96</v>
      </c>
      <c r="F80" s="204">
        <v>8694</v>
      </c>
    </row>
    <row r="81" spans="1:6" ht="19.5" customHeight="1" x14ac:dyDescent="0.25">
      <c r="A81" s="183" t="s">
        <v>222</v>
      </c>
      <c r="B81" s="205">
        <v>1</v>
      </c>
      <c r="C81" s="205">
        <v>1</v>
      </c>
      <c r="D81" s="205">
        <v>1</v>
      </c>
      <c r="E81" s="205">
        <v>1</v>
      </c>
      <c r="F81" s="204">
        <v>762</v>
      </c>
    </row>
    <row r="82" spans="1:6" ht="19.5" customHeight="1" x14ac:dyDescent="0.25">
      <c r="A82" s="183" t="s">
        <v>223</v>
      </c>
      <c r="B82" s="205">
        <v>1.022</v>
      </c>
      <c r="C82" s="205">
        <v>1.0209999999999999</v>
      </c>
      <c r="D82" s="205">
        <v>1.0389999999999999</v>
      </c>
      <c r="E82" s="205">
        <v>1.0389999999999999</v>
      </c>
      <c r="F82" s="204">
        <v>763</v>
      </c>
    </row>
    <row r="83" spans="1:6" ht="19.5" customHeight="1" x14ac:dyDescent="0.25">
      <c r="A83" s="183" t="s">
        <v>224</v>
      </c>
      <c r="B83" s="205">
        <v>1.0069999999999999</v>
      </c>
      <c r="C83" s="205">
        <v>1.008</v>
      </c>
      <c r="D83" s="205">
        <v>1.0069999999999999</v>
      </c>
      <c r="E83" s="205">
        <v>1.008</v>
      </c>
      <c r="F83" s="204">
        <v>767</v>
      </c>
    </row>
    <row r="84" spans="1:6" ht="19.5" customHeight="1" x14ac:dyDescent="0.25">
      <c r="A84" s="183" t="s">
        <v>225</v>
      </c>
      <c r="B84" s="205">
        <v>1.002</v>
      </c>
      <c r="C84" s="205">
        <v>1.0029999999999999</v>
      </c>
      <c r="D84" s="205">
        <v>1.0029999999999999</v>
      </c>
      <c r="E84" s="205">
        <v>1.004</v>
      </c>
      <c r="F84" s="204">
        <v>769</v>
      </c>
    </row>
    <row r="85" spans="1:6" ht="19.5" customHeight="1" x14ac:dyDescent="0.25">
      <c r="A85" s="183" t="s">
        <v>226</v>
      </c>
      <c r="B85" s="205" t="s">
        <v>681</v>
      </c>
      <c r="C85" s="205" t="s">
        <v>681</v>
      </c>
      <c r="D85" s="205" t="s">
        <v>681</v>
      </c>
      <c r="E85" s="205" t="s">
        <v>681</v>
      </c>
      <c r="F85" s="204">
        <v>8687</v>
      </c>
    </row>
    <row r="86" spans="1:6" ht="19.5" customHeight="1" x14ac:dyDescent="0.25">
      <c r="A86" s="183" t="s">
        <v>227</v>
      </c>
      <c r="B86" s="205">
        <v>1.002</v>
      </c>
      <c r="C86" s="205">
        <v>1.002</v>
      </c>
      <c r="D86" s="205">
        <v>1.0029999999999999</v>
      </c>
      <c r="E86" s="205">
        <v>1.0029999999999999</v>
      </c>
      <c r="F86" s="204">
        <v>772</v>
      </c>
    </row>
    <row r="87" spans="1:6" ht="19.5" customHeight="1" x14ac:dyDescent="0.25">
      <c r="A87" s="183" t="s">
        <v>228</v>
      </c>
      <c r="B87" s="205">
        <v>0.98399999999999999</v>
      </c>
      <c r="C87" s="205">
        <v>0.98399999999999999</v>
      </c>
      <c r="D87" s="205">
        <v>0.98499999999999999</v>
      </c>
      <c r="E87" s="205">
        <v>0.98399999999999999</v>
      </c>
      <c r="F87" s="204">
        <v>773</v>
      </c>
    </row>
    <row r="88" spans="1:6" ht="19.5" customHeight="1" x14ac:dyDescent="0.25">
      <c r="A88" s="183" t="s">
        <v>229</v>
      </c>
      <c r="B88" s="205">
        <v>0.98299999999999998</v>
      </c>
      <c r="C88" s="205">
        <v>0.98299999999999998</v>
      </c>
      <c r="D88" s="205">
        <v>0.98199999999999998</v>
      </c>
      <c r="E88" s="205">
        <v>0.98199999999999998</v>
      </c>
      <c r="F88" s="204">
        <v>774</v>
      </c>
    </row>
    <row r="89" spans="1:6" ht="19.5" customHeight="1" x14ac:dyDescent="0.25">
      <c r="A89" s="183" t="s">
        <v>230</v>
      </c>
      <c r="B89" s="205">
        <v>1</v>
      </c>
      <c r="C89" s="205">
        <v>1</v>
      </c>
      <c r="D89" s="205">
        <v>1</v>
      </c>
      <c r="E89" s="205">
        <v>1</v>
      </c>
      <c r="F89" s="204">
        <v>633</v>
      </c>
    </row>
    <row r="90" spans="1:6" ht="19.5" customHeight="1" x14ac:dyDescent="0.25">
      <c r="A90" s="183" t="s">
        <v>231</v>
      </c>
      <c r="B90" s="205">
        <v>1</v>
      </c>
      <c r="C90" s="205">
        <v>1</v>
      </c>
      <c r="D90" s="205">
        <v>1</v>
      </c>
      <c r="E90" s="205">
        <v>1</v>
      </c>
      <c r="F90" s="204">
        <v>775</v>
      </c>
    </row>
    <row r="91" spans="1:6" ht="19.5" customHeight="1" x14ac:dyDescent="0.25">
      <c r="A91" s="183" t="s">
        <v>232</v>
      </c>
      <c r="B91" s="205">
        <v>0.91</v>
      </c>
      <c r="C91" s="205">
        <v>0.91100000000000003</v>
      </c>
      <c r="D91" s="205">
        <v>0.92</v>
      </c>
      <c r="E91" s="205">
        <v>0.91700000000000004</v>
      </c>
      <c r="F91" s="204">
        <v>777</v>
      </c>
    </row>
    <row r="92" spans="1:6" ht="19.5" customHeight="1" x14ac:dyDescent="0.25">
      <c r="A92" s="183" t="s">
        <v>233</v>
      </c>
      <c r="B92" s="205">
        <v>1</v>
      </c>
      <c r="C92" s="205">
        <v>1</v>
      </c>
      <c r="D92" s="205">
        <v>1</v>
      </c>
      <c r="E92" s="205">
        <v>1</v>
      </c>
      <c r="F92" s="204">
        <v>779</v>
      </c>
    </row>
    <row r="93" spans="1:6" ht="19.5" customHeight="1" x14ac:dyDescent="0.25">
      <c r="A93" s="183" t="s">
        <v>234</v>
      </c>
      <c r="B93" s="205">
        <v>1.0049999999999999</v>
      </c>
      <c r="C93" s="205">
        <v>1.0069999999999999</v>
      </c>
      <c r="D93" s="205">
        <v>1.0069999999999999</v>
      </c>
      <c r="E93" s="205">
        <v>1.006</v>
      </c>
      <c r="F93" s="204">
        <v>783</v>
      </c>
    </row>
    <row r="94" spans="1:6" ht="19.5" customHeight="1" x14ac:dyDescent="0.25">
      <c r="A94" s="183" t="s">
        <v>235</v>
      </c>
      <c r="B94" s="205">
        <v>1.0049999999999999</v>
      </c>
      <c r="C94" s="205">
        <v>1.0069999999999999</v>
      </c>
      <c r="D94" s="205">
        <v>1.0069999999999999</v>
      </c>
      <c r="E94" s="205">
        <v>1.006</v>
      </c>
      <c r="F94" s="204">
        <v>784</v>
      </c>
    </row>
    <row r="95" spans="1:6" ht="19.5" customHeight="1" x14ac:dyDescent="0.25">
      <c r="A95" s="183" t="s">
        <v>237</v>
      </c>
      <c r="B95" s="205">
        <v>1.0109999999999999</v>
      </c>
      <c r="C95" s="205">
        <v>1.0109999999999999</v>
      </c>
      <c r="D95" s="205">
        <v>1.0109999999999999</v>
      </c>
      <c r="E95" s="205">
        <v>1.01</v>
      </c>
      <c r="F95" s="204">
        <v>786</v>
      </c>
    </row>
    <row r="96" spans="1:6" ht="19.5" customHeight="1" x14ac:dyDescent="0.25">
      <c r="A96" s="183" t="s">
        <v>238</v>
      </c>
      <c r="B96" s="205" t="s">
        <v>681</v>
      </c>
      <c r="C96" s="205" t="s">
        <v>681</v>
      </c>
      <c r="D96" s="205" t="s">
        <v>681</v>
      </c>
      <c r="E96" s="205" t="s">
        <v>681</v>
      </c>
      <c r="F96" s="204">
        <v>8689</v>
      </c>
    </row>
    <row r="97" spans="1:14" ht="19.5" customHeight="1" x14ac:dyDescent="0.25">
      <c r="A97" s="183" t="s">
        <v>239</v>
      </c>
      <c r="B97" s="205" t="s">
        <v>681</v>
      </c>
      <c r="C97" s="205" t="s">
        <v>681</v>
      </c>
      <c r="D97" s="205" t="s">
        <v>681</v>
      </c>
      <c r="E97" s="205" t="s">
        <v>681</v>
      </c>
      <c r="F97" s="204">
        <v>8689</v>
      </c>
    </row>
    <row r="98" spans="1:14" ht="19.5" customHeight="1" x14ac:dyDescent="0.25">
      <c r="A98" s="183" t="s">
        <v>240</v>
      </c>
      <c r="B98" s="205">
        <v>1.012</v>
      </c>
      <c r="C98" s="205">
        <v>1.012</v>
      </c>
      <c r="D98" s="205">
        <v>1.0109999999999999</v>
      </c>
      <c r="E98" s="205">
        <v>1.0109999999999999</v>
      </c>
      <c r="F98" s="204">
        <v>789</v>
      </c>
    </row>
    <row r="99" spans="1:14" ht="19.5" customHeight="1" x14ac:dyDescent="0.25">
      <c r="A99" s="183" t="s">
        <v>241</v>
      </c>
      <c r="B99" s="205">
        <v>0.97299999999999998</v>
      </c>
      <c r="C99" s="205">
        <v>0.97299999999999998</v>
      </c>
      <c r="D99" s="205">
        <v>0.97199999999999998</v>
      </c>
      <c r="E99" s="205">
        <v>0.97299999999999998</v>
      </c>
      <c r="F99" s="204">
        <v>791</v>
      </c>
    </row>
    <row r="100" spans="1:14" ht="19.5" customHeight="1" x14ac:dyDescent="0.25">
      <c r="A100" s="183" t="s">
        <v>242</v>
      </c>
      <c r="B100" s="205">
        <v>0.97699999999999998</v>
      </c>
      <c r="C100" s="205">
        <v>0.97799999999999998</v>
      </c>
      <c r="D100" s="205">
        <v>0.97699999999999998</v>
      </c>
      <c r="E100" s="205">
        <v>0.97699999999999998</v>
      </c>
      <c r="F100" s="204">
        <v>8740</v>
      </c>
    </row>
    <row r="101" spans="1:14" ht="19.5" customHeight="1" x14ac:dyDescent="0.25">
      <c r="A101" s="183" t="s">
        <v>243</v>
      </c>
      <c r="B101" s="205">
        <v>1.0189999999999999</v>
      </c>
      <c r="C101" s="205">
        <v>1.02</v>
      </c>
      <c r="D101" s="205">
        <v>1.0209999999999999</v>
      </c>
      <c r="E101" s="205">
        <v>1.0189999999999999</v>
      </c>
      <c r="F101" s="204">
        <v>607</v>
      </c>
    </row>
    <row r="102" spans="1:14" ht="19.5" customHeight="1" x14ac:dyDescent="0.25">
      <c r="A102" s="183" t="s">
        <v>244</v>
      </c>
      <c r="B102" s="205">
        <v>1</v>
      </c>
      <c r="C102" s="205">
        <v>1</v>
      </c>
      <c r="D102" s="205">
        <v>1</v>
      </c>
      <c r="E102" s="205">
        <v>1</v>
      </c>
      <c r="F102" s="204">
        <v>608</v>
      </c>
      <c r="K102" s="207"/>
      <c r="L102" s="207"/>
      <c r="M102" s="207"/>
      <c r="N102" s="207"/>
    </row>
    <row r="103" spans="1:14" ht="19.5" customHeight="1" x14ac:dyDescent="0.25">
      <c r="A103" s="183" t="s">
        <v>245</v>
      </c>
      <c r="B103" s="205">
        <v>1.0109999999999999</v>
      </c>
      <c r="C103" s="205">
        <v>1.014</v>
      </c>
      <c r="D103" s="205">
        <v>1.0149999999999999</v>
      </c>
      <c r="E103" s="205">
        <v>1.0089999999999999</v>
      </c>
      <c r="F103" s="204">
        <v>729</v>
      </c>
      <c r="K103" s="207"/>
      <c r="L103" s="207"/>
      <c r="M103" s="207"/>
      <c r="N103" s="207"/>
    </row>
    <row r="104" spans="1:14" ht="19.5" customHeight="1" x14ac:dyDescent="0.25">
      <c r="A104" s="183" t="s">
        <v>246</v>
      </c>
      <c r="B104" s="205">
        <v>1.073</v>
      </c>
      <c r="C104" s="205">
        <v>1.0780000000000001</v>
      </c>
      <c r="D104" s="205">
        <v>1.087</v>
      </c>
      <c r="E104" s="205">
        <v>1.075</v>
      </c>
      <c r="F104" s="204">
        <v>609</v>
      </c>
      <c r="K104" s="207"/>
      <c r="L104" s="207"/>
      <c r="M104" s="207"/>
      <c r="N104" s="207"/>
    </row>
    <row r="105" spans="1:14" ht="19.5" customHeight="1" x14ac:dyDescent="0.25">
      <c r="A105" s="183" t="s">
        <v>247</v>
      </c>
      <c r="B105" s="205">
        <v>1.012</v>
      </c>
      <c r="C105" s="205">
        <v>1.012</v>
      </c>
      <c r="D105" s="205">
        <v>1.0129999999999999</v>
      </c>
      <c r="E105" s="205">
        <v>1.0129999999999999</v>
      </c>
      <c r="F105" s="204">
        <v>610</v>
      </c>
      <c r="K105" s="207"/>
      <c r="L105" s="207"/>
      <c r="M105" s="207"/>
      <c r="N105" s="207"/>
    </row>
    <row r="106" spans="1:14" ht="19.5" customHeight="1" x14ac:dyDescent="0.25">
      <c r="A106" s="183" t="s">
        <v>248</v>
      </c>
      <c r="B106" s="205">
        <v>1.0269999999999999</v>
      </c>
      <c r="C106" s="205">
        <v>1.0269999999999999</v>
      </c>
      <c r="D106" s="205">
        <v>1.0229999999999999</v>
      </c>
      <c r="E106" s="205">
        <v>1.0249999999999999</v>
      </c>
      <c r="F106" s="204">
        <v>611</v>
      </c>
      <c r="K106" s="207"/>
      <c r="L106" s="207"/>
      <c r="M106" s="207"/>
      <c r="N106" s="207"/>
    </row>
    <row r="107" spans="1:14" ht="19.5" customHeight="1" x14ac:dyDescent="0.25">
      <c r="A107" s="183" t="s">
        <v>250</v>
      </c>
      <c r="B107" s="205">
        <v>1.26</v>
      </c>
      <c r="C107" s="205">
        <v>1.266</v>
      </c>
      <c r="D107" s="205">
        <v>1.2929999999999999</v>
      </c>
      <c r="E107" s="205">
        <v>1.31</v>
      </c>
      <c r="F107" s="204">
        <v>612</v>
      </c>
      <c r="K107" s="207"/>
      <c r="L107" s="207"/>
      <c r="M107" s="207"/>
      <c r="N107" s="207"/>
    </row>
    <row r="108" spans="1:14" ht="19.5" customHeight="1" x14ac:dyDescent="0.25">
      <c r="A108" s="183" t="s">
        <v>251</v>
      </c>
      <c r="B108" s="205">
        <v>0.95499999999999996</v>
      </c>
      <c r="C108" s="205">
        <v>0.95099999999999996</v>
      </c>
      <c r="D108" s="205">
        <v>0.95899999999999996</v>
      </c>
      <c r="E108" s="205">
        <v>0.95399999999999996</v>
      </c>
      <c r="F108" s="204">
        <v>613</v>
      </c>
      <c r="K108" s="207"/>
      <c r="L108" s="207"/>
      <c r="M108" s="207"/>
      <c r="N108" s="207"/>
    </row>
    <row r="109" spans="1:14" ht="19.5" customHeight="1" x14ac:dyDescent="0.25">
      <c r="A109" s="183" t="s">
        <v>252</v>
      </c>
      <c r="B109" s="205">
        <v>1.0189999999999999</v>
      </c>
      <c r="C109" s="205">
        <v>1.014</v>
      </c>
      <c r="D109" s="205">
        <v>1.018</v>
      </c>
      <c r="E109" s="205">
        <v>1.012</v>
      </c>
      <c r="F109" s="204">
        <v>614</v>
      </c>
      <c r="K109" s="207"/>
      <c r="L109" s="207"/>
      <c r="M109" s="207"/>
      <c r="N109" s="207"/>
    </row>
    <row r="110" spans="1:14" ht="19.5" customHeight="1" x14ac:dyDescent="0.25">
      <c r="A110" s="183" t="s">
        <v>253</v>
      </c>
      <c r="B110" s="205">
        <v>1.022</v>
      </c>
      <c r="C110" s="205">
        <v>1.0189999999999999</v>
      </c>
      <c r="D110" s="205">
        <v>1.0189999999999999</v>
      </c>
      <c r="E110" s="205">
        <v>1.016</v>
      </c>
      <c r="F110" s="204">
        <v>615</v>
      </c>
      <c r="K110" s="207"/>
      <c r="L110" s="207"/>
      <c r="M110" s="207"/>
      <c r="N110" s="207"/>
    </row>
    <row r="111" spans="1:14" ht="19.5" customHeight="1" x14ac:dyDescent="0.25">
      <c r="A111" s="183" t="s">
        <v>254</v>
      </c>
      <c r="B111" s="205">
        <v>1</v>
      </c>
      <c r="C111" s="205">
        <v>1</v>
      </c>
      <c r="D111" s="205">
        <v>1</v>
      </c>
      <c r="E111" s="205">
        <v>1</v>
      </c>
      <c r="F111" s="204">
        <v>703</v>
      </c>
      <c r="K111" s="207"/>
      <c r="L111" s="207"/>
      <c r="M111" s="207"/>
      <c r="N111" s="207"/>
    </row>
    <row r="112" spans="1:14" ht="19.5" customHeight="1" x14ac:dyDescent="0.25">
      <c r="A112" s="183" t="s">
        <v>255</v>
      </c>
      <c r="B112" s="205">
        <v>1.0129999999999999</v>
      </c>
      <c r="C112" s="205">
        <v>1.0169999999999999</v>
      </c>
      <c r="D112" s="205">
        <v>1.0229999999999999</v>
      </c>
      <c r="E112" s="205">
        <v>1.0209999999999999</v>
      </c>
      <c r="F112" s="204">
        <v>704</v>
      </c>
      <c r="K112" s="207"/>
      <c r="L112" s="207"/>
      <c r="M112" s="207"/>
      <c r="N112" s="207"/>
    </row>
    <row r="113" spans="1:14" ht="19.5" customHeight="1" x14ac:dyDescent="0.25">
      <c r="A113" s="183" t="s">
        <v>256</v>
      </c>
      <c r="B113" s="205">
        <v>1.0109999999999999</v>
      </c>
      <c r="C113" s="205">
        <v>1.0109999999999999</v>
      </c>
      <c r="D113" s="205">
        <v>1.01</v>
      </c>
      <c r="E113" s="205">
        <v>1.01</v>
      </c>
      <c r="F113" s="204">
        <v>705</v>
      </c>
      <c r="K113" s="207"/>
      <c r="L113" s="207"/>
      <c r="M113" s="207"/>
      <c r="N113" s="207"/>
    </row>
    <row r="114" spans="1:14" ht="19.5" customHeight="1" x14ac:dyDescent="0.25">
      <c r="A114" s="183" t="s">
        <v>258</v>
      </c>
      <c r="B114" s="205">
        <v>1.0149999999999999</v>
      </c>
      <c r="C114" s="205">
        <v>1.0149999999999999</v>
      </c>
      <c r="D114" s="205">
        <v>1.0149999999999999</v>
      </c>
      <c r="E114" s="205">
        <v>1.0129999999999999</v>
      </c>
      <c r="F114" s="204">
        <v>706</v>
      </c>
      <c r="K114" s="207"/>
      <c r="L114" s="207"/>
      <c r="M114" s="207"/>
      <c r="N114" s="207"/>
    </row>
    <row r="115" spans="1:14" ht="19.5" customHeight="1" x14ac:dyDescent="0.25">
      <c r="A115" s="183" t="s">
        <v>259</v>
      </c>
      <c r="B115" s="205">
        <v>1.0089999999999999</v>
      </c>
      <c r="C115" s="205">
        <v>1.0089999999999999</v>
      </c>
      <c r="D115" s="205">
        <v>1.0089999999999999</v>
      </c>
      <c r="E115" s="205">
        <v>1.0089999999999999</v>
      </c>
      <c r="F115" s="204">
        <v>707</v>
      </c>
      <c r="K115" s="207"/>
      <c r="L115" s="207"/>
      <c r="M115" s="207"/>
      <c r="N115" s="207"/>
    </row>
    <row r="116" spans="1:14" ht="19.5" customHeight="1" x14ac:dyDescent="0.25">
      <c r="A116" s="183" t="s">
        <v>260</v>
      </c>
      <c r="B116" s="205">
        <v>1</v>
      </c>
      <c r="C116" s="205">
        <v>1</v>
      </c>
      <c r="D116" s="205">
        <v>1</v>
      </c>
      <c r="E116" s="205">
        <v>1</v>
      </c>
      <c r="F116" s="204">
        <v>708</v>
      </c>
      <c r="K116" s="207"/>
      <c r="L116" s="207"/>
      <c r="M116" s="207"/>
      <c r="N116" s="207"/>
    </row>
    <row r="117" spans="1:14" ht="19.5" customHeight="1" x14ac:dyDescent="0.25">
      <c r="A117" s="183" t="s">
        <v>262</v>
      </c>
      <c r="B117" s="205">
        <v>1.004</v>
      </c>
      <c r="C117" s="205">
        <v>1.0069999999999999</v>
      </c>
      <c r="D117" s="205">
        <v>1.006</v>
      </c>
      <c r="E117" s="205">
        <v>1.0029999999999999</v>
      </c>
      <c r="F117" s="204">
        <v>710</v>
      </c>
      <c r="K117" s="207"/>
      <c r="L117" s="207"/>
      <c r="M117" s="207"/>
      <c r="N117" s="207"/>
    </row>
    <row r="118" spans="1:14" ht="19.5" customHeight="1" x14ac:dyDescent="0.25">
      <c r="A118" s="183" t="s">
        <v>263</v>
      </c>
      <c r="B118" s="205">
        <v>1</v>
      </c>
      <c r="C118" s="205">
        <v>1</v>
      </c>
      <c r="D118" s="205">
        <v>1</v>
      </c>
      <c r="E118" s="205">
        <v>1</v>
      </c>
      <c r="F118" s="204">
        <v>711</v>
      </c>
      <c r="K118" s="207"/>
      <c r="L118" s="207"/>
      <c r="M118" s="207"/>
      <c r="N118" s="207"/>
    </row>
    <row r="119" spans="1:14" ht="19.5" customHeight="1" x14ac:dyDescent="0.25">
      <c r="A119" s="183" t="s">
        <v>264</v>
      </c>
      <c r="B119" s="205">
        <v>1.0009999999999999</v>
      </c>
      <c r="C119" s="205">
        <v>1.002</v>
      </c>
      <c r="D119" s="205">
        <v>1.002</v>
      </c>
      <c r="E119" s="205">
        <v>1.002</v>
      </c>
      <c r="F119" s="204">
        <v>685</v>
      </c>
      <c r="K119" s="207"/>
      <c r="L119" s="207"/>
      <c r="M119" s="207"/>
      <c r="N119" s="207"/>
    </row>
    <row r="120" spans="1:14" ht="19.5" customHeight="1" x14ac:dyDescent="0.25">
      <c r="A120" s="183" t="s">
        <v>265</v>
      </c>
      <c r="B120" s="205">
        <v>1</v>
      </c>
      <c r="C120" s="205">
        <v>1</v>
      </c>
      <c r="D120" s="205">
        <v>1</v>
      </c>
      <c r="E120" s="205">
        <v>1</v>
      </c>
      <c r="F120" s="204">
        <v>686</v>
      </c>
      <c r="K120" s="207"/>
      <c r="L120" s="207"/>
      <c r="M120" s="207"/>
      <c r="N120" s="207"/>
    </row>
    <row r="121" spans="1:14" ht="19.5" customHeight="1" x14ac:dyDescent="0.25">
      <c r="A121" s="183" t="s">
        <v>266</v>
      </c>
      <c r="B121" s="205">
        <v>1.0049999999999999</v>
      </c>
      <c r="C121" s="205">
        <v>1.0049999999999999</v>
      </c>
      <c r="D121" s="205">
        <v>1.0049999999999999</v>
      </c>
      <c r="E121" s="205">
        <v>1.0049999999999999</v>
      </c>
      <c r="F121" s="204">
        <v>687</v>
      </c>
      <c r="K121" s="207"/>
      <c r="L121" s="207"/>
      <c r="M121" s="207"/>
      <c r="N121" s="207"/>
    </row>
    <row r="122" spans="1:14" ht="19.5" customHeight="1" x14ac:dyDescent="0.25">
      <c r="A122" s="183" t="s">
        <v>267</v>
      </c>
      <c r="B122" s="205">
        <v>1.022</v>
      </c>
      <c r="C122" s="205">
        <v>1.024</v>
      </c>
      <c r="D122" s="205">
        <v>1.024</v>
      </c>
      <c r="E122" s="205">
        <v>1.0229999999999999</v>
      </c>
      <c r="F122" s="204">
        <v>688</v>
      </c>
      <c r="K122" s="207"/>
      <c r="L122" s="207"/>
      <c r="M122" s="207"/>
      <c r="N122" s="207"/>
    </row>
    <row r="123" spans="1:14" ht="19.5" customHeight="1" x14ac:dyDescent="0.25">
      <c r="A123" s="183" t="s">
        <v>268</v>
      </c>
      <c r="B123" s="205">
        <v>1</v>
      </c>
      <c r="C123" s="205">
        <v>1</v>
      </c>
      <c r="D123" s="205">
        <v>1</v>
      </c>
      <c r="E123" s="205">
        <v>1</v>
      </c>
      <c r="F123" s="204">
        <v>638</v>
      </c>
      <c r="K123" s="207"/>
      <c r="L123" s="207"/>
      <c r="M123" s="207"/>
      <c r="N123" s="207"/>
    </row>
    <row r="124" spans="1:14" ht="19.5" customHeight="1" x14ac:dyDescent="0.25">
      <c r="A124" s="183" t="s">
        <v>270</v>
      </c>
      <c r="B124" s="205">
        <v>1</v>
      </c>
      <c r="C124" s="205">
        <v>1</v>
      </c>
      <c r="D124" s="205">
        <v>1</v>
      </c>
      <c r="E124" s="205">
        <v>1</v>
      </c>
      <c r="F124" s="204">
        <v>689</v>
      </c>
      <c r="K124" s="207"/>
      <c r="L124" s="207"/>
      <c r="M124" s="207"/>
      <c r="N124" s="207"/>
    </row>
    <row r="125" spans="1:14" ht="19.5" customHeight="1" x14ac:dyDescent="0.25">
      <c r="A125" s="183" t="s">
        <v>271</v>
      </c>
      <c r="B125" s="205">
        <v>1</v>
      </c>
      <c r="C125" s="205">
        <v>1</v>
      </c>
      <c r="D125" s="205">
        <v>1</v>
      </c>
      <c r="E125" s="205">
        <v>1</v>
      </c>
      <c r="F125" s="204">
        <v>689</v>
      </c>
      <c r="K125" s="207"/>
      <c r="L125" s="207"/>
      <c r="M125" s="207"/>
      <c r="N125" s="207"/>
    </row>
    <row r="126" spans="1:14" ht="19.5" customHeight="1" x14ac:dyDescent="0.25">
      <c r="A126" s="183" t="s">
        <v>272</v>
      </c>
      <c r="B126" s="205">
        <v>1</v>
      </c>
      <c r="C126" s="205">
        <v>1</v>
      </c>
      <c r="D126" s="205">
        <v>1</v>
      </c>
      <c r="E126" s="205">
        <v>1</v>
      </c>
      <c r="F126" s="204">
        <v>689</v>
      </c>
      <c r="K126" s="207"/>
      <c r="L126" s="207"/>
      <c r="M126" s="207"/>
      <c r="N126" s="207"/>
    </row>
    <row r="127" spans="1:14" ht="19.5" customHeight="1" x14ac:dyDescent="0.25">
      <c r="A127" s="183" t="s">
        <v>273</v>
      </c>
      <c r="B127" s="205">
        <v>1</v>
      </c>
      <c r="C127" s="205">
        <v>1</v>
      </c>
      <c r="D127" s="205">
        <v>1</v>
      </c>
      <c r="E127" s="205">
        <v>1</v>
      </c>
      <c r="F127" s="204">
        <v>689</v>
      </c>
      <c r="K127" s="207"/>
      <c r="L127" s="207"/>
      <c r="M127" s="207"/>
      <c r="N127" s="207"/>
    </row>
    <row r="128" spans="1:14" ht="19.5" customHeight="1" x14ac:dyDescent="0.25">
      <c r="A128" s="183" t="s">
        <v>274</v>
      </c>
      <c r="B128" s="205">
        <v>1</v>
      </c>
      <c r="C128" s="205">
        <v>1</v>
      </c>
      <c r="D128" s="205">
        <v>1</v>
      </c>
      <c r="E128" s="205">
        <v>1</v>
      </c>
      <c r="F128" s="204">
        <v>690</v>
      </c>
      <c r="K128" s="207"/>
      <c r="L128" s="207"/>
      <c r="M128" s="207"/>
      <c r="N128" s="207"/>
    </row>
    <row r="129" spans="1:14" ht="19.5" customHeight="1" x14ac:dyDescent="0.25">
      <c r="A129" s="183" t="s">
        <v>275</v>
      </c>
      <c r="B129" s="205">
        <v>1.01</v>
      </c>
      <c r="C129" s="205">
        <v>1.008</v>
      </c>
      <c r="D129" s="205">
        <v>1.008</v>
      </c>
      <c r="E129" s="205">
        <v>1.0069999999999999</v>
      </c>
      <c r="F129" s="204">
        <v>616</v>
      </c>
      <c r="K129" s="207"/>
      <c r="L129" s="207"/>
      <c r="M129" s="207"/>
      <c r="N129" s="207"/>
    </row>
    <row r="130" spans="1:14" ht="19.5" customHeight="1" x14ac:dyDescent="0.25">
      <c r="A130" s="183" t="s">
        <v>276</v>
      </c>
      <c r="B130" s="205">
        <v>1.01</v>
      </c>
      <c r="C130" s="205">
        <v>1.008</v>
      </c>
      <c r="D130" s="205">
        <v>1.006</v>
      </c>
      <c r="E130" s="205">
        <v>1.006</v>
      </c>
      <c r="F130" s="204">
        <v>617</v>
      </c>
      <c r="K130" s="207"/>
      <c r="L130" s="207"/>
      <c r="M130" s="207"/>
      <c r="N130" s="207"/>
    </row>
    <row r="131" spans="1:14" ht="19.5" customHeight="1" x14ac:dyDescent="0.25">
      <c r="A131" s="183" t="s">
        <v>277</v>
      </c>
      <c r="B131" s="205">
        <v>1.0580000000000001</v>
      </c>
      <c r="C131" s="205">
        <v>1.056</v>
      </c>
      <c r="D131" s="205">
        <v>1.052</v>
      </c>
      <c r="E131" s="205">
        <v>1.052</v>
      </c>
      <c r="F131" s="204">
        <v>618</v>
      </c>
      <c r="K131" s="207"/>
      <c r="L131" s="207"/>
      <c r="M131" s="207"/>
      <c r="N131" s="207"/>
    </row>
    <row r="132" spans="1:14" ht="19.5" customHeight="1" x14ac:dyDescent="0.25">
      <c r="A132" s="183" t="s">
        <v>278</v>
      </c>
      <c r="B132" s="205">
        <v>1.0289999999999999</v>
      </c>
      <c r="C132" s="205">
        <v>1.028</v>
      </c>
      <c r="D132" s="205">
        <v>1.026</v>
      </c>
      <c r="E132" s="205">
        <v>1.0269999999999999</v>
      </c>
      <c r="F132" s="204">
        <v>619</v>
      </c>
      <c r="K132" s="207"/>
      <c r="L132" s="207"/>
      <c r="M132" s="207"/>
      <c r="N132" s="207"/>
    </row>
    <row r="133" spans="1:14" ht="19.5" customHeight="1" x14ac:dyDescent="0.25">
      <c r="A133" s="183" t="s">
        <v>279</v>
      </c>
      <c r="B133" s="205">
        <v>0.98</v>
      </c>
      <c r="C133" s="205">
        <v>0.98099999999999998</v>
      </c>
      <c r="D133" s="205">
        <v>0.98099999999999998</v>
      </c>
      <c r="E133" s="205">
        <v>0.98099999999999998</v>
      </c>
      <c r="F133" s="204">
        <v>620</v>
      </c>
      <c r="K133" s="207"/>
      <c r="L133" s="207"/>
      <c r="M133" s="207"/>
      <c r="N133" s="207"/>
    </row>
    <row r="134" spans="1:14" ht="19.5" customHeight="1" x14ac:dyDescent="0.25">
      <c r="A134" s="183" t="s">
        <v>280</v>
      </c>
      <c r="B134" s="205">
        <v>1.0449999999999999</v>
      </c>
      <c r="C134" s="205">
        <v>1.0609999999999999</v>
      </c>
      <c r="D134" s="205">
        <v>1.071</v>
      </c>
      <c r="E134" s="205">
        <v>1.0669999999999999</v>
      </c>
      <c r="F134" s="204">
        <v>621</v>
      </c>
      <c r="K134" s="207"/>
      <c r="L134" s="207"/>
      <c r="M134" s="207"/>
      <c r="N134" s="207"/>
    </row>
    <row r="135" spans="1:14" ht="19.5" customHeight="1" x14ac:dyDescent="0.25">
      <c r="A135" s="183" t="s">
        <v>281</v>
      </c>
      <c r="B135" s="205">
        <v>1</v>
      </c>
      <c r="C135" s="205">
        <v>1</v>
      </c>
      <c r="D135" s="205">
        <v>1</v>
      </c>
      <c r="E135" s="205">
        <v>1</v>
      </c>
      <c r="F135" s="204">
        <v>622</v>
      </c>
      <c r="K135" s="207"/>
      <c r="L135" s="207"/>
      <c r="M135" s="207"/>
      <c r="N135" s="207"/>
    </row>
    <row r="136" spans="1:14" ht="19.5" customHeight="1" x14ac:dyDescent="0.25">
      <c r="A136" s="183" t="s">
        <v>282</v>
      </c>
      <c r="B136" s="205">
        <v>1.093</v>
      </c>
      <c r="C136" s="205">
        <v>1.145</v>
      </c>
      <c r="D136" s="205">
        <v>1.175</v>
      </c>
      <c r="E136" s="205">
        <v>1.173</v>
      </c>
      <c r="F136" s="204">
        <v>623</v>
      </c>
      <c r="K136" s="207"/>
      <c r="L136" s="207"/>
      <c r="M136" s="207"/>
      <c r="N136" s="207"/>
    </row>
    <row r="137" spans="1:14" ht="19.5" customHeight="1" x14ac:dyDescent="0.25">
      <c r="A137" s="183" t="s">
        <v>283</v>
      </c>
      <c r="B137" s="205">
        <v>1.008</v>
      </c>
      <c r="C137" s="205">
        <v>1.01</v>
      </c>
      <c r="D137" s="205">
        <v>1.01</v>
      </c>
      <c r="E137" s="205">
        <v>1.0089999999999999</v>
      </c>
      <c r="F137" s="204">
        <v>625</v>
      </c>
      <c r="K137" s="207"/>
      <c r="L137" s="207"/>
      <c r="M137" s="207"/>
      <c r="N137" s="207"/>
    </row>
    <row r="138" spans="1:14" ht="19.5" customHeight="1" x14ac:dyDescent="0.25">
      <c r="A138" s="183" t="s">
        <v>284</v>
      </c>
      <c r="B138" s="205">
        <v>1.002</v>
      </c>
      <c r="C138" s="205">
        <v>1.002</v>
      </c>
      <c r="D138" s="205">
        <v>1.002</v>
      </c>
      <c r="E138" s="205">
        <v>1.002</v>
      </c>
      <c r="F138" s="204">
        <v>626</v>
      </c>
      <c r="K138" s="207"/>
      <c r="L138" s="207"/>
      <c r="M138" s="207"/>
      <c r="N138" s="207"/>
    </row>
    <row r="139" spans="1:14" ht="19.5" customHeight="1" x14ac:dyDescent="0.25">
      <c r="A139" s="183" t="s">
        <v>285</v>
      </c>
      <c r="B139" s="205">
        <v>1</v>
      </c>
      <c r="C139" s="205">
        <v>1</v>
      </c>
      <c r="D139" s="205">
        <v>1</v>
      </c>
      <c r="E139" s="205">
        <v>1</v>
      </c>
      <c r="F139" s="204">
        <v>766</v>
      </c>
      <c r="K139" s="207"/>
      <c r="L139" s="207"/>
      <c r="M139" s="207"/>
      <c r="N139" s="207"/>
    </row>
    <row r="140" spans="1:14" ht="19.5" customHeight="1" x14ac:dyDescent="0.25">
      <c r="A140" s="183" t="s">
        <v>286</v>
      </c>
      <c r="B140" s="205">
        <v>1</v>
      </c>
      <c r="C140" s="205">
        <v>1</v>
      </c>
      <c r="D140" s="205">
        <v>1</v>
      </c>
      <c r="E140" s="205">
        <v>1</v>
      </c>
      <c r="F140" s="204">
        <v>793</v>
      </c>
      <c r="K140" s="207"/>
      <c r="L140" s="207"/>
      <c r="M140" s="207"/>
      <c r="N140" s="207"/>
    </row>
    <row r="141" spans="1:14" ht="19.5" customHeight="1" x14ac:dyDescent="0.25">
      <c r="A141" s="183" t="s">
        <v>287</v>
      </c>
      <c r="B141" s="205">
        <v>0.998</v>
      </c>
      <c r="C141" s="205">
        <v>0.998</v>
      </c>
      <c r="D141" s="205">
        <v>0.998</v>
      </c>
      <c r="E141" s="205">
        <v>0.998</v>
      </c>
      <c r="F141" s="204">
        <v>630</v>
      </c>
      <c r="K141" s="207"/>
      <c r="L141" s="207"/>
      <c r="M141" s="207"/>
      <c r="N141" s="207"/>
    </row>
    <row r="142" spans="1:14" ht="19.5" customHeight="1" x14ac:dyDescent="0.25">
      <c r="A142" s="183" t="s">
        <v>288</v>
      </c>
      <c r="B142" s="205">
        <v>0.99199999999999999</v>
      </c>
      <c r="C142" s="205">
        <v>0.99199999999999999</v>
      </c>
      <c r="D142" s="205">
        <v>0.99199999999999999</v>
      </c>
      <c r="E142" s="205">
        <v>0.99199999999999999</v>
      </c>
      <c r="F142" s="204">
        <v>634</v>
      </c>
      <c r="K142" s="207"/>
      <c r="L142" s="207"/>
      <c r="M142" s="207"/>
      <c r="N142" s="207"/>
    </row>
    <row r="143" spans="1:14" ht="19.5" customHeight="1" x14ac:dyDescent="0.25">
      <c r="A143" s="183" t="s">
        <v>289</v>
      </c>
      <c r="B143" s="205">
        <v>1.0129999999999999</v>
      </c>
      <c r="C143" s="205">
        <v>1.014</v>
      </c>
      <c r="D143" s="205">
        <v>1.014</v>
      </c>
      <c r="E143" s="205">
        <v>1.0129999999999999</v>
      </c>
      <c r="F143" s="204">
        <v>635</v>
      </c>
      <c r="K143" s="207"/>
      <c r="L143" s="207"/>
      <c r="M143" s="207"/>
      <c r="N143" s="207"/>
    </row>
    <row r="144" spans="1:14" ht="19.5" customHeight="1" x14ac:dyDescent="0.25">
      <c r="A144" s="183" t="s">
        <v>290</v>
      </c>
      <c r="B144" s="205">
        <v>0.98499999999999999</v>
      </c>
      <c r="C144" s="205">
        <v>0.98499999999999999</v>
      </c>
      <c r="D144" s="205">
        <v>0.98499999999999999</v>
      </c>
      <c r="E144" s="205">
        <v>0.98499999999999999</v>
      </c>
      <c r="F144" s="204">
        <v>790</v>
      </c>
      <c r="K144" s="207"/>
      <c r="L144" s="207"/>
      <c r="M144" s="207"/>
      <c r="N144" s="207"/>
    </row>
    <row r="145" spans="1:14" ht="19.5" customHeight="1" x14ac:dyDescent="0.25">
      <c r="A145" s="183" t="s">
        <v>291</v>
      </c>
      <c r="B145" s="205">
        <v>0.99199999999999999</v>
      </c>
      <c r="C145" s="205">
        <v>0.99199999999999999</v>
      </c>
      <c r="D145" s="205">
        <v>0.99299999999999999</v>
      </c>
      <c r="E145" s="205">
        <v>0.99199999999999999</v>
      </c>
      <c r="F145" s="204">
        <v>644</v>
      </c>
      <c r="K145" s="207"/>
      <c r="L145" s="207"/>
      <c r="M145" s="207"/>
      <c r="N145" s="207"/>
    </row>
    <row r="146" spans="1:14" ht="19.5" customHeight="1" x14ac:dyDescent="0.25">
      <c r="A146" s="183" t="s">
        <v>292</v>
      </c>
      <c r="B146" s="205">
        <v>1.0269999999999999</v>
      </c>
      <c r="C146" s="205">
        <v>1.024</v>
      </c>
      <c r="D146" s="205">
        <v>1.024</v>
      </c>
      <c r="E146" s="205">
        <v>1.02</v>
      </c>
      <c r="F146" s="204">
        <v>646</v>
      </c>
      <c r="K146" s="207"/>
      <c r="L146" s="207"/>
      <c r="M146" s="207"/>
      <c r="N146" s="207"/>
    </row>
    <row r="147" spans="1:14" ht="19.5" customHeight="1" x14ac:dyDescent="0.25">
      <c r="A147" s="183" t="s">
        <v>293</v>
      </c>
      <c r="B147" s="205">
        <v>0.97799999999999998</v>
      </c>
      <c r="C147" s="205">
        <v>0.98399999999999999</v>
      </c>
      <c r="D147" s="205">
        <v>0.98499999999999999</v>
      </c>
      <c r="E147" s="205">
        <v>0.98499999999999999</v>
      </c>
      <c r="F147" s="204">
        <v>648</v>
      </c>
      <c r="K147" s="207"/>
      <c r="L147" s="207"/>
      <c r="M147" s="207"/>
      <c r="N147" s="207"/>
    </row>
    <row r="148" spans="1:14" ht="19.5" customHeight="1" x14ac:dyDescent="0.25">
      <c r="A148" s="183" t="s">
        <v>294</v>
      </c>
      <c r="B148" s="205">
        <v>1</v>
      </c>
      <c r="C148" s="205">
        <v>1</v>
      </c>
      <c r="D148" s="205">
        <v>1</v>
      </c>
      <c r="E148" s="205">
        <v>1</v>
      </c>
      <c r="F148" s="204">
        <v>8715</v>
      </c>
      <c r="K148" s="207"/>
      <c r="L148" s="207"/>
      <c r="M148" s="207"/>
      <c r="N148" s="207"/>
    </row>
    <row r="149" spans="1:14" ht="19.5" customHeight="1" x14ac:dyDescent="0.25">
      <c r="A149" s="183" t="s">
        <v>295</v>
      </c>
      <c r="B149" s="205">
        <v>0.95699999999999996</v>
      </c>
      <c r="C149" s="205">
        <v>0.95799999999999996</v>
      </c>
      <c r="D149" s="205">
        <v>0.95599999999999996</v>
      </c>
      <c r="E149" s="205">
        <v>0.95699999999999996</v>
      </c>
      <c r="F149" s="204">
        <v>652</v>
      </c>
      <c r="K149" s="207"/>
      <c r="L149" s="207"/>
      <c r="M149" s="207"/>
      <c r="N149" s="207"/>
    </row>
    <row r="150" spans="1:14" ht="19.5" customHeight="1" x14ac:dyDescent="0.25">
      <c r="A150" s="183" t="s">
        <v>296</v>
      </c>
      <c r="B150" s="205">
        <v>1.004</v>
      </c>
      <c r="C150" s="205">
        <v>1.004</v>
      </c>
      <c r="D150" s="205">
        <v>1.0029999999999999</v>
      </c>
      <c r="E150" s="205">
        <v>1.0029999999999999</v>
      </c>
      <c r="F150" s="204">
        <v>653</v>
      </c>
      <c r="K150" s="207"/>
      <c r="L150" s="207"/>
      <c r="M150" s="207"/>
      <c r="N150" s="207"/>
    </row>
    <row r="151" spans="1:14" ht="19.5" customHeight="1" x14ac:dyDescent="0.25">
      <c r="A151" s="183" t="s">
        <v>297</v>
      </c>
      <c r="B151" s="205">
        <v>1</v>
      </c>
      <c r="C151" s="205">
        <v>1</v>
      </c>
      <c r="D151" s="205">
        <v>1</v>
      </c>
      <c r="E151" s="205">
        <v>1</v>
      </c>
      <c r="F151" s="204">
        <v>654</v>
      </c>
      <c r="K151" s="207"/>
      <c r="L151" s="207"/>
      <c r="M151" s="207"/>
      <c r="N151" s="207"/>
    </row>
    <row r="152" spans="1:14" ht="19.5" customHeight="1" x14ac:dyDescent="0.25">
      <c r="A152" s="183" t="s">
        <v>298</v>
      </c>
      <c r="B152" s="205">
        <v>1.0169999999999999</v>
      </c>
      <c r="C152" s="205">
        <v>1.0169999999999999</v>
      </c>
      <c r="D152" s="205">
        <v>1.0169999999999999</v>
      </c>
      <c r="E152" s="205">
        <v>1.0149999999999999</v>
      </c>
      <c r="F152" s="204">
        <v>795</v>
      </c>
      <c r="K152" s="207"/>
      <c r="L152" s="207"/>
      <c r="M152" s="207"/>
      <c r="N152" s="207"/>
    </row>
    <row r="153" spans="1:14" ht="19.5" customHeight="1" x14ac:dyDescent="0.25">
      <c r="A153" s="183" t="s">
        <v>299</v>
      </c>
      <c r="B153" s="205">
        <v>0.95599999999999996</v>
      </c>
      <c r="C153" s="205">
        <v>0.95499999999999996</v>
      </c>
      <c r="D153" s="205">
        <v>0.95599999999999996</v>
      </c>
      <c r="E153" s="205">
        <v>0.95399999999999996</v>
      </c>
      <c r="F153" s="204">
        <v>796</v>
      </c>
      <c r="K153" s="207"/>
      <c r="L153" s="207"/>
      <c r="M153" s="207"/>
      <c r="N153" s="207"/>
    </row>
    <row r="154" spans="1:14" ht="19.5" customHeight="1" x14ac:dyDescent="0.25">
      <c r="A154" s="183" t="s">
        <v>300</v>
      </c>
      <c r="B154" s="205">
        <v>1.018</v>
      </c>
      <c r="C154" s="205">
        <v>1.0169999999999999</v>
      </c>
      <c r="D154" s="205">
        <v>1.0149999999999999</v>
      </c>
      <c r="E154" s="205">
        <v>1.0149999999999999</v>
      </c>
      <c r="F154" s="204">
        <v>797</v>
      </c>
      <c r="K154" s="207"/>
      <c r="L154" s="207"/>
      <c r="M154" s="207"/>
      <c r="N154" s="207"/>
    </row>
    <row r="155" spans="1:14" ht="19.5" customHeight="1" x14ac:dyDescent="0.25">
      <c r="A155" s="183" t="s">
        <v>301</v>
      </c>
      <c r="B155" s="205">
        <v>1</v>
      </c>
      <c r="C155" s="205">
        <v>1</v>
      </c>
      <c r="D155" s="205">
        <v>1</v>
      </c>
      <c r="E155" s="205">
        <v>1</v>
      </c>
      <c r="F155" s="204">
        <v>658</v>
      </c>
      <c r="K155" s="207"/>
      <c r="L155" s="207"/>
      <c r="M155" s="207"/>
      <c r="N155" s="207"/>
    </row>
    <row r="156" spans="1:14" ht="19.5" customHeight="1" x14ac:dyDescent="0.25">
      <c r="A156" s="183" t="s">
        <v>302</v>
      </c>
      <c r="B156" s="205">
        <v>1.0109999999999999</v>
      </c>
      <c r="C156" s="205">
        <v>1.0169999999999999</v>
      </c>
      <c r="D156" s="205">
        <v>1.0169999999999999</v>
      </c>
      <c r="E156" s="205">
        <v>1.0189999999999999</v>
      </c>
      <c r="F156" s="204">
        <v>655</v>
      </c>
      <c r="K156" s="207"/>
      <c r="L156" s="207"/>
      <c r="M156" s="207"/>
      <c r="N156" s="207"/>
    </row>
    <row r="157" spans="1:14" ht="19.5" customHeight="1" x14ac:dyDescent="0.25">
      <c r="A157" s="183" t="s">
        <v>303</v>
      </c>
      <c r="B157" s="205">
        <v>1</v>
      </c>
      <c r="C157" s="205">
        <v>1</v>
      </c>
      <c r="D157" s="205">
        <v>1</v>
      </c>
      <c r="E157" s="205">
        <v>1</v>
      </c>
      <c r="F157" s="204">
        <v>659</v>
      </c>
      <c r="K157" s="207"/>
      <c r="L157" s="207"/>
      <c r="M157" s="207"/>
      <c r="N157" s="207"/>
    </row>
    <row r="158" spans="1:14" ht="19.5" customHeight="1" x14ac:dyDescent="0.25">
      <c r="A158" s="183" t="s">
        <v>304</v>
      </c>
      <c r="B158" s="205">
        <v>1.2410000000000001</v>
      </c>
      <c r="C158" s="205">
        <v>1.238</v>
      </c>
      <c r="D158" s="205">
        <v>1.2370000000000001</v>
      </c>
      <c r="E158" s="205">
        <v>1.2110000000000001</v>
      </c>
      <c r="F158" s="204">
        <v>661</v>
      </c>
      <c r="K158" s="207"/>
      <c r="L158" s="207"/>
      <c r="M158" s="207"/>
      <c r="N158" s="207"/>
    </row>
    <row r="159" spans="1:14" ht="19.5" customHeight="1" x14ac:dyDescent="0.25">
      <c r="A159" s="183" t="s">
        <v>305</v>
      </c>
      <c r="B159" s="205">
        <v>1.004</v>
      </c>
      <c r="C159" s="205">
        <v>1.0029999999999999</v>
      </c>
      <c r="D159" s="205">
        <v>1.0029999999999999</v>
      </c>
      <c r="E159" s="205">
        <v>1.002</v>
      </c>
      <c r="F159" s="204">
        <v>624</v>
      </c>
      <c r="K159" s="207"/>
      <c r="L159" s="207"/>
      <c r="M159" s="207"/>
      <c r="N159" s="207"/>
    </row>
    <row r="160" spans="1:14" ht="19.5" customHeight="1" x14ac:dyDescent="0.25">
      <c r="A160" s="183" t="s">
        <v>306</v>
      </c>
      <c r="B160" s="205">
        <v>0.99399999999999999</v>
      </c>
      <c r="C160" s="205">
        <v>0.99299999999999999</v>
      </c>
      <c r="D160" s="205">
        <v>0.995</v>
      </c>
      <c r="E160" s="205">
        <v>0.995</v>
      </c>
      <c r="F160" s="204">
        <v>664</v>
      </c>
      <c r="K160" s="207"/>
      <c r="L160" s="207"/>
      <c r="M160" s="207"/>
      <c r="N160" s="207"/>
    </row>
    <row r="161" spans="1:14" ht="19.5" customHeight="1" x14ac:dyDescent="0.25">
      <c r="A161" s="183" t="s">
        <v>307</v>
      </c>
      <c r="B161" s="205">
        <v>1</v>
      </c>
      <c r="C161" s="205">
        <v>1</v>
      </c>
      <c r="D161" s="205">
        <v>1</v>
      </c>
      <c r="E161" s="205">
        <v>1</v>
      </c>
      <c r="F161" s="204">
        <v>665</v>
      </c>
      <c r="K161" s="207"/>
      <c r="L161" s="207"/>
      <c r="M161" s="207"/>
      <c r="N161" s="207"/>
    </row>
    <row r="162" spans="1:14" ht="19.5" customHeight="1" x14ac:dyDescent="0.25">
      <c r="A162" s="183" t="s">
        <v>308</v>
      </c>
      <c r="B162" s="205">
        <v>1.08</v>
      </c>
      <c r="C162" s="205">
        <v>1.079</v>
      </c>
      <c r="D162" s="205">
        <v>1.0840000000000001</v>
      </c>
      <c r="E162" s="205">
        <v>1.0760000000000001</v>
      </c>
      <c r="F162" s="204">
        <v>778</v>
      </c>
      <c r="K162" s="207"/>
      <c r="L162" s="207"/>
      <c r="M162" s="207"/>
      <c r="N162" s="207"/>
    </row>
    <row r="163" spans="1:14" ht="19.5" customHeight="1" x14ac:dyDescent="0.25">
      <c r="A163" s="183" t="s">
        <v>309</v>
      </c>
      <c r="B163" s="205">
        <v>1.008</v>
      </c>
      <c r="C163" s="205">
        <v>1.0069999999999999</v>
      </c>
      <c r="D163" s="205">
        <v>1.0069999999999999</v>
      </c>
      <c r="E163" s="205">
        <v>1.006</v>
      </c>
      <c r="F163" s="204">
        <v>667</v>
      </c>
      <c r="K163" s="207"/>
      <c r="L163" s="207"/>
      <c r="M163" s="207"/>
      <c r="N163" s="207"/>
    </row>
    <row r="164" spans="1:14" ht="19.5" customHeight="1" x14ac:dyDescent="0.25">
      <c r="A164" s="183" t="s">
        <v>310</v>
      </c>
      <c r="B164" s="205">
        <v>1</v>
      </c>
      <c r="C164" s="205">
        <v>1</v>
      </c>
      <c r="D164" s="205">
        <v>1</v>
      </c>
      <c r="E164" s="205">
        <v>1</v>
      </c>
      <c r="F164" s="204">
        <v>691</v>
      </c>
      <c r="K164" s="207"/>
      <c r="L164" s="207"/>
      <c r="M164" s="207"/>
      <c r="N164" s="207"/>
    </row>
    <row r="165" spans="1:14" ht="19.5" customHeight="1" x14ac:dyDescent="0.25">
      <c r="A165" s="183" t="s">
        <v>311</v>
      </c>
      <c r="B165" s="205">
        <v>1</v>
      </c>
      <c r="C165" s="205">
        <v>1</v>
      </c>
      <c r="D165" s="205">
        <v>1</v>
      </c>
      <c r="E165" s="205">
        <v>1</v>
      </c>
      <c r="F165" s="204">
        <v>691</v>
      </c>
      <c r="K165" s="207"/>
      <c r="L165" s="207"/>
      <c r="M165" s="207"/>
      <c r="N165" s="207"/>
    </row>
    <row r="166" spans="1:14" ht="19.5" customHeight="1" x14ac:dyDescent="0.25">
      <c r="A166" s="183" t="s">
        <v>324</v>
      </c>
      <c r="B166" s="205">
        <v>0.997</v>
      </c>
      <c r="C166" s="205">
        <v>0.998</v>
      </c>
      <c r="D166" s="205">
        <v>0.99399999999999999</v>
      </c>
      <c r="E166" s="205">
        <v>0.99399999999999999</v>
      </c>
      <c r="F166" s="204">
        <v>668</v>
      </c>
      <c r="K166" s="207"/>
      <c r="L166" s="207"/>
      <c r="M166" s="207"/>
      <c r="N166" s="207"/>
    </row>
    <row r="167" spans="1:14" ht="19.5" customHeight="1" x14ac:dyDescent="0.25">
      <c r="A167" s="183" t="s">
        <v>325</v>
      </c>
      <c r="B167" s="205">
        <v>0.98299999999999998</v>
      </c>
      <c r="C167" s="205">
        <v>1.01</v>
      </c>
      <c r="D167" s="205">
        <v>0.98299999999999998</v>
      </c>
      <c r="E167" s="205">
        <v>0.98599999999999999</v>
      </c>
      <c r="F167" s="204">
        <v>669</v>
      </c>
      <c r="K167" s="207"/>
      <c r="L167" s="207"/>
      <c r="M167" s="207"/>
      <c r="N167" s="207"/>
    </row>
    <row r="168" spans="1:14" ht="19.5" customHeight="1" x14ac:dyDescent="0.25">
      <c r="A168" s="183" t="s">
        <v>326</v>
      </c>
      <c r="B168" s="205">
        <v>1</v>
      </c>
      <c r="C168" s="205">
        <v>1</v>
      </c>
      <c r="D168" s="205">
        <v>1</v>
      </c>
      <c r="E168" s="205">
        <v>1</v>
      </c>
      <c r="F168" s="204">
        <v>780</v>
      </c>
      <c r="K168" s="207"/>
      <c r="L168" s="207"/>
      <c r="M168" s="207"/>
      <c r="N168" s="207"/>
    </row>
    <row r="169" spans="1:14" ht="19.5" customHeight="1" x14ac:dyDescent="0.25">
      <c r="A169" s="183" t="s">
        <v>327</v>
      </c>
      <c r="B169" s="205">
        <v>1.01</v>
      </c>
      <c r="C169" s="205">
        <v>1.0109999999999999</v>
      </c>
      <c r="D169" s="205">
        <v>1.0109999999999999</v>
      </c>
      <c r="E169" s="205">
        <v>1.0109999999999999</v>
      </c>
      <c r="F169" s="204">
        <v>673</v>
      </c>
      <c r="K169" s="207"/>
      <c r="L169" s="207"/>
      <c r="M169" s="207"/>
      <c r="N169" s="207"/>
    </row>
    <row r="170" spans="1:14" ht="19.5" customHeight="1" x14ac:dyDescent="0.25">
      <c r="A170" s="183" t="s">
        <v>328</v>
      </c>
      <c r="B170" s="205">
        <v>0.999</v>
      </c>
      <c r="C170" s="205">
        <v>0.999</v>
      </c>
      <c r="D170" s="205">
        <v>0.999</v>
      </c>
      <c r="E170" s="205">
        <v>0.999</v>
      </c>
      <c r="F170" s="204">
        <v>647</v>
      </c>
      <c r="K170" s="207"/>
      <c r="L170" s="207"/>
      <c r="M170" s="207"/>
      <c r="N170" s="207"/>
    </row>
    <row r="171" spans="1:14" ht="19.5" customHeight="1" x14ac:dyDescent="0.25">
      <c r="A171" s="183" t="s">
        <v>329</v>
      </c>
      <c r="B171" s="205">
        <v>1.1279999999999999</v>
      </c>
      <c r="C171" s="205">
        <v>1.1639999999999999</v>
      </c>
      <c r="D171" s="205">
        <v>1.212</v>
      </c>
      <c r="E171" s="205">
        <v>1.1970000000000001</v>
      </c>
      <c r="F171" s="204">
        <v>583</v>
      </c>
      <c r="K171" s="207"/>
      <c r="L171" s="207"/>
      <c r="M171" s="207"/>
      <c r="N171" s="207"/>
    </row>
    <row r="172" spans="1:14" ht="19.5" customHeight="1" x14ac:dyDescent="0.25">
      <c r="A172" s="183" t="s">
        <v>330</v>
      </c>
      <c r="B172" s="205">
        <v>1</v>
      </c>
      <c r="C172" s="205">
        <v>1.0009999999999999</v>
      </c>
      <c r="D172" s="205">
        <v>1.0009999999999999</v>
      </c>
      <c r="E172" s="205">
        <v>1</v>
      </c>
      <c r="F172" s="204">
        <v>675</v>
      </c>
      <c r="K172" s="207"/>
      <c r="L172" s="207"/>
      <c r="M172" s="207"/>
      <c r="N172" s="207"/>
    </row>
    <row r="173" spans="1:14" ht="19.5" customHeight="1" x14ac:dyDescent="0.25">
      <c r="A173" s="183" t="s">
        <v>331</v>
      </c>
      <c r="B173" s="205">
        <v>1.0049999999999999</v>
      </c>
      <c r="C173" s="205">
        <v>1.032</v>
      </c>
      <c r="D173" s="205">
        <v>1.056</v>
      </c>
      <c r="E173" s="205">
        <v>1.032</v>
      </c>
      <c r="F173" s="204">
        <v>676</v>
      </c>
      <c r="K173" s="207"/>
      <c r="L173" s="207"/>
      <c r="M173" s="207"/>
      <c r="N173" s="207"/>
    </row>
    <row r="174" spans="1:14" ht="19.5" customHeight="1" x14ac:dyDescent="0.25">
      <c r="A174" s="183" t="s">
        <v>332</v>
      </c>
      <c r="B174" s="205">
        <v>1.02</v>
      </c>
      <c r="C174" s="205">
        <v>1.0209999999999999</v>
      </c>
      <c r="D174" s="205">
        <v>1.018</v>
      </c>
      <c r="E174" s="205">
        <v>1.0189999999999999</v>
      </c>
      <c r="F174" s="204">
        <v>677</v>
      </c>
      <c r="K174" s="207"/>
      <c r="L174" s="207"/>
      <c r="M174" s="207"/>
      <c r="N174" s="207"/>
    </row>
    <row r="175" spans="1:14" ht="19.5" customHeight="1" x14ac:dyDescent="0.25">
      <c r="A175" s="183" t="s">
        <v>333</v>
      </c>
      <c r="B175" s="205">
        <v>1</v>
      </c>
      <c r="C175" s="205">
        <v>0.999</v>
      </c>
      <c r="D175" s="205">
        <v>0.998</v>
      </c>
      <c r="E175" s="205">
        <v>0.998</v>
      </c>
      <c r="F175" s="204">
        <v>679</v>
      </c>
      <c r="K175" s="207"/>
      <c r="L175" s="207"/>
      <c r="M175" s="207"/>
      <c r="N175" s="207"/>
    </row>
    <row r="176" spans="1:14" ht="19.5" customHeight="1" x14ac:dyDescent="0.25">
      <c r="A176" s="183" t="s">
        <v>334</v>
      </c>
      <c r="B176" s="205">
        <v>1.006</v>
      </c>
      <c r="C176" s="205">
        <v>1.0049999999999999</v>
      </c>
      <c r="D176" s="205">
        <v>1.006</v>
      </c>
      <c r="E176" s="205">
        <v>1.004</v>
      </c>
      <c r="F176" s="204">
        <v>680</v>
      </c>
      <c r="K176" s="207"/>
      <c r="L176" s="207"/>
      <c r="M176" s="207"/>
      <c r="N176" s="207"/>
    </row>
    <row r="177" spans="1:14" ht="19.5" customHeight="1" x14ac:dyDescent="0.25">
      <c r="A177" s="183" t="s">
        <v>335</v>
      </c>
      <c r="B177" s="205">
        <v>0.997</v>
      </c>
      <c r="C177" s="205">
        <v>0.997</v>
      </c>
      <c r="D177" s="205">
        <v>0.997</v>
      </c>
      <c r="E177" s="205">
        <v>0.997</v>
      </c>
      <c r="F177" s="204">
        <v>681</v>
      </c>
      <c r="K177" s="207"/>
      <c r="L177" s="207"/>
      <c r="M177" s="207"/>
      <c r="N177" s="207"/>
    </row>
    <row r="178" spans="1:14" ht="19.5" customHeight="1" x14ac:dyDescent="0.25">
      <c r="A178" s="183" t="s">
        <v>336</v>
      </c>
      <c r="B178" s="205">
        <v>0.95899999999999996</v>
      </c>
      <c r="C178" s="205">
        <v>0.95799999999999996</v>
      </c>
      <c r="D178" s="205">
        <v>0.95599999999999996</v>
      </c>
      <c r="E178" s="205">
        <v>0.95699999999999996</v>
      </c>
      <c r="F178" s="204">
        <v>682</v>
      </c>
      <c r="K178" s="207"/>
      <c r="L178" s="207"/>
      <c r="M178" s="207"/>
      <c r="N178" s="207"/>
    </row>
    <row r="179" spans="1:14" ht="19.5" customHeight="1" x14ac:dyDescent="0.25">
      <c r="A179" s="183" t="s">
        <v>337</v>
      </c>
      <c r="B179" s="205">
        <v>1.0029999999999999</v>
      </c>
      <c r="C179" s="205">
        <v>1.0029999999999999</v>
      </c>
      <c r="D179" s="205">
        <v>1.0029999999999999</v>
      </c>
      <c r="E179" s="205">
        <v>1.0029999999999999</v>
      </c>
      <c r="F179" s="204">
        <v>692</v>
      </c>
      <c r="K179" s="207"/>
      <c r="L179" s="207"/>
      <c r="M179" s="207"/>
      <c r="N179" s="207"/>
    </row>
    <row r="180" spans="1:14" ht="19.5" customHeight="1" x14ac:dyDescent="0.25">
      <c r="A180" s="183" t="s">
        <v>338</v>
      </c>
      <c r="B180" s="205">
        <v>1.002</v>
      </c>
      <c r="C180" s="205">
        <v>0.999</v>
      </c>
      <c r="D180" s="205">
        <v>1.006</v>
      </c>
      <c r="E180" s="205">
        <v>0.99099999999999999</v>
      </c>
      <c r="F180" s="204">
        <v>694</v>
      </c>
      <c r="K180" s="207"/>
      <c r="L180" s="207"/>
      <c r="M180" s="207"/>
      <c r="N180" s="207"/>
    </row>
    <row r="181" spans="1:14" ht="19.5" customHeight="1" x14ac:dyDescent="0.25">
      <c r="A181" s="183" t="s">
        <v>339</v>
      </c>
      <c r="B181" s="205">
        <v>0.996</v>
      </c>
      <c r="C181" s="205">
        <v>0.996</v>
      </c>
      <c r="D181" s="205">
        <v>0.996</v>
      </c>
      <c r="E181" s="205">
        <v>0.996</v>
      </c>
      <c r="F181" s="204">
        <v>8720</v>
      </c>
      <c r="K181" s="207"/>
      <c r="L181" s="207"/>
      <c r="M181" s="207"/>
      <c r="N181" s="207"/>
    </row>
    <row r="182" spans="1:14" ht="19.5" customHeight="1" x14ac:dyDescent="0.25">
      <c r="A182" s="183" t="s">
        <v>340</v>
      </c>
      <c r="B182" s="205">
        <v>0.97899999999999998</v>
      </c>
      <c r="C182" s="205">
        <v>0.97899999999999998</v>
      </c>
      <c r="D182" s="205">
        <v>0.97899999999999998</v>
      </c>
      <c r="E182" s="205">
        <v>0.97899999999999998</v>
      </c>
      <c r="F182" s="204">
        <v>696</v>
      </c>
      <c r="K182" s="207"/>
      <c r="L182" s="207"/>
      <c r="M182" s="207"/>
      <c r="N182" s="207"/>
    </row>
    <row r="183" spans="1:14" ht="19.5" customHeight="1" x14ac:dyDescent="0.25">
      <c r="A183" s="183" t="s">
        <v>341</v>
      </c>
      <c r="B183" s="205">
        <v>0.97199999999999998</v>
      </c>
      <c r="C183" s="205">
        <v>0.97199999999999998</v>
      </c>
      <c r="D183" s="205">
        <v>0.97199999999999998</v>
      </c>
      <c r="E183" s="205">
        <v>0.97199999999999998</v>
      </c>
      <c r="F183" s="204">
        <v>697</v>
      </c>
      <c r="K183" s="207"/>
      <c r="L183" s="207"/>
      <c r="M183" s="207"/>
      <c r="N183" s="207"/>
    </row>
    <row r="184" spans="1:14" ht="19.5" customHeight="1" x14ac:dyDescent="0.25">
      <c r="A184" s="183" t="s">
        <v>342</v>
      </c>
      <c r="B184" s="205">
        <v>1.069</v>
      </c>
      <c r="C184" s="205">
        <v>1.056</v>
      </c>
      <c r="D184" s="205">
        <v>1.069</v>
      </c>
      <c r="E184" s="205">
        <v>1.069</v>
      </c>
      <c r="F184" s="204">
        <v>656</v>
      </c>
      <c r="K184" s="207"/>
      <c r="L184" s="207"/>
      <c r="M184" s="207"/>
      <c r="N184" s="207"/>
    </row>
    <row r="185" spans="1:14" ht="19.5" customHeight="1" x14ac:dyDescent="0.25">
      <c r="A185" s="183" t="s">
        <v>344</v>
      </c>
      <c r="B185" s="205">
        <v>1.0009999999999999</v>
      </c>
      <c r="C185" s="205">
        <v>1.0009999999999999</v>
      </c>
      <c r="D185" s="205">
        <v>1.0009999999999999</v>
      </c>
      <c r="E185" s="205">
        <v>1.0009999999999999</v>
      </c>
      <c r="F185" s="204">
        <v>577</v>
      </c>
      <c r="K185" s="207"/>
      <c r="L185" s="207"/>
      <c r="M185" s="207"/>
      <c r="N185" s="207"/>
    </row>
    <row r="186" spans="1:14" ht="19.5" customHeight="1" x14ac:dyDescent="0.25">
      <c r="A186" s="183" t="s">
        <v>345</v>
      </c>
      <c r="B186" s="205">
        <v>0.97699999999999998</v>
      </c>
      <c r="C186" s="205">
        <v>0.97699999999999998</v>
      </c>
      <c r="D186" s="205">
        <v>0.97599999999999998</v>
      </c>
      <c r="E186" s="205">
        <v>0.97599999999999998</v>
      </c>
      <c r="F186" s="204">
        <v>8719</v>
      </c>
      <c r="K186" s="207"/>
      <c r="L186" s="207"/>
      <c r="M186" s="207"/>
      <c r="N186" s="207"/>
    </row>
    <row r="187" spans="1:14" ht="19.5" customHeight="1" x14ac:dyDescent="0.25">
      <c r="A187" s="183" t="s">
        <v>346</v>
      </c>
      <c r="B187" s="205">
        <v>1.0129999999999999</v>
      </c>
      <c r="C187" s="205">
        <v>1.0129999999999999</v>
      </c>
      <c r="D187" s="205">
        <v>1.012</v>
      </c>
      <c r="E187" s="205">
        <v>1.012</v>
      </c>
      <c r="F187" s="204">
        <v>581</v>
      </c>
      <c r="K187" s="207"/>
      <c r="L187" s="207"/>
      <c r="M187" s="207"/>
      <c r="N187" s="207"/>
    </row>
    <row r="188" spans="1:14" ht="19.5" customHeight="1" x14ac:dyDescent="0.25">
      <c r="A188" s="183" t="s">
        <v>347</v>
      </c>
      <c r="B188" s="205">
        <v>1.054</v>
      </c>
      <c r="C188" s="205">
        <v>1.0509999999999999</v>
      </c>
      <c r="D188" s="205">
        <v>1.048</v>
      </c>
      <c r="E188" s="205">
        <v>1.0509999999999999</v>
      </c>
      <c r="F188" s="204">
        <v>631</v>
      </c>
      <c r="K188" s="207"/>
      <c r="L188" s="207"/>
      <c r="M188" s="207"/>
      <c r="N188" s="207"/>
    </row>
    <row r="189" spans="1:14" ht="19.5" customHeight="1" x14ac:dyDescent="0.25">
      <c r="A189" s="183" t="s">
        <v>348</v>
      </c>
      <c r="B189" s="205">
        <v>1.014</v>
      </c>
      <c r="C189" s="205">
        <v>1.0169999999999999</v>
      </c>
      <c r="D189" s="205">
        <v>1.014</v>
      </c>
      <c r="E189" s="205">
        <v>1.016</v>
      </c>
      <c r="F189" s="204">
        <v>636</v>
      </c>
      <c r="K189" s="207"/>
      <c r="L189" s="207"/>
      <c r="M189" s="207"/>
      <c r="N189" s="207"/>
    </row>
    <row r="190" spans="1:14" ht="19.5" customHeight="1" x14ac:dyDescent="0.25">
      <c r="A190" s="183" t="s">
        <v>349</v>
      </c>
      <c r="B190" s="205">
        <v>1.0189999999999999</v>
      </c>
      <c r="C190" s="205">
        <v>1.0169999999999999</v>
      </c>
      <c r="D190" s="205">
        <v>1.018</v>
      </c>
      <c r="E190" s="205">
        <v>1.0149999999999999</v>
      </c>
      <c r="F190" s="204">
        <v>771</v>
      </c>
      <c r="K190" s="207"/>
      <c r="L190" s="207"/>
      <c r="M190" s="207"/>
      <c r="N190" s="207"/>
    </row>
    <row r="191" spans="1:14" ht="19.5" customHeight="1" x14ac:dyDescent="0.25">
      <c r="A191" s="183" t="s">
        <v>350</v>
      </c>
      <c r="B191" s="205">
        <v>1</v>
      </c>
      <c r="C191" s="205">
        <v>1</v>
      </c>
      <c r="D191" s="205">
        <v>1</v>
      </c>
      <c r="E191" s="205">
        <v>1</v>
      </c>
      <c r="F191" s="204">
        <v>8707</v>
      </c>
      <c r="K191" s="207"/>
      <c r="L191" s="207"/>
      <c r="M191" s="207"/>
      <c r="N191" s="207"/>
    </row>
    <row r="192" spans="1:14" ht="19.5" customHeight="1" x14ac:dyDescent="0.25">
      <c r="A192" s="183" t="s">
        <v>351</v>
      </c>
      <c r="B192" s="205">
        <v>1.083</v>
      </c>
      <c r="C192" s="205">
        <v>1.095</v>
      </c>
      <c r="D192" s="205">
        <v>1.113</v>
      </c>
      <c r="E192" s="205">
        <v>1.1279999999999999</v>
      </c>
      <c r="F192" s="204">
        <v>750</v>
      </c>
      <c r="K192" s="207"/>
      <c r="L192" s="207"/>
      <c r="M192" s="207"/>
      <c r="N192" s="207"/>
    </row>
    <row r="193" spans="1:14" ht="19.5" customHeight="1" x14ac:dyDescent="0.25">
      <c r="A193" s="183" t="s">
        <v>352</v>
      </c>
      <c r="B193" s="205">
        <v>0.999</v>
      </c>
      <c r="C193" s="205">
        <v>0.999</v>
      </c>
      <c r="D193" s="205">
        <v>0.999</v>
      </c>
      <c r="E193" s="205">
        <v>1</v>
      </c>
      <c r="F193" s="204">
        <v>628</v>
      </c>
      <c r="K193" s="207"/>
      <c r="L193" s="207"/>
      <c r="M193" s="207"/>
      <c r="N193" s="207"/>
    </row>
    <row r="194" spans="1:14" ht="19.5" customHeight="1" x14ac:dyDescent="0.25">
      <c r="A194" s="183" t="s">
        <v>353</v>
      </c>
      <c r="B194" s="205">
        <v>1.006</v>
      </c>
      <c r="C194" s="205">
        <v>1.006</v>
      </c>
      <c r="D194" s="205">
        <v>1.006</v>
      </c>
      <c r="E194" s="205">
        <v>1.006</v>
      </c>
      <c r="F194" s="204">
        <v>781</v>
      </c>
      <c r="K194" s="207"/>
      <c r="L194" s="207"/>
      <c r="M194" s="207"/>
      <c r="N194" s="207"/>
    </row>
    <row r="195" spans="1:14" ht="19.5" customHeight="1" x14ac:dyDescent="0.25">
      <c r="A195" s="183" t="s">
        <v>354</v>
      </c>
      <c r="B195" s="205">
        <v>1</v>
      </c>
      <c r="C195" s="205">
        <v>1</v>
      </c>
      <c r="D195" s="205">
        <v>1</v>
      </c>
      <c r="E195" s="205">
        <v>1</v>
      </c>
      <c r="F195" s="204">
        <v>639</v>
      </c>
      <c r="K195" s="207"/>
      <c r="L195" s="207"/>
      <c r="M195" s="207"/>
      <c r="N195" s="207"/>
    </row>
    <row r="196" spans="1:14" ht="19.5" customHeight="1" x14ac:dyDescent="0.25">
      <c r="A196" s="183" t="s">
        <v>355</v>
      </c>
      <c r="B196" s="205">
        <v>0.996</v>
      </c>
      <c r="C196" s="205">
        <v>0.996</v>
      </c>
      <c r="D196" s="205">
        <v>0.996</v>
      </c>
      <c r="E196" s="205">
        <v>0.996</v>
      </c>
      <c r="F196" s="204">
        <v>8722</v>
      </c>
      <c r="K196" s="207"/>
      <c r="L196" s="207"/>
      <c r="M196" s="207"/>
      <c r="N196" s="207"/>
    </row>
    <row r="197" spans="1:14" ht="19.5" customHeight="1" x14ac:dyDescent="0.25">
      <c r="A197" s="183" t="s">
        <v>356</v>
      </c>
      <c r="B197" s="205">
        <v>1</v>
      </c>
      <c r="C197" s="205">
        <v>1</v>
      </c>
      <c r="D197" s="205">
        <v>1</v>
      </c>
      <c r="E197" s="205">
        <v>1</v>
      </c>
      <c r="F197" s="204">
        <v>570</v>
      </c>
      <c r="K197" s="207"/>
      <c r="L197" s="207"/>
      <c r="M197" s="207"/>
      <c r="N197" s="207"/>
    </row>
    <row r="198" spans="1:14" ht="19.5" customHeight="1" x14ac:dyDescent="0.25">
      <c r="A198" s="183" t="s">
        <v>357</v>
      </c>
      <c r="B198" s="205">
        <v>0.95099999999999996</v>
      </c>
      <c r="C198" s="205">
        <v>0.95099999999999996</v>
      </c>
      <c r="D198" s="205">
        <v>0.95699999999999996</v>
      </c>
      <c r="E198" s="205">
        <v>0.95399999999999996</v>
      </c>
      <c r="F198" s="204">
        <v>576</v>
      </c>
      <c r="K198" s="207"/>
      <c r="L198" s="207"/>
      <c r="M198" s="207"/>
      <c r="N198" s="207"/>
    </row>
    <row r="199" spans="1:14" ht="19.5" customHeight="1" x14ac:dyDescent="0.25">
      <c r="A199" s="183" t="s">
        <v>358</v>
      </c>
      <c r="B199" s="205">
        <v>0.99099999999999999</v>
      </c>
      <c r="C199" s="205">
        <v>0.99099999999999999</v>
      </c>
      <c r="D199" s="205">
        <v>0.99099999999999999</v>
      </c>
      <c r="E199" s="205">
        <v>0.99099999999999999</v>
      </c>
      <c r="F199" s="204">
        <v>580</v>
      </c>
      <c r="K199" s="207"/>
      <c r="L199" s="207"/>
      <c r="M199" s="207"/>
      <c r="N199" s="207"/>
    </row>
    <row r="200" spans="1:14" ht="19.5" customHeight="1" x14ac:dyDescent="0.25">
      <c r="A200" s="183" t="s">
        <v>359</v>
      </c>
      <c r="B200" s="205">
        <v>1.0089999999999999</v>
      </c>
      <c r="C200" s="205">
        <v>1.006</v>
      </c>
      <c r="D200" s="205">
        <v>1.0109999999999999</v>
      </c>
      <c r="E200" s="205">
        <v>1.008</v>
      </c>
      <c r="F200" s="204">
        <v>640</v>
      </c>
      <c r="K200" s="207"/>
      <c r="L200" s="207"/>
      <c r="M200" s="207"/>
      <c r="N200" s="207"/>
    </row>
    <row r="201" spans="1:14" ht="19.5" customHeight="1" x14ac:dyDescent="0.25">
      <c r="A201" s="183" t="s">
        <v>360</v>
      </c>
      <c r="B201" s="205">
        <v>0.95399999999999996</v>
      </c>
      <c r="C201" s="205">
        <v>0.95499999999999996</v>
      </c>
      <c r="D201" s="205">
        <v>0.95399999999999996</v>
      </c>
      <c r="E201" s="205">
        <v>0.95399999999999996</v>
      </c>
      <c r="F201" s="204">
        <v>629</v>
      </c>
      <c r="K201" s="207"/>
      <c r="L201" s="207"/>
      <c r="M201" s="207"/>
      <c r="N201" s="207"/>
    </row>
    <row r="202" spans="1:14" ht="19.5" customHeight="1" x14ac:dyDescent="0.25">
      <c r="A202" s="183" t="s">
        <v>361</v>
      </c>
      <c r="B202" s="205">
        <v>0.97</v>
      </c>
      <c r="C202" s="205">
        <v>0.97</v>
      </c>
      <c r="D202" s="205">
        <v>0.96399999999999997</v>
      </c>
      <c r="E202" s="205">
        <v>0.96699999999999997</v>
      </c>
      <c r="F202" s="204">
        <v>8741</v>
      </c>
      <c r="K202" s="207"/>
      <c r="L202" s="207"/>
      <c r="M202" s="207"/>
      <c r="N202" s="207"/>
    </row>
    <row r="203" spans="1:14" ht="19.5" customHeight="1" x14ac:dyDescent="0.25">
      <c r="A203" s="183" t="s">
        <v>362</v>
      </c>
      <c r="B203" s="205">
        <v>1.004</v>
      </c>
      <c r="C203" s="205">
        <v>1.004</v>
      </c>
      <c r="D203" s="205">
        <v>1.004</v>
      </c>
      <c r="E203" s="205">
        <v>1.0029999999999999</v>
      </c>
      <c r="F203" s="204">
        <v>641</v>
      </c>
      <c r="K203" s="207"/>
      <c r="L203" s="207"/>
      <c r="M203" s="207"/>
      <c r="N203" s="207"/>
    </row>
    <row r="204" spans="1:14" ht="19.5" customHeight="1" x14ac:dyDescent="0.25">
      <c r="A204" s="183" t="s">
        <v>363</v>
      </c>
      <c r="B204" s="205">
        <v>1</v>
      </c>
      <c r="C204" s="205">
        <v>1</v>
      </c>
      <c r="D204" s="205">
        <v>1</v>
      </c>
      <c r="E204" s="205">
        <v>1</v>
      </c>
      <c r="F204" s="204">
        <v>782</v>
      </c>
      <c r="K204" s="207"/>
      <c r="L204" s="207"/>
      <c r="M204" s="207"/>
      <c r="N204" s="207"/>
    </row>
    <row r="205" spans="1:14" ht="19.5" customHeight="1" x14ac:dyDescent="0.25">
      <c r="A205" s="183" t="s">
        <v>364</v>
      </c>
      <c r="B205" s="205">
        <v>1.006</v>
      </c>
      <c r="C205" s="205">
        <v>1.0069999999999999</v>
      </c>
      <c r="D205" s="205">
        <v>1.006</v>
      </c>
      <c r="E205" s="205">
        <v>1.006</v>
      </c>
      <c r="F205" s="204">
        <v>590</v>
      </c>
      <c r="K205" s="207"/>
      <c r="L205" s="207"/>
      <c r="M205" s="207"/>
      <c r="N205" s="207"/>
    </row>
    <row r="206" spans="1:14" ht="19.5" customHeight="1" x14ac:dyDescent="0.25">
      <c r="A206" s="183" t="s">
        <v>365</v>
      </c>
      <c r="B206" s="205">
        <v>1.0029999999999999</v>
      </c>
      <c r="C206" s="205">
        <v>1.0029999999999999</v>
      </c>
      <c r="D206" s="205">
        <v>1.0029999999999999</v>
      </c>
      <c r="E206" s="205">
        <v>1.0029999999999999</v>
      </c>
      <c r="F206" s="204">
        <v>645</v>
      </c>
      <c r="K206" s="207"/>
      <c r="L206" s="207"/>
      <c r="M206" s="207"/>
      <c r="N206" s="207"/>
    </row>
    <row r="207" spans="1:14" ht="19.5" customHeight="1" x14ac:dyDescent="0.25">
      <c r="A207" s="183" t="s">
        <v>366</v>
      </c>
      <c r="B207" s="205">
        <v>1.0049999999999999</v>
      </c>
      <c r="C207" s="205">
        <v>1.004</v>
      </c>
      <c r="D207" s="205">
        <v>1.004</v>
      </c>
      <c r="E207" s="205">
        <v>1.004</v>
      </c>
      <c r="F207" s="204">
        <v>649</v>
      </c>
      <c r="K207" s="207"/>
      <c r="L207" s="207"/>
      <c r="M207" s="207"/>
      <c r="N207" s="207"/>
    </row>
    <row r="208" spans="1:14" ht="19.5" customHeight="1" x14ac:dyDescent="0.25">
      <c r="A208" s="183" t="s">
        <v>367</v>
      </c>
      <c r="B208" s="205">
        <v>0.97</v>
      </c>
      <c r="C208" s="205">
        <v>0.97</v>
      </c>
      <c r="D208" s="205">
        <v>0.97</v>
      </c>
      <c r="E208" s="205">
        <v>0.97</v>
      </c>
      <c r="F208" s="204">
        <v>792</v>
      </c>
      <c r="K208" s="207"/>
      <c r="L208" s="207"/>
      <c r="M208" s="207"/>
      <c r="N208" s="207"/>
    </row>
    <row r="209" spans="1:14" ht="19.5" customHeight="1" x14ac:dyDescent="0.25">
      <c r="A209" s="183" t="s">
        <v>368</v>
      </c>
      <c r="B209" s="205">
        <v>1.091</v>
      </c>
      <c r="C209" s="205">
        <v>1.091</v>
      </c>
      <c r="D209" s="205">
        <v>1.0940000000000001</v>
      </c>
      <c r="E209" s="205">
        <v>1.0940000000000001</v>
      </c>
      <c r="F209" s="204">
        <v>734</v>
      </c>
      <c r="K209" s="207"/>
      <c r="L209" s="207"/>
      <c r="M209" s="207"/>
      <c r="N209" s="207"/>
    </row>
    <row r="210" spans="1:14" ht="19.5" customHeight="1" x14ac:dyDescent="0.25">
      <c r="A210" s="183" t="s">
        <v>369</v>
      </c>
      <c r="B210" s="205">
        <v>1.016</v>
      </c>
      <c r="C210" s="205">
        <v>1.016</v>
      </c>
      <c r="D210" s="205">
        <v>1.014</v>
      </c>
      <c r="E210" s="205">
        <v>1.0069999999999999</v>
      </c>
      <c r="F210" s="204">
        <v>693</v>
      </c>
      <c r="K210" s="207"/>
      <c r="L210" s="207"/>
      <c r="M210" s="207"/>
      <c r="N210" s="207"/>
    </row>
    <row r="211" spans="1:14" ht="19.5" customHeight="1" x14ac:dyDescent="0.25">
      <c r="A211" s="183" t="s">
        <v>370</v>
      </c>
      <c r="B211" s="205">
        <v>1.014</v>
      </c>
      <c r="C211" s="205">
        <v>1.014</v>
      </c>
      <c r="D211" s="205">
        <v>1.0089999999999999</v>
      </c>
      <c r="E211" s="205">
        <v>1.0089999999999999</v>
      </c>
      <c r="F211" s="204">
        <v>799</v>
      </c>
      <c r="K211" s="207"/>
      <c r="L211" s="207"/>
      <c r="M211" s="207"/>
      <c r="N211" s="207"/>
    </row>
    <row r="212" spans="1:14" ht="19.5" customHeight="1" x14ac:dyDescent="0.25">
      <c r="A212" s="183" t="s">
        <v>371</v>
      </c>
      <c r="B212" s="205">
        <v>1.042</v>
      </c>
      <c r="C212" s="205">
        <v>1.0449999999999999</v>
      </c>
      <c r="D212" s="205">
        <v>1.054</v>
      </c>
      <c r="E212" s="205">
        <v>1.05</v>
      </c>
      <c r="F212" s="204">
        <v>695</v>
      </c>
      <c r="K212" s="207"/>
      <c r="L212" s="207"/>
      <c r="M212" s="207"/>
      <c r="N212" s="207"/>
    </row>
    <row r="213" spans="1:14" ht="19.5" customHeight="1" x14ac:dyDescent="0.25">
      <c r="A213" s="183" t="s">
        <v>372</v>
      </c>
      <c r="B213" s="205">
        <v>1.0109999999999999</v>
      </c>
      <c r="C213" s="205">
        <v>1.01</v>
      </c>
      <c r="D213" s="205">
        <v>1.0109999999999999</v>
      </c>
      <c r="E213" s="205">
        <v>1.0089999999999999</v>
      </c>
      <c r="F213" s="204">
        <v>764</v>
      </c>
      <c r="K213" s="207"/>
      <c r="L213" s="207"/>
      <c r="M213" s="207"/>
      <c r="N213" s="207"/>
    </row>
    <row r="214" spans="1:14" ht="19.5" customHeight="1" x14ac:dyDescent="0.25">
      <c r="A214" s="183" t="s">
        <v>373</v>
      </c>
      <c r="B214" s="205">
        <v>1</v>
      </c>
      <c r="C214" s="205">
        <v>1</v>
      </c>
      <c r="D214" s="205">
        <v>1</v>
      </c>
      <c r="E214" s="205">
        <v>1</v>
      </c>
      <c r="F214" s="204">
        <v>627</v>
      </c>
      <c r="K214" s="207"/>
      <c r="L214" s="207"/>
      <c r="M214" s="207"/>
      <c r="N214" s="207"/>
    </row>
    <row r="215" spans="1:14" ht="19.5" customHeight="1" x14ac:dyDescent="0.25">
      <c r="A215" s="183" t="s">
        <v>374</v>
      </c>
      <c r="B215" s="205">
        <v>0.97299999999999998</v>
      </c>
      <c r="C215" s="205">
        <v>0.97299999999999998</v>
      </c>
      <c r="D215" s="205">
        <v>0.97199999999999998</v>
      </c>
      <c r="E215" s="205">
        <v>0.97199999999999998</v>
      </c>
      <c r="F215" s="204">
        <v>698</v>
      </c>
      <c r="K215" s="207"/>
      <c r="L215" s="207"/>
      <c r="M215" s="207"/>
      <c r="N215" s="207"/>
    </row>
    <row r="216" spans="1:14" ht="19.5" customHeight="1" x14ac:dyDescent="0.25">
      <c r="A216" s="183" t="s">
        <v>375</v>
      </c>
      <c r="B216" s="205">
        <v>1.0089999999999999</v>
      </c>
      <c r="C216" s="205">
        <v>1.0169999999999999</v>
      </c>
      <c r="D216" s="205">
        <v>1.018</v>
      </c>
      <c r="E216" s="205">
        <v>1.018</v>
      </c>
      <c r="F216" s="204">
        <v>666</v>
      </c>
      <c r="K216" s="207"/>
      <c r="L216" s="207"/>
      <c r="M216" s="207"/>
      <c r="N216" s="207"/>
    </row>
    <row r="217" spans="1:14" ht="19.5" customHeight="1" x14ac:dyDescent="0.25">
      <c r="A217" s="183" t="s">
        <v>376</v>
      </c>
      <c r="B217" s="205">
        <v>1.046</v>
      </c>
      <c r="C217" s="205">
        <v>1.046</v>
      </c>
      <c r="D217" s="205">
        <v>1.0620000000000001</v>
      </c>
      <c r="E217" s="205">
        <v>1.0620000000000001</v>
      </c>
      <c r="F217" s="204">
        <v>642</v>
      </c>
      <c r="K217" s="207"/>
      <c r="L217" s="207"/>
      <c r="M217" s="207"/>
      <c r="N217" s="207"/>
    </row>
    <row r="218" spans="1:14" ht="19.5" customHeight="1" x14ac:dyDescent="0.25">
      <c r="A218" s="183" t="s">
        <v>377</v>
      </c>
      <c r="B218" s="205">
        <v>1.0009999999999999</v>
      </c>
      <c r="C218" s="205">
        <v>1.0009999999999999</v>
      </c>
      <c r="D218" s="205">
        <v>1</v>
      </c>
      <c r="E218" s="205">
        <v>0.999</v>
      </c>
      <c r="F218" s="204">
        <v>699</v>
      </c>
      <c r="K218" s="207"/>
      <c r="L218" s="207"/>
      <c r="M218" s="207"/>
      <c r="N218" s="207"/>
    </row>
    <row r="219" spans="1:14" ht="19.5" customHeight="1" x14ac:dyDescent="0.25">
      <c r="A219" s="183" t="s">
        <v>378</v>
      </c>
      <c r="B219" s="205">
        <v>0.97099999999999997</v>
      </c>
      <c r="C219" s="205">
        <v>0.97099999999999997</v>
      </c>
      <c r="D219" s="205">
        <v>0.97099999999999997</v>
      </c>
      <c r="E219" s="205">
        <v>0.97099999999999997</v>
      </c>
      <c r="F219" s="204">
        <v>8727</v>
      </c>
      <c r="K219" s="207"/>
      <c r="L219" s="207"/>
      <c r="M219" s="207"/>
      <c r="N219" s="207"/>
    </row>
    <row r="220" spans="1:14" ht="19.5" customHeight="1" x14ac:dyDescent="0.25">
      <c r="A220" s="183" t="s">
        <v>379</v>
      </c>
      <c r="B220" s="205">
        <v>0.98299999999999998</v>
      </c>
      <c r="C220" s="205">
        <v>0.98299999999999998</v>
      </c>
      <c r="D220" s="205">
        <v>0.98299999999999998</v>
      </c>
      <c r="E220" s="205">
        <v>0.98299999999999998</v>
      </c>
      <c r="F220" s="204">
        <v>702</v>
      </c>
      <c r="K220" s="207"/>
      <c r="L220" s="207"/>
      <c r="M220" s="207"/>
      <c r="N220" s="207"/>
    </row>
    <row r="221" spans="1:14" ht="19.5" customHeight="1" x14ac:dyDescent="0.25">
      <c r="A221" s="183" t="s">
        <v>380</v>
      </c>
      <c r="B221" s="205">
        <v>1.0009999999999999</v>
      </c>
      <c r="C221" s="205">
        <v>1.0009999999999999</v>
      </c>
      <c r="D221" s="205">
        <v>1.0009999999999999</v>
      </c>
      <c r="E221" s="205">
        <v>1.0009999999999999</v>
      </c>
      <c r="F221" s="204">
        <v>712</v>
      </c>
      <c r="K221" s="207"/>
      <c r="L221" s="207"/>
      <c r="M221" s="207"/>
      <c r="N221" s="207"/>
    </row>
    <row r="222" spans="1:14" ht="19.5" customHeight="1" x14ac:dyDescent="0.25">
      <c r="A222" s="183" t="s">
        <v>381</v>
      </c>
      <c r="B222" s="205">
        <v>1.0069999999999999</v>
      </c>
      <c r="C222" s="205">
        <v>1.0089999999999999</v>
      </c>
      <c r="D222" s="205">
        <v>1.008</v>
      </c>
      <c r="E222" s="205">
        <v>1.008</v>
      </c>
      <c r="F222" s="204">
        <v>794</v>
      </c>
      <c r="K222" s="207"/>
      <c r="L222" s="207"/>
      <c r="M222" s="207"/>
      <c r="N222" s="207"/>
    </row>
    <row r="223" spans="1:14" ht="19.5" customHeight="1" x14ac:dyDescent="0.25">
      <c r="A223" s="183" t="s">
        <v>382</v>
      </c>
      <c r="B223" s="205">
        <v>1.026</v>
      </c>
      <c r="C223" s="205">
        <v>1.02</v>
      </c>
      <c r="D223" s="205">
        <v>1.024</v>
      </c>
      <c r="E223" s="205">
        <v>1.0169999999999999</v>
      </c>
      <c r="F223" s="204">
        <v>716</v>
      </c>
      <c r="K223" s="207"/>
      <c r="L223" s="207"/>
      <c r="M223" s="207"/>
      <c r="N223" s="207"/>
    </row>
    <row r="224" spans="1:14" ht="19.5" customHeight="1" x14ac:dyDescent="0.25">
      <c r="A224" s="183" t="s">
        <v>383</v>
      </c>
      <c r="B224" s="205">
        <v>1.0069999999999999</v>
      </c>
      <c r="C224" s="205">
        <v>1.0069999999999999</v>
      </c>
      <c r="D224" s="205">
        <v>1.006</v>
      </c>
      <c r="E224" s="205">
        <v>1.0049999999999999</v>
      </c>
      <c r="F224" s="204">
        <v>719</v>
      </c>
      <c r="K224" s="207"/>
      <c r="L224" s="207"/>
      <c r="M224" s="207"/>
      <c r="N224" s="207"/>
    </row>
    <row r="225" spans="1:14" ht="19.5" customHeight="1" x14ac:dyDescent="0.25">
      <c r="A225" s="183" t="s">
        <v>384</v>
      </c>
      <c r="B225" s="205">
        <v>1.016</v>
      </c>
      <c r="C225" s="205">
        <v>1.0149999999999999</v>
      </c>
      <c r="D225" s="205">
        <v>1.014</v>
      </c>
      <c r="E225" s="205">
        <v>1.01</v>
      </c>
      <c r="F225" s="204">
        <v>765</v>
      </c>
      <c r="K225" s="207"/>
      <c r="L225" s="207"/>
      <c r="M225" s="207"/>
      <c r="N225" s="207"/>
    </row>
    <row r="226" spans="1:14" ht="19.5" customHeight="1" x14ac:dyDescent="0.25">
      <c r="A226" s="183" t="s">
        <v>385</v>
      </c>
      <c r="B226" s="205">
        <v>0.98499999999999999</v>
      </c>
      <c r="C226" s="205">
        <v>0.98499999999999999</v>
      </c>
      <c r="D226" s="205">
        <v>0.98499999999999999</v>
      </c>
      <c r="E226" s="205">
        <v>0.98499999999999999</v>
      </c>
      <c r="F226" s="204">
        <v>585</v>
      </c>
      <c r="K226" s="207"/>
      <c r="L226" s="207"/>
      <c r="M226" s="207"/>
      <c r="N226" s="207"/>
    </row>
    <row r="227" spans="1:14" ht="19.5" customHeight="1" x14ac:dyDescent="0.25">
      <c r="A227" s="183" t="s">
        <v>386</v>
      </c>
      <c r="B227" s="205">
        <v>0.998</v>
      </c>
      <c r="C227" s="205">
        <v>0.998</v>
      </c>
      <c r="D227" s="205">
        <v>1.002</v>
      </c>
      <c r="E227" s="205">
        <v>1.002</v>
      </c>
      <c r="F227" s="204">
        <v>578</v>
      </c>
      <c r="K227" s="207"/>
      <c r="L227" s="207"/>
      <c r="M227" s="207"/>
      <c r="N227" s="207"/>
    </row>
    <row r="228" spans="1:14" ht="19.5" customHeight="1" x14ac:dyDescent="0.25">
      <c r="A228" s="183" t="s">
        <v>387</v>
      </c>
      <c r="B228" s="205">
        <v>1.0189999999999999</v>
      </c>
      <c r="C228" s="205">
        <v>1.0169999999999999</v>
      </c>
      <c r="D228" s="205">
        <v>1.022</v>
      </c>
      <c r="E228" s="205">
        <v>1.02</v>
      </c>
      <c r="F228" s="204">
        <v>776</v>
      </c>
      <c r="K228" s="207"/>
      <c r="L228" s="207"/>
      <c r="M228" s="207"/>
      <c r="N228" s="207"/>
    </row>
    <row r="229" spans="1:14" ht="19.5" customHeight="1" x14ac:dyDescent="0.25">
      <c r="A229" s="183" t="s">
        <v>388</v>
      </c>
      <c r="B229" s="205">
        <v>1.02</v>
      </c>
      <c r="C229" s="205">
        <v>1.0169999999999999</v>
      </c>
      <c r="D229" s="205">
        <v>1.022</v>
      </c>
      <c r="E229" s="205">
        <v>1.02</v>
      </c>
      <c r="F229" s="204">
        <v>657</v>
      </c>
      <c r="K229" s="207"/>
      <c r="L229" s="207"/>
      <c r="M229" s="207"/>
      <c r="N229" s="207"/>
    </row>
    <row r="230" spans="1:14" ht="19.5" customHeight="1" x14ac:dyDescent="0.25">
      <c r="A230" s="183" t="s">
        <v>389</v>
      </c>
      <c r="B230" s="205">
        <v>1.002</v>
      </c>
      <c r="C230" s="205">
        <v>1.0109999999999999</v>
      </c>
      <c r="D230" s="205">
        <v>1.004</v>
      </c>
      <c r="E230" s="205">
        <v>1.014</v>
      </c>
      <c r="F230" s="204">
        <v>594</v>
      </c>
      <c r="K230" s="207"/>
      <c r="L230" s="207"/>
      <c r="M230" s="207"/>
      <c r="N230" s="207"/>
    </row>
    <row r="231" spans="1:14" ht="19.5" customHeight="1" x14ac:dyDescent="0.25">
      <c r="A231" s="183" t="s">
        <v>390</v>
      </c>
      <c r="B231" s="205">
        <v>0.999</v>
      </c>
      <c r="C231" s="205">
        <v>0.999</v>
      </c>
      <c r="D231" s="205">
        <v>0.999</v>
      </c>
      <c r="E231" s="205">
        <v>0.999</v>
      </c>
      <c r="F231" s="204">
        <v>747</v>
      </c>
      <c r="K231" s="207"/>
      <c r="L231" s="207"/>
      <c r="M231" s="207"/>
      <c r="N231" s="207"/>
    </row>
    <row r="232" spans="1:14" ht="19.5" customHeight="1" x14ac:dyDescent="0.25">
      <c r="A232" s="183" t="s">
        <v>391</v>
      </c>
      <c r="B232" s="205">
        <v>0.997</v>
      </c>
      <c r="C232" s="205">
        <v>1</v>
      </c>
      <c r="D232" s="205">
        <v>1</v>
      </c>
      <c r="E232" s="205">
        <v>0.999</v>
      </c>
      <c r="F232" s="204">
        <v>757</v>
      </c>
      <c r="K232" s="207"/>
      <c r="L232" s="207"/>
      <c r="M232" s="207"/>
      <c r="N232" s="207"/>
    </row>
    <row r="233" spans="1:14" ht="19.5" customHeight="1" x14ac:dyDescent="0.25">
      <c r="A233" s="183" t="s">
        <v>393</v>
      </c>
      <c r="B233" s="205">
        <v>1.014</v>
      </c>
      <c r="C233" s="205">
        <v>1.014</v>
      </c>
      <c r="D233" s="205">
        <v>1.0089999999999999</v>
      </c>
      <c r="E233" s="205">
        <v>1.0089999999999999</v>
      </c>
      <c r="F233" s="204">
        <v>799</v>
      </c>
      <c r="K233" s="207"/>
      <c r="L233" s="207"/>
      <c r="M233" s="207"/>
      <c r="N233" s="207"/>
    </row>
    <row r="234" spans="1:14" ht="19.5" customHeight="1" x14ac:dyDescent="0.25">
      <c r="A234" s="183" t="s">
        <v>394</v>
      </c>
      <c r="B234" s="205">
        <v>1</v>
      </c>
      <c r="C234" s="205">
        <v>1</v>
      </c>
      <c r="D234" s="205">
        <v>1</v>
      </c>
      <c r="E234" s="205">
        <v>1</v>
      </c>
      <c r="F234" s="204">
        <v>672</v>
      </c>
      <c r="K234" s="207"/>
      <c r="L234" s="207"/>
      <c r="M234" s="207"/>
      <c r="N234" s="207"/>
    </row>
    <row r="235" spans="1:14" ht="19.5" customHeight="1" x14ac:dyDescent="0.25">
      <c r="A235" s="183" t="s">
        <v>395</v>
      </c>
      <c r="B235" s="205">
        <v>1</v>
      </c>
      <c r="C235" s="205">
        <v>1</v>
      </c>
      <c r="D235" s="205">
        <v>1</v>
      </c>
      <c r="E235" s="205">
        <v>1</v>
      </c>
      <c r="F235" s="204">
        <v>768</v>
      </c>
      <c r="K235" s="207"/>
      <c r="L235" s="207"/>
      <c r="M235" s="207"/>
      <c r="N235" s="207"/>
    </row>
    <row r="236" spans="1:14" ht="19.5" customHeight="1" x14ac:dyDescent="0.25">
      <c r="A236" s="183" t="s">
        <v>396</v>
      </c>
      <c r="B236" s="205">
        <v>1</v>
      </c>
      <c r="C236" s="205">
        <v>1</v>
      </c>
      <c r="D236" s="205">
        <v>1</v>
      </c>
      <c r="E236" s="205">
        <v>1</v>
      </c>
      <c r="F236" s="204">
        <v>674</v>
      </c>
      <c r="K236" s="207"/>
      <c r="L236" s="207"/>
      <c r="M236" s="207"/>
      <c r="N236" s="207"/>
    </row>
    <row r="237" spans="1:14" ht="19.5" customHeight="1" x14ac:dyDescent="0.25">
      <c r="A237" s="183" t="s">
        <v>397</v>
      </c>
      <c r="B237" s="205">
        <v>1</v>
      </c>
      <c r="C237" s="205">
        <v>1</v>
      </c>
      <c r="D237" s="205">
        <v>1</v>
      </c>
      <c r="E237" s="205">
        <v>1</v>
      </c>
      <c r="F237" s="204">
        <v>728</v>
      </c>
      <c r="K237" s="207"/>
      <c r="L237" s="207"/>
      <c r="M237" s="207"/>
      <c r="N237" s="207"/>
    </row>
    <row r="238" spans="1:14" ht="19.5" customHeight="1" x14ac:dyDescent="0.25">
      <c r="A238" s="183" t="s">
        <v>398</v>
      </c>
      <c r="B238" s="205">
        <v>0.99299999999999999</v>
      </c>
      <c r="C238" s="205">
        <v>0.995</v>
      </c>
      <c r="D238" s="205">
        <v>0.996</v>
      </c>
      <c r="E238" s="205">
        <v>0.995</v>
      </c>
      <c r="F238" s="204">
        <v>751</v>
      </c>
      <c r="K238" s="207"/>
      <c r="L238" s="207"/>
      <c r="M238" s="207"/>
      <c r="N238" s="207"/>
    </row>
    <row r="239" spans="1:14" ht="19.5" customHeight="1" x14ac:dyDescent="0.25">
      <c r="A239" s="183" t="s">
        <v>399</v>
      </c>
      <c r="B239" s="205">
        <v>1</v>
      </c>
      <c r="C239" s="205">
        <v>1</v>
      </c>
      <c r="D239" s="205">
        <v>1</v>
      </c>
      <c r="E239" s="205">
        <v>1</v>
      </c>
      <c r="F239" s="204">
        <v>720</v>
      </c>
      <c r="K239" s="207"/>
      <c r="L239" s="207"/>
      <c r="M239" s="207"/>
      <c r="N239" s="207"/>
    </row>
    <row r="240" spans="1:14" ht="19.5" customHeight="1" x14ac:dyDescent="0.25">
      <c r="A240" s="183" t="s">
        <v>400</v>
      </c>
      <c r="B240" s="205">
        <v>1</v>
      </c>
      <c r="C240" s="205">
        <v>1</v>
      </c>
      <c r="D240" s="205">
        <v>1</v>
      </c>
      <c r="E240" s="205">
        <v>1</v>
      </c>
      <c r="F240" s="204">
        <v>8752</v>
      </c>
      <c r="K240" s="207"/>
      <c r="L240" s="207"/>
      <c r="M240" s="207"/>
      <c r="N240" s="207"/>
    </row>
    <row r="241" spans="1:14" ht="19.5" customHeight="1" x14ac:dyDescent="0.25">
      <c r="A241" s="183" t="s">
        <v>401</v>
      </c>
      <c r="B241" s="205">
        <v>1.014</v>
      </c>
      <c r="C241" s="205">
        <v>1.0229999999999999</v>
      </c>
      <c r="D241" s="205">
        <v>1.0109999999999999</v>
      </c>
      <c r="E241" s="205">
        <v>1.01</v>
      </c>
      <c r="F241" s="204">
        <v>788</v>
      </c>
      <c r="K241" s="207"/>
      <c r="L241" s="207"/>
      <c r="M241" s="207"/>
      <c r="N241" s="207"/>
    </row>
    <row r="242" spans="1:14" ht="19.5" customHeight="1" x14ac:dyDescent="0.25">
      <c r="A242" s="183" t="s">
        <v>402</v>
      </c>
      <c r="B242" s="205">
        <v>1.014</v>
      </c>
      <c r="C242" s="205">
        <v>1.014</v>
      </c>
      <c r="D242" s="205">
        <v>1.0089999999999999</v>
      </c>
      <c r="E242" s="205">
        <v>1.0089999999999999</v>
      </c>
      <c r="F242" s="204">
        <v>799</v>
      </c>
      <c r="K242" s="207"/>
      <c r="L242" s="207"/>
      <c r="M242" s="207"/>
      <c r="N242" s="207"/>
    </row>
    <row r="243" spans="1:14" ht="19.5" customHeight="1" x14ac:dyDescent="0.25">
      <c r="A243" s="183" t="s">
        <v>403</v>
      </c>
      <c r="B243" s="205">
        <v>1.0209999999999999</v>
      </c>
      <c r="C243" s="205">
        <v>1.0149999999999999</v>
      </c>
      <c r="D243" s="205">
        <v>1.0189999999999999</v>
      </c>
      <c r="E243" s="205">
        <v>1.012</v>
      </c>
      <c r="F243" s="204">
        <v>721</v>
      </c>
      <c r="K243" s="207"/>
      <c r="L243" s="207"/>
      <c r="M243" s="207"/>
      <c r="N243" s="207"/>
    </row>
    <row r="244" spans="1:14" ht="19.5" customHeight="1" x14ac:dyDescent="0.25">
      <c r="A244" s="183" t="s">
        <v>404</v>
      </c>
      <c r="B244" s="205">
        <v>1</v>
      </c>
      <c r="C244" s="205">
        <v>1</v>
      </c>
      <c r="D244" s="205">
        <v>1</v>
      </c>
      <c r="E244" s="205">
        <v>1</v>
      </c>
      <c r="F244" s="204">
        <v>798</v>
      </c>
      <c r="K244" s="207"/>
      <c r="L244" s="207"/>
      <c r="M244" s="207"/>
      <c r="N244" s="207"/>
    </row>
    <row r="245" spans="1:14" ht="19.5" customHeight="1" x14ac:dyDescent="0.25">
      <c r="A245" s="183" t="s">
        <v>405</v>
      </c>
      <c r="B245" s="205">
        <v>1.02</v>
      </c>
      <c r="C245" s="205">
        <v>1.018</v>
      </c>
      <c r="D245" s="205">
        <v>1.018</v>
      </c>
      <c r="E245" s="205">
        <v>1.0149999999999999</v>
      </c>
      <c r="F245" s="204">
        <v>670</v>
      </c>
      <c r="K245" s="207"/>
      <c r="L245" s="207"/>
      <c r="M245" s="207"/>
      <c r="N245" s="207"/>
    </row>
    <row r="246" spans="1:14" ht="19.5" customHeight="1" x14ac:dyDescent="0.25">
      <c r="A246" s="183" t="s">
        <v>406</v>
      </c>
      <c r="B246" s="205">
        <v>1.0289999999999999</v>
      </c>
      <c r="C246" s="205">
        <v>1.0249999999999999</v>
      </c>
      <c r="D246" s="205">
        <v>1.0329999999999999</v>
      </c>
      <c r="E246" s="205">
        <v>1.03</v>
      </c>
      <c r="F246" s="204">
        <v>759</v>
      </c>
      <c r="K246" s="207"/>
      <c r="L246" s="207"/>
      <c r="M246" s="207"/>
      <c r="N246" s="207"/>
    </row>
    <row r="247" spans="1:14" ht="19.5" customHeight="1" x14ac:dyDescent="0.25">
      <c r="A247" s="183" t="s">
        <v>407</v>
      </c>
      <c r="B247" s="205">
        <v>1.0069999999999999</v>
      </c>
      <c r="C247" s="205">
        <v>1.006</v>
      </c>
      <c r="D247" s="205">
        <v>1.0069999999999999</v>
      </c>
      <c r="E247" s="205">
        <v>1.0049999999999999</v>
      </c>
      <c r="F247" s="204">
        <v>671</v>
      </c>
      <c r="K247" s="207"/>
      <c r="L247" s="207"/>
      <c r="M247" s="207"/>
      <c r="N247" s="207"/>
    </row>
    <row r="248" spans="1:14" ht="19.5" customHeight="1" x14ac:dyDescent="0.25">
      <c r="A248" s="183" t="s">
        <v>408</v>
      </c>
      <c r="B248" s="205">
        <v>1</v>
      </c>
      <c r="C248" s="205">
        <v>1</v>
      </c>
      <c r="D248" s="205">
        <v>1</v>
      </c>
      <c r="E248" s="205">
        <v>1</v>
      </c>
      <c r="F248" s="204">
        <v>785</v>
      </c>
      <c r="K248" s="207"/>
      <c r="L248" s="207"/>
      <c r="M248" s="207"/>
      <c r="N248" s="207"/>
    </row>
    <row r="249" spans="1:14" ht="19.5" customHeight="1" x14ac:dyDescent="0.25">
      <c r="A249" s="183" t="s">
        <v>409</v>
      </c>
      <c r="B249" s="205">
        <v>0.998</v>
      </c>
      <c r="C249" s="205">
        <v>1.002</v>
      </c>
      <c r="D249" s="205">
        <v>1.0009999999999999</v>
      </c>
      <c r="E249" s="205">
        <v>0.998</v>
      </c>
      <c r="F249" s="204">
        <v>643</v>
      </c>
      <c r="K249" s="207"/>
      <c r="L249" s="207"/>
      <c r="M249" s="207"/>
      <c r="N249" s="207"/>
    </row>
    <row r="250" spans="1:14" ht="19.5" customHeight="1" x14ac:dyDescent="0.25">
      <c r="A250" s="183" t="s">
        <v>410</v>
      </c>
      <c r="B250" s="205">
        <v>1</v>
      </c>
      <c r="C250" s="205">
        <v>1</v>
      </c>
      <c r="D250" s="205">
        <v>1</v>
      </c>
      <c r="E250" s="205">
        <v>1</v>
      </c>
      <c r="F250" s="204">
        <v>760</v>
      </c>
      <c r="K250" s="207"/>
      <c r="L250" s="207"/>
      <c r="M250" s="207"/>
      <c r="N250" s="207"/>
    </row>
    <row r="251" spans="1:14" ht="19.5" customHeight="1" x14ac:dyDescent="0.25">
      <c r="A251" s="183" t="s">
        <v>411</v>
      </c>
      <c r="B251" s="205">
        <v>1.0009999999999999</v>
      </c>
      <c r="C251" s="205">
        <v>1.0009999999999999</v>
      </c>
      <c r="D251" s="205">
        <v>1.0009999999999999</v>
      </c>
      <c r="E251" s="205">
        <v>1.0009999999999999</v>
      </c>
      <c r="F251" s="204">
        <v>572</v>
      </c>
      <c r="K251" s="207"/>
      <c r="L251" s="207"/>
      <c r="M251" s="207"/>
      <c r="N251" s="207"/>
    </row>
    <row r="252" spans="1:14" ht="19.5" customHeight="1" x14ac:dyDescent="0.25">
      <c r="A252" s="183" t="s">
        <v>412</v>
      </c>
      <c r="B252" s="205">
        <v>1</v>
      </c>
      <c r="C252" s="205">
        <v>1</v>
      </c>
      <c r="D252" s="205">
        <v>1</v>
      </c>
      <c r="E252" s="205">
        <v>1</v>
      </c>
      <c r="F252" s="204">
        <v>8743</v>
      </c>
      <c r="K252" s="207"/>
      <c r="L252" s="207"/>
      <c r="M252" s="207"/>
      <c r="N252" s="207"/>
    </row>
    <row r="253" spans="1:14" ht="19.5" customHeight="1" x14ac:dyDescent="0.25">
      <c r="A253" s="183" t="s">
        <v>413</v>
      </c>
      <c r="B253" s="205">
        <v>1</v>
      </c>
      <c r="C253" s="205">
        <v>1</v>
      </c>
      <c r="D253" s="205">
        <v>1.018</v>
      </c>
      <c r="E253" s="205">
        <v>1</v>
      </c>
      <c r="F253" s="204">
        <v>591</v>
      </c>
      <c r="K253" s="207"/>
      <c r="L253" s="207"/>
      <c r="M253" s="207"/>
      <c r="N253" s="207"/>
    </row>
    <row r="254" spans="1:14" ht="19.5" customHeight="1" x14ac:dyDescent="0.25">
      <c r="A254" s="183" t="s">
        <v>414</v>
      </c>
      <c r="B254" s="205">
        <v>0.99099999999999999</v>
      </c>
      <c r="C254" s="205">
        <v>0.99099999999999999</v>
      </c>
      <c r="D254" s="205">
        <v>0.99099999999999999</v>
      </c>
      <c r="E254" s="205">
        <v>0.99099999999999999</v>
      </c>
      <c r="F254" s="204">
        <v>663</v>
      </c>
      <c r="K254" s="207"/>
      <c r="L254" s="207"/>
      <c r="M254" s="207"/>
      <c r="N254" s="207"/>
    </row>
    <row r="255" spans="1:14" ht="19.5" customHeight="1" x14ac:dyDescent="0.25">
      <c r="A255" s="183" t="s">
        <v>415</v>
      </c>
      <c r="B255" s="205">
        <v>1.014</v>
      </c>
      <c r="C255" s="205">
        <v>1.014</v>
      </c>
      <c r="D255" s="205">
        <v>1.0089999999999999</v>
      </c>
      <c r="E255" s="205">
        <v>1.0089999999999999</v>
      </c>
      <c r="F255" s="204">
        <v>799</v>
      </c>
      <c r="K255" s="207"/>
      <c r="L255" s="207"/>
      <c r="M255" s="207"/>
      <c r="N255" s="207"/>
    </row>
    <row r="256" spans="1:14" ht="19.5" customHeight="1" x14ac:dyDescent="0.25">
      <c r="A256" s="183" t="s">
        <v>417</v>
      </c>
      <c r="B256" s="205">
        <v>0.98099999999999998</v>
      </c>
      <c r="C256" s="205">
        <v>0.98099999999999998</v>
      </c>
      <c r="D256" s="205">
        <v>0.98299999999999998</v>
      </c>
      <c r="E256" s="205">
        <v>0.98299999999999998</v>
      </c>
      <c r="F256" s="204">
        <v>683</v>
      </c>
      <c r="K256" s="207"/>
      <c r="L256" s="207"/>
      <c r="M256" s="207"/>
      <c r="N256" s="207"/>
    </row>
    <row r="257" spans="1:14" ht="19.5" customHeight="1" x14ac:dyDescent="0.25">
      <c r="A257" s="183" t="s">
        <v>418</v>
      </c>
      <c r="B257" s="205">
        <v>0.97899999999999998</v>
      </c>
      <c r="C257" s="205">
        <v>0.97799999999999998</v>
      </c>
      <c r="D257" s="205">
        <v>0.97799999999999998</v>
      </c>
      <c r="E257" s="205">
        <v>0.97799999999999998</v>
      </c>
      <c r="F257" s="204">
        <v>733</v>
      </c>
      <c r="K257" s="207"/>
      <c r="L257" s="207"/>
      <c r="M257" s="207"/>
      <c r="N257" s="207"/>
    </row>
    <row r="258" spans="1:14" ht="19.5" customHeight="1" x14ac:dyDescent="0.25">
      <c r="A258" s="183" t="s">
        <v>419</v>
      </c>
      <c r="B258" s="205">
        <v>0.97</v>
      </c>
      <c r="C258" s="205">
        <v>0.97</v>
      </c>
      <c r="D258" s="205">
        <v>0.97</v>
      </c>
      <c r="E258" s="205">
        <v>0.97</v>
      </c>
      <c r="F258" s="204">
        <v>752</v>
      </c>
      <c r="K258" s="207"/>
      <c r="L258" s="207"/>
      <c r="M258" s="207"/>
      <c r="N258" s="207"/>
    </row>
    <row r="259" spans="1:14" ht="19.5" customHeight="1" x14ac:dyDescent="0.25">
      <c r="A259" s="183" t="s">
        <v>420</v>
      </c>
      <c r="B259" s="205">
        <v>1</v>
      </c>
      <c r="C259" s="205">
        <v>1</v>
      </c>
      <c r="D259" s="205">
        <v>1</v>
      </c>
      <c r="E259" s="205">
        <v>1</v>
      </c>
      <c r="F259" s="204">
        <v>573</v>
      </c>
      <c r="K259" s="207"/>
      <c r="L259" s="207"/>
      <c r="M259" s="207"/>
      <c r="N259" s="207"/>
    </row>
    <row r="260" spans="1:14" ht="19.5" customHeight="1" x14ac:dyDescent="0.25">
      <c r="A260" s="183" t="s">
        <v>421</v>
      </c>
      <c r="B260" s="205">
        <v>1.0249999999999999</v>
      </c>
      <c r="C260" s="205">
        <v>1.0249999999999999</v>
      </c>
      <c r="D260" s="205">
        <v>1.0229999999999999</v>
      </c>
      <c r="E260" s="205">
        <v>1.0229999999999999</v>
      </c>
      <c r="F260" s="204">
        <v>770</v>
      </c>
      <c r="K260" s="207"/>
      <c r="L260" s="207"/>
      <c r="M260" s="207"/>
      <c r="N260" s="207"/>
    </row>
    <row r="261" spans="1:14" ht="19.5" customHeight="1" x14ac:dyDescent="0.25">
      <c r="A261" s="183" t="s">
        <v>422</v>
      </c>
      <c r="B261" s="205">
        <v>1.0089999999999999</v>
      </c>
      <c r="C261" s="205">
        <v>1.0089999999999999</v>
      </c>
      <c r="D261" s="205">
        <v>1.01</v>
      </c>
      <c r="E261" s="205">
        <v>1.0089999999999999</v>
      </c>
      <c r="F261" s="204">
        <v>592</v>
      </c>
      <c r="K261" s="207"/>
      <c r="L261" s="207"/>
      <c r="M261" s="207"/>
      <c r="N261" s="207"/>
    </row>
    <row r="262" spans="1:14" ht="19.5" customHeight="1" x14ac:dyDescent="0.25">
      <c r="A262" s="183" t="s">
        <v>423</v>
      </c>
      <c r="B262" s="205">
        <v>1.0269999999999999</v>
      </c>
      <c r="C262" s="205">
        <v>1.024</v>
      </c>
      <c r="D262" s="205">
        <v>1.024</v>
      </c>
      <c r="E262" s="205">
        <v>1.02</v>
      </c>
      <c r="F262" s="204">
        <v>700</v>
      </c>
      <c r="K262" s="207"/>
      <c r="L262" s="207"/>
      <c r="M262" s="207"/>
      <c r="N262" s="207"/>
    </row>
    <row r="263" spans="1:14" ht="19.5" customHeight="1" x14ac:dyDescent="0.25">
      <c r="A263" s="183" t="s">
        <v>424</v>
      </c>
      <c r="B263" s="205">
        <v>1.0429999999999999</v>
      </c>
      <c r="C263" s="205">
        <v>1.0649999999999999</v>
      </c>
      <c r="D263" s="205">
        <v>1.347</v>
      </c>
      <c r="E263" s="205">
        <v>1.06</v>
      </c>
      <c r="F263" s="204">
        <v>593</v>
      </c>
      <c r="K263" s="207"/>
      <c r="L263" s="207"/>
      <c r="M263" s="207"/>
      <c r="N263" s="207"/>
    </row>
    <row r="264" spans="1:14" ht="19.5" customHeight="1" x14ac:dyDescent="0.25">
      <c r="A264" s="183" t="s">
        <v>425</v>
      </c>
      <c r="B264" s="205">
        <v>0.998</v>
      </c>
      <c r="C264" s="205">
        <v>0.999</v>
      </c>
      <c r="D264" s="205">
        <v>0.998</v>
      </c>
      <c r="E264" s="205">
        <v>0.998</v>
      </c>
      <c r="F264" s="204">
        <v>586</v>
      </c>
      <c r="K264" s="207"/>
      <c r="L264" s="207"/>
      <c r="M264" s="207"/>
      <c r="N264" s="207"/>
    </row>
    <row r="265" spans="1:14" ht="19.5" customHeight="1" x14ac:dyDescent="0.25">
      <c r="A265" s="183" t="s">
        <v>428</v>
      </c>
      <c r="B265" s="205">
        <v>1.0269999999999999</v>
      </c>
      <c r="C265" s="205">
        <v>1.0269999999999999</v>
      </c>
      <c r="D265" s="205">
        <v>1.0269999999999999</v>
      </c>
      <c r="E265" s="205">
        <v>1.028</v>
      </c>
      <c r="F265" s="204">
        <v>568</v>
      </c>
      <c r="K265" s="207"/>
      <c r="L265" s="207"/>
      <c r="M265" s="207"/>
      <c r="N265" s="207"/>
    </row>
    <row r="266" spans="1:14" ht="19.5" customHeight="1" x14ac:dyDescent="0.25">
      <c r="A266" s="183" t="s">
        <v>429</v>
      </c>
      <c r="B266" s="205">
        <v>1.014</v>
      </c>
      <c r="C266" s="205">
        <v>1.014</v>
      </c>
      <c r="D266" s="205">
        <v>1.0089999999999999</v>
      </c>
      <c r="E266" s="205">
        <v>1.0089999999999999</v>
      </c>
      <c r="F266" s="204">
        <v>799</v>
      </c>
      <c r="K266" s="207"/>
      <c r="L266" s="207"/>
      <c r="M266" s="207"/>
      <c r="N266" s="207"/>
    </row>
    <row r="267" spans="1:14" ht="19.5" customHeight="1" x14ac:dyDescent="0.25">
      <c r="A267" s="183" t="s">
        <v>430</v>
      </c>
      <c r="B267" s="205">
        <v>1.01</v>
      </c>
      <c r="C267" s="205">
        <v>1.0089999999999999</v>
      </c>
      <c r="D267" s="205">
        <v>1.01</v>
      </c>
      <c r="E267" s="205">
        <v>1.008</v>
      </c>
      <c r="F267" s="204">
        <v>584</v>
      </c>
      <c r="K267" s="207"/>
      <c r="L267" s="207"/>
      <c r="M267" s="207"/>
      <c r="N267" s="207"/>
    </row>
    <row r="268" spans="1:14" ht="19.5" customHeight="1" x14ac:dyDescent="0.25">
      <c r="A268" s="183" t="s">
        <v>431</v>
      </c>
      <c r="B268" s="205">
        <v>1.014</v>
      </c>
      <c r="C268" s="205">
        <v>1.014</v>
      </c>
      <c r="D268" s="205">
        <v>1.0089999999999999</v>
      </c>
      <c r="E268" s="205">
        <v>1.0089999999999999</v>
      </c>
      <c r="F268" s="204">
        <v>8770</v>
      </c>
      <c r="K268" s="207"/>
      <c r="L268" s="207"/>
      <c r="M268" s="207"/>
      <c r="N268" s="207"/>
    </row>
    <row r="269" spans="1:14" ht="19.5" customHeight="1" x14ac:dyDescent="0.25">
      <c r="A269" s="183" t="s">
        <v>432</v>
      </c>
      <c r="B269" s="205">
        <v>1.0620000000000001</v>
      </c>
      <c r="C269" s="205">
        <v>1.079</v>
      </c>
      <c r="D269" s="205">
        <v>1.0820000000000001</v>
      </c>
      <c r="E269" s="205">
        <v>1.08</v>
      </c>
      <c r="F269" s="204">
        <v>587</v>
      </c>
      <c r="K269" s="207"/>
      <c r="L269" s="207"/>
      <c r="M269" s="207"/>
      <c r="N269" s="207"/>
    </row>
    <row r="270" spans="1:14" ht="19.5" customHeight="1" x14ac:dyDescent="0.25">
      <c r="A270" s="183" t="s">
        <v>433</v>
      </c>
      <c r="B270" s="205">
        <v>1.014</v>
      </c>
      <c r="C270" s="205">
        <v>1.014</v>
      </c>
      <c r="D270" s="205">
        <v>1.0089999999999999</v>
      </c>
      <c r="E270" s="205">
        <v>1.0089999999999999</v>
      </c>
      <c r="F270" s="204">
        <v>8768</v>
      </c>
      <c r="K270" s="207"/>
      <c r="L270" s="207"/>
      <c r="M270" s="207"/>
      <c r="N270" s="207"/>
    </row>
    <row r="271" spans="1:14" ht="19.5" customHeight="1" x14ac:dyDescent="0.25">
      <c r="A271" s="183" t="s">
        <v>434</v>
      </c>
      <c r="B271" s="205">
        <v>1.014</v>
      </c>
      <c r="C271" s="205">
        <v>1.014</v>
      </c>
      <c r="D271" s="205">
        <v>1.0089999999999999</v>
      </c>
      <c r="E271" s="205">
        <v>1.0089999999999999</v>
      </c>
      <c r="F271" s="204">
        <v>799</v>
      </c>
      <c r="K271" s="207"/>
      <c r="L271" s="207"/>
      <c r="M271" s="207"/>
      <c r="N271" s="207"/>
    </row>
    <row r="272" spans="1:14" ht="19.5" customHeight="1" x14ac:dyDescent="0.25">
      <c r="A272" s="183" t="s">
        <v>435</v>
      </c>
      <c r="B272" s="205">
        <v>1.014</v>
      </c>
      <c r="C272" s="205">
        <v>1.014</v>
      </c>
      <c r="D272" s="205">
        <v>1.0089999999999999</v>
      </c>
      <c r="E272" s="205">
        <v>1.0089999999999999</v>
      </c>
      <c r="F272" s="204">
        <v>799</v>
      </c>
      <c r="K272" s="207"/>
      <c r="L272" s="207"/>
      <c r="M272" s="207"/>
      <c r="N272" s="207"/>
    </row>
    <row r="273" spans="1:14" ht="19.5" customHeight="1" x14ac:dyDescent="0.25">
      <c r="A273" s="183" t="s">
        <v>436</v>
      </c>
      <c r="B273" s="205">
        <v>0.98699999999999999</v>
      </c>
      <c r="C273" s="205">
        <v>0.98799999999999999</v>
      </c>
      <c r="D273" s="205">
        <v>0.98699999999999999</v>
      </c>
      <c r="E273" s="205">
        <v>0.98699999999999999</v>
      </c>
      <c r="F273" s="204">
        <v>8760</v>
      </c>
      <c r="K273" s="207"/>
      <c r="L273" s="207"/>
      <c r="M273" s="207"/>
      <c r="N273" s="207"/>
    </row>
    <row r="274" spans="1:14" ht="19.5" customHeight="1" x14ac:dyDescent="0.25">
      <c r="A274" s="183" t="s">
        <v>437</v>
      </c>
      <c r="B274" s="205">
        <v>1.02</v>
      </c>
      <c r="C274" s="205">
        <v>1.03</v>
      </c>
      <c r="D274" s="205">
        <v>1.034</v>
      </c>
      <c r="E274" s="205">
        <v>1.018</v>
      </c>
      <c r="F274" s="204">
        <v>599</v>
      </c>
      <c r="K274" s="207"/>
      <c r="L274" s="207"/>
      <c r="M274" s="207"/>
      <c r="N274" s="207"/>
    </row>
    <row r="275" spans="1:14" ht="19.5" customHeight="1" x14ac:dyDescent="0.25">
      <c r="A275" s="183" t="s">
        <v>438</v>
      </c>
      <c r="B275" s="205">
        <v>1.014</v>
      </c>
      <c r="C275" s="205">
        <v>1.014</v>
      </c>
      <c r="D275" s="205">
        <v>1.0089999999999999</v>
      </c>
      <c r="E275" s="205">
        <v>1.0089999999999999</v>
      </c>
      <c r="F275" s="204">
        <v>799</v>
      </c>
      <c r="K275" s="207"/>
      <c r="L275" s="207"/>
      <c r="M275" s="207"/>
      <c r="N275" s="207"/>
    </row>
    <row r="276" spans="1:14" ht="19.5" customHeight="1" x14ac:dyDescent="0.25">
      <c r="A276" s="183" t="s">
        <v>439</v>
      </c>
      <c r="B276" s="205">
        <v>1.014</v>
      </c>
      <c r="C276" s="205">
        <v>1.014</v>
      </c>
      <c r="D276" s="205">
        <v>1.0089999999999999</v>
      </c>
      <c r="E276" s="205">
        <v>1.0089999999999999</v>
      </c>
      <c r="F276" s="204">
        <v>799</v>
      </c>
      <c r="K276" s="207"/>
      <c r="L276" s="207"/>
      <c r="M276" s="207"/>
      <c r="N276" s="207"/>
    </row>
    <row r="277" spans="1:14" ht="19.5" customHeight="1" x14ac:dyDescent="0.25">
      <c r="A277" s="183" t="s">
        <v>440</v>
      </c>
      <c r="B277" s="205">
        <v>1.014</v>
      </c>
      <c r="C277" s="205">
        <v>1.014</v>
      </c>
      <c r="D277" s="205">
        <v>1.0089999999999999</v>
      </c>
      <c r="E277" s="205">
        <v>1.0089999999999999</v>
      </c>
      <c r="F277" s="204">
        <v>799</v>
      </c>
      <c r="K277" s="207"/>
      <c r="L277" s="207"/>
      <c r="M277" s="207"/>
      <c r="N277" s="207"/>
    </row>
    <row r="278" spans="1:14" ht="19.5" customHeight="1" x14ac:dyDescent="0.25">
      <c r="A278" s="183" t="s">
        <v>441</v>
      </c>
      <c r="B278" s="205">
        <v>1.014</v>
      </c>
      <c r="C278" s="205">
        <v>1.014</v>
      </c>
      <c r="D278" s="205">
        <v>1.0089999999999999</v>
      </c>
      <c r="E278" s="205">
        <v>1.0089999999999999</v>
      </c>
      <c r="F278" s="204">
        <v>799</v>
      </c>
      <c r="K278" s="207"/>
      <c r="L278" s="207"/>
      <c r="M278" s="207"/>
      <c r="N278" s="207"/>
    </row>
    <row r="279" spans="1:14" ht="19.5" customHeight="1" x14ac:dyDescent="0.25">
      <c r="A279" s="183" t="s">
        <v>442</v>
      </c>
      <c r="B279" s="205">
        <v>1.014</v>
      </c>
      <c r="C279" s="205">
        <v>1.014</v>
      </c>
      <c r="D279" s="205">
        <v>1.0089999999999999</v>
      </c>
      <c r="E279" s="205">
        <v>1.0089999999999999</v>
      </c>
      <c r="F279" s="204">
        <v>799</v>
      </c>
      <c r="K279" s="207"/>
      <c r="L279" s="207"/>
      <c r="M279" s="207"/>
      <c r="N279" s="207"/>
    </row>
    <row r="280" spans="1:14" ht="19.5" customHeight="1" x14ac:dyDescent="0.25">
      <c r="A280" s="183" t="s">
        <v>443</v>
      </c>
      <c r="B280" s="205">
        <v>1.014</v>
      </c>
      <c r="C280" s="205">
        <v>1.014</v>
      </c>
      <c r="D280" s="205">
        <v>1.0089999999999999</v>
      </c>
      <c r="E280" s="205">
        <v>1.0089999999999999</v>
      </c>
      <c r="F280" s="204">
        <v>799</v>
      </c>
      <c r="K280" s="207"/>
      <c r="L280" s="207"/>
      <c r="M280" s="207"/>
      <c r="N280" s="207"/>
    </row>
    <row r="281" spans="1:14" ht="18.75" customHeight="1" x14ac:dyDescent="0.25">
      <c r="A281" s="183" t="s">
        <v>444</v>
      </c>
      <c r="B281" s="205">
        <v>1.014</v>
      </c>
      <c r="C281" s="205">
        <v>1.014</v>
      </c>
      <c r="D281" s="205">
        <v>1.0089999999999999</v>
      </c>
      <c r="E281" s="205">
        <v>1.0089999999999999</v>
      </c>
      <c r="F281" s="204">
        <v>799</v>
      </c>
      <c r="K281" s="207"/>
      <c r="L281" s="207"/>
      <c r="M281" s="207"/>
      <c r="N281" s="207"/>
    </row>
    <row r="282" spans="1:14" x14ac:dyDescent="0.25">
      <c r="K282" s="207"/>
      <c r="L282" s="207"/>
      <c r="M282" s="207"/>
      <c r="N282" s="207"/>
    </row>
    <row r="283" spans="1:14" x14ac:dyDescent="0.25">
      <c r="A283" s="241" t="s">
        <v>678</v>
      </c>
      <c r="B283" s="285"/>
      <c r="C283" s="285"/>
      <c r="D283" s="285"/>
      <c r="E283" s="285"/>
      <c r="F283" s="242"/>
      <c r="K283" s="207"/>
      <c r="L283" s="207"/>
      <c r="M283" s="207"/>
      <c r="N283" s="207"/>
    </row>
    <row r="284" spans="1:14" x14ac:dyDescent="0.25">
      <c r="A284" s="241" t="s">
        <v>682</v>
      </c>
      <c r="B284" s="285"/>
      <c r="C284" s="285"/>
      <c r="D284" s="285"/>
      <c r="E284" s="285"/>
      <c r="F284" s="242"/>
      <c r="K284" s="207"/>
      <c r="L284" s="207"/>
      <c r="M284" s="207"/>
      <c r="N284" s="207"/>
    </row>
    <row r="285" spans="1:14" ht="19.5" customHeight="1" x14ac:dyDescent="0.25">
      <c r="A285" s="18" t="s">
        <v>680</v>
      </c>
      <c r="B285" s="18" t="s">
        <v>650</v>
      </c>
      <c r="C285" s="18" t="s">
        <v>651</v>
      </c>
      <c r="D285" s="18" t="s">
        <v>652</v>
      </c>
      <c r="E285" s="18" t="s">
        <v>653</v>
      </c>
      <c r="F285" s="18" t="s">
        <v>667</v>
      </c>
      <c r="K285" s="207"/>
      <c r="L285" s="207"/>
      <c r="M285" s="207"/>
      <c r="N285" s="207"/>
    </row>
    <row r="286" spans="1:14" ht="19.5" customHeight="1" x14ac:dyDescent="0.25">
      <c r="A286" s="183" t="s">
        <v>165</v>
      </c>
      <c r="B286" s="205">
        <v>1.0269999999999999</v>
      </c>
      <c r="C286" s="205">
        <v>1.0269999999999999</v>
      </c>
      <c r="D286" s="205">
        <v>1.0269999999999999</v>
      </c>
      <c r="E286" s="205">
        <v>1.028</v>
      </c>
      <c r="F286" s="204">
        <v>530</v>
      </c>
      <c r="K286" s="207"/>
      <c r="L286" s="207"/>
      <c r="M286" s="207"/>
      <c r="N286" s="207"/>
    </row>
    <row r="287" spans="1:14" ht="19.5" customHeight="1" x14ac:dyDescent="0.25">
      <c r="A287" s="183" t="s">
        <v>166</v>
      </c>
      <c r="B287" s="205">
        <v>1.0269999999999999</v>
      </c>
      <c r="C287" s="205">
        <v>1.0269999999999999</v>
      </c>
      <c r="D287" s="205">
        <v>1.0269999999999999</v>
      </c>
      <c r="E287" s="205">
        <v>1.028</v>
      </c>
      <c r="F287" s="204">
        <v>520</v>
      </c>
      <c r="K287" s="207"/>
      <c r="L287" s="207"/>
      <c r="M287" s="207"/>
      <c r="N287" s="207"/>
    </row>
    <row r="288" spans="1:14" ht="19.5" customHeight="1" x14ac:dyDescent="0.25">
      <c r="A288" s="183" t="s">
        <v>167</v>
      </c>
      <c r="B288" s="205">
        <v>1.0269999999999999</v>
      </c>
      <c r="C288" s="205">
        <v>1.0269999999999999</v>
      </c>
      <c r="D288" s="205">
        <v>1.0269999999999999</v>
      </c>
      <c r="E288" s="205">
        <v>1.028</v>
      </c>
      <c r="F288" s="204">
        <v>520</v>
      </c>
      <c r="K288" s="207"/>
      <c r="L288" s="207"/>
      <c r="M288" s="207"/>
      <c r="N288" s="207"/>
    </row>
    <row r="289" spans="1:14" ht="19.5" customHeight="1" x14ac:dyDescent="0.25">
      <c r="A289" s="183" t="s">
        <v>168</v>
      </c>
      <c r="B289" s="205">
        <v>1.0269999999999999</v>
      </c>
      <c r="C289" s="205">
        <v>1.0269999999999999</v>
      </c>
      <c r="D289" s="205">
        <v>1.0269999999999999</v>
      </c>
      <c r="E289" s="205">
        <v>1.028</v>
      </c>
      <c r="F289" s="204">
        <v>522</v>
      </c>
      <c r="K289" s="207"/>
      <c r="L289" s="207"/>
      <c r="M289" s="207"/>
      <c r="N289" s="207"/>
    </row>
    <row r="290" spans="1:14" ht="19.5" customHeight="1" x14ac:dyDescent="0.25">
      <c r="A290" s="183" t="s">
        <v>169</v>
      </c>
      <c r="B290" s="205">
        <v>1.0269999999999999</v>
      </c>
      <c r="C290" s="205">
        <v>1.0269999999999999</v>
      </c>
      <c r="D290" s="205">
        <v>1.0269999999999999</v>
      </c>
      <c r="E290" s="205">
        <v>1.028</v>
      </c>
      <c r="F290" s="204">
        <v>522</v>
      </c>
      <c r="K290" s="207"/>
      <c r="L290" s="207"/>
      <c r="M290" s="207"/>
      <c r="N290" s="207"/>
    </row>
    <row r="291" spans="1:14" ht="19.5" customHeight="1" x14ac:dyDescent="0.25">
      <c r="A291" s="183" t="s">
        <v>170</v>
      </c>
      <c r="B291" s="205">
        <v>1.0269999999999999</v>
      </c>
      <c r="C291" s="205">
        <v>1.0269999999999999</v>
      </c>
      <c r="D291" s="205">
        <v>1.0269999999999999</v>
      </c>
      <c r="E291" s="205">
        <v>1.028</v>
      </c>
      <c r="F291" s="204">
        <v>522</v>
      </c>
      <c r="K291" s="207"/>
      <c r="L291" s="207"/>
      <c r="M291" s="207"/>
      <c r="N291" s="207"/>
    </row>
    <row r="292" spans="1:14" ht="19.5" customHeight="1" x14ac:dyDescent="0.25">
      <c r="A292" s="183" t="s">
        <v>171</v>
      </c>
      <c r="B292" s="205">
        <v>1.0269999999999999</v>
      </c>
      <c r="C292" s="205">
        <v>1.0269999999999999</v>
      </c>
      <c r="D292" s="205">
        <v>1.0269999999999999</v>
      </c>
      <c r="E292" s="205">
        <v>1.028</v>
      </c>
      <c r="F292" s="204">
        <v>523</v>
      </c>
      <c r="K292" s="207"/>
      <c r="L292" s="207"/>
      <c r="M292" s="207"/>
      <c r="N292" s="207"/>
    </row>
    <row r="293" spans="1:14" ht="19.5" customHeight="1" x14ac:dyDescent="0.25">
      <c r="A293" s="183" t="s">
        <v>172</v>
      </c>
      <c r="B293" s="205">
        <v>1.0269999999999999</v>
      </c>
      <c r="C293" s="205">
        <v>1.0269999999999999</v>
      </c>
      <c r="D293" s="205">
        <v>1.0269999999999999</v>
      </c>
      <c r="E293" s="205">
        <v>1.028</v>
      </c>
      <c r="F293" s="204">
        <v>524</v>
      </c>
      <c r="K293" s="207"/>
      <c r="L293" s="207"/>
      <c r="M293" s="207"/>
      <c r="N293" s="207"/>
    </row>
    <row r="294" spans="1:14" ht="19.5" customHeight="1" x14ac:dyDescent="0.25">
      <c r="A294" s="183" t="s">
        <v>173</v>
      </c>
      <c r="B294" s="205">
        <v>1.0269999999999999</v>
      </c>
      <c r="C294" s="205">
        <v>1.0269999999999999</v>
      </c>
      <c r="D294" s="205">
        <v>1.0269999999999999</v>
      </c>
      <c r="E294" s="205">
        <v>1.028</v>
      </c>
      <c r="F294" s="204">
        <v>525</v>
      </c>
      <c r="K294" s="207"/>
      <c r="L294" s="207"/>
      <c r="M294" s="207"/>
      <c r="N294" s="207"/>
    </row>
    <row r="295" spans="1:14" ht="19.5" customHeight="1" x14ac:dyDescent="0.25">
      <c r="A295" s="183" t="s">
        <v>174</v>
      </c>
      <c r="B295" s="205">
        <v>1.0269999999999999</v>
      </c>
      <c r="C295" s="205">
        <v>1.0269999999999999</v>
      </c>
      <c r="D295" s="205">
        <v>1.0269999999999999</v>
      </c>
      <c r="E295" s="205">
        <v>1.028</v>
      </c>
      <c r="F295" s="204">
        <v>526</v>
      </c>
      <c r="K295" s="207"/>
      <c r="L295" s="207"/>
      <c r="M295" s="207"/>
      <c r="N295" s="207"/>
    </row>
    <row r="296" spans="1:14" ht="19.5" customHeight="1" x14ac:dyDescent="0.25">
      <c r="A296" s="183" t="s">
        <v>175</v>
      </c>
      <c r="B296" s="205">
        <v>1.0269999999999999</v>
      </c>
      <c r="C296" s="205">
        <v>1.0269999999999999</v>
      </c>
      <c r="D296" s="205">
        <v>1.0269999999999999</v>
      </c>
      <c r="E296" s="205">
        <v>1.028</v>
      </c>
      <c r="F296" s="204">
        <v>527</v>
      </c>
      <c r="K296" s="207"/>
      <c r="L296" s="207"/>
      <c r="M296" s="207"/>
      <c r="N296" s="207"/>
    </row>
    <row r="297" spans="1:14" ht="19.5" customHeight="1" x14ac:dyDescent="0.25">
      <c r="A297" s="183" t="s">
        <v>177</v>
      </c>
      <c r="B297" s="205">
        <v>0.998</v>
      </c>
      <c r="C297" s="205">
        <v>0.998</v>
      </c>
      <c r="D297" s="205">
        <v>0.999</v>
      </c>
      <c r="E297" s="205">
        <v>0.998</v>
      </c>
      <c r="F297" s="204">
        <v>913</v>
      </c>
      <c r="K297" s="207"/>
      <c r="L297" s="207"/>
      <c r="M297" s="207"/>
      <c r="N297" s="207"/>
    </row>
    <row r="298" spans="1:14" ht="19.5" customHeight="1" x14ac:dyDescent="0.25">
      <c r="A298" s="183" t="s">
        <v>180</v>
      </c>
      <c r="B298" s="205">
        <v>0.999</v>
      </c>
      <c r="C298" s="205">
        <v>0.999</v>
      </c>
      <c r="D298" s="205">
        <v>0.999</v>
      </c>
      <c r="E298" s="205">
        <v>0.999</v>
      </c>
      <c r="F298" s="204">
        <v>914</v>
      </c>
      <c r="K298" s="207"/>
      <c r="L298" s="207"/>
      <c r="M298" s="207"/>
      <c r="N298" s="207"/>
    </row>
    <row r="299" spans="1:14" ht="19.5" customHeight="1" x14ac:dyDescent="0.25">
      <c r="A299" s="183" t="s">
        <v>181</v>
      </c>
      <c r="B299" s="205">
        <v>1</v>
      </c>
      <c r="C299" s="205">
        <v>1</v>
      </c>
      <c r="D299" s="205">
        <v>1</v>
      </c>
      <c r="E299" s="205">
        <v>1</v>
      </c>
      <c r="F299" s="204">
        <v>8707</v>
      </c>
      <c r="K299" s="207"/>
      <c r="L299" s="207"/>
      <c r="M299" s="207"/>
      <c r="N299" s="207"/>
    </row>
    <row r="300" spans="1:14" ht="19.5" customHeight="1" x14ac:dyDescent="0.25">
      <c r="A300" s="183" t="s">
        <v>182</v>
      </c>
      <c r="B300" s="205">
        <v>0.99399999999999999</v>
      </c>
      <c r="C300" s="205">
        <v>0.995</v>
      </c>
      <c r="D300" s="205">
        <v>0.99299999999999999</v>
      </c>
      <c r="E300" s="205">
        <v>0.99399999999999999</v>
      </c>
      <c r="F300" s="204">
        <v>917</v>
      </c>
      <c r="K300" s="207"/>
      <c r="L300" s="207"/>
      <c r="M300" s="207"/>
      <c r="N300" s="207"/>
    </row>
    <row r="301" spans="1:14" ht="19.5" customHeight="1" x14ac:dyDescent="0.25">
      <c r="A301" s="183" t="s">
        <v>183</v>
      </c>
      <c r="B301" s="205">
        <v>1.002</v>
      </c>
      <c r="C301" s="205">
        <v>1.0029999999999999</v>
      </c>
      <c r="D301" s="205">
        <v>1.0029999999999999</v>
      </c>
      <c r="E301" s="205">
        <v>1.0029999999999999</v>
      </c>
      <c r="F301" s="204">
        <v>918</v>
      </c>
      <c r="K301" s="207"/>
      <c r="L301" s="207"/>
      <c r="M301" s="207"/>
      <c r="N301" s="207"/>
    </row>
    <row r="302" spans="1:14" ht="19.5" customHeight="1" x14ac:dyDescent="0.25">
      <c r="A302" s="183" t="s">
        <v>184</v>
      </c>
      <c r="B302" s="205">
        <v>0.997</v>
      </c>
      <c r="C302" s="205">
        <v>0.997</v>
      </c>
      <c r="D302" s="205">
        <v>0.996</v>
      </c>
      <c r="E302" s="205">
        <v>0.996</v>
      </c>
      <c r="F302" s="204">
        <v>837</v>
      </c>
      <c r="K302" s="207"/>
      <c r="L302" s="207"/>
      <c r="M302" s="207"/>
      <c r="N302" s="207"/>
    </row>
    <row r="303" spans="1:14" ht="19.5" customHeight="1" x14ac:dyDescent="0.25">
      <c r="A303" s="183" t="s">
        <v>185</v>
      </c>
      <c r="B303" s="205">
        <v>0.99099999999999999</v>
      </c>
      <c r="C303" s="205">
        <v>0.99</v>
      </c>
      <c r="D303" s="205">
        <v>0.99</v>
      </c>
      <c r="E303" s="205">
        <v>0.99</v>
      </c>
      <c r="F303" s="204">
        <v>8328</v>
      </c>
      <c r="K303" s="207"/>
      <c r="L303" s="207"/>
      <c r="M303" s="207"/>
      <c r="N303" s="207"/>
    </row>
    <row r="304" spans="1:14" ht="19.5" customHeight="1" x14ac:dyDescent="0.25">
      <c r="A304" s="183" t="s">
        <v>186</v>
      </c>
      <c r="B304" s="205">
        <v>1.014</v>
      </c>
      <c r="C304" s="205">
        <v>1.016</v>
      </c>
      <c r="D304" s="205">
        <v>1.014</v>
      </c>
      <c r="E304" s="205">
        <v>1.014</v>
      </c>
      <c r="F304" s="204">
        <v>922</v>
      </c>
      <c r="K304" s="207"/>
      <c r="L304" s="207"/>
      <c r="M304" s="207"/>
      <c r="N304" s="207"/>
    </row>
    <row r="305" spans="1:14" ht="19.5" customHeight="1" x14ac:dyDescent="0.25">
      <c r="A305" s="183" t="s">
        <v>187</v>
      </c>
      <c r="B305" s="205">
        <v>0.98299999999999998</v>
      </c>
      <c r="C305" s="205">
        <v>0.98299999999999998</v>
      </c>
      <c r="D305" s="205">
        <v>0.98199999999999998</v>
      </c>
      <c r="E305" s="205">
        <v>0.98299999999999998</v>
      </c>
      <c r="F305" s="204">
        <v>8696</v>
      </c>
      <c r="K305" s="207"/>
      <c r="L305" s="207"/>
      <c r="M305" s="207"/>
      <c r="N305" s="207"/>
    </row>
    <row r="306" spans="1:14" ht="19.5" customHeight="1" x14ac:dyDescent="0.25">
      <c r="A306" s="183" t="s">
        <v>188</v>
      </c>
      <c r="B306" s="205">
        <v>0.99199999999999999</v>
      </c>
      <c r="C306" s="205">
        <v>0.99199999999999999</v>
      </c>
      <c r="D306" s="205">
        <v>0.99199999999999999</v>
      </c>
      <c r="E306" s="205">
        <v>0.99199999999999999</v>
      </c>
      <c r="F306" s="204">
        <v>923</v>
      </c>
      <c r="K306" s="207"/>
      <c r="L306" s="207"/>
      <c r="M306" s="207"/>
      <c r="N306" s="207"/>
    </row>
    <row r="307" spans="1:14" ht="19.5" customHeight="1" x14ac:dyDescent="0.25">
      <c r="A307" s="183" t="s">
        <v>189</v>
      </c>
      <c r="B307" s="205">
        <v>1.014</v>
      </c>
      <c r="C307" s="205">
        <v>1.014</v>
      </c>
      <c r="D307" s="205">
        <v>1.0129999999999999</v>
      </c>
      <c r="E307" s="205">
        <v>1.0129999999999999</v>
      </c>
      <c r="F307" s="204">
        <v>924</v>
      </c>
      <c r="K307" s="207"/>
      <c r="L307" s="207"/>
      <c r="M307" s="207"/>
      <c r="N307" s="207"/>
    </row>
    <row r="308" spans="1:14" ht="19.5" customHeight="1" x14ac:dyDescent="0.25">
      <c r="A308" s="183" t="s">
        <v>190</v>
      </c>
      <c r="B308" s="205">
        <v>0.995</v>
      </c>
      <c r="C308" s="205">
        <v>0.995</v>
      </c>
      <c r="D308" s="205">
        <v>0.995</v>
      </c>
      <c r="E308" s="205">
        <v>0.996</v>
      </c>
      <c r="F308" s="204">
        <v>925</v>
      </c>
      <c r="K308" s="207"/>
      <c r="L308" s="207"/>
      <c r="M308" s="207"/>
      <c r="N308" s="207"/>
    </row>
    <row r="309" spans="1:14" ht="19.5" customHeight="1" x14ac:dyDescent="0.25">
      <c r="A309" s="183" t="s">
        <v>191</v>
      </c>
      <c r="B309" s="205">
        <v>0.99</v>
      </c>
      <c r="C309" s="205">
        <v>0.99</v>
      </c>
      <c r="D309" s="205">
        <v>0.99</v>
      </c>
      <c r="E309" s="205">
        <v>0.99</v>
      </c>
      <c r="F309" s="204">
        <v>926</v>
      </c>
      <c r="K309" s="207"/>
      <c r="L309" s="207"/>
      <c r="M309" s="207"/>
      <c r="N309" s="207"/>
    </row>
    <row r="310" spans="1:14" ht="19.5" customHeight="1" x14ac:dyDescent="0.25">
      <c r="A310" s="183" t="s">
        <v>192</v>
      </c>
      <c r="B310" s="205">
        <v>0.99199999999999999</v>
      </c>
      <c r="C310" s="205">
        <v>0.99199999999999999</v>
      </c>
      <c r="D310" s="205">
        <v>0.99199999999999999</v>
      </c>
      <c r="E310" s="205">
        <v>0.99199999999999999</v>
      </c>
      <c r="F310" s="204">
        <v>8699</v>
      </c>
      <c r="K310" s="207"/>
      <c r="L310" s="207"/>
      <c r="M310" s="207"/>
      <c r="N310" s="207"/>
    </row>
    <row r="311" spans="1:14" ht="19.5" customHeight="1" x14ac:dyDescent="0.25">
      <c r="A311" s="183" t="s">
        <v>193</v>
      </c>
      <c r="B311" s="205">
        <v>0.99199999999999999</v>
      </c>
      <c r="C311" s="205">
        <v>0.99199999999999999</v>
      </c>
      <c r="D311" s="205">
        <v>0.99199999999999999</v>
      </c>
      <c r="E311" s="205">
        <v>0.99199999999999999</v>
      </c>
      <c r="F311" s="204">
        <v>8699</v>
      </c>
      <c r="K311" s="207"/>
      <c r="L311" s="207"/>
      <c r="M311" s="207"/>
      <c r="N311" s="207"/>
    </row>
    <row r="312" spans="1:14" ht="19.5" customHeight="1" x14ac:dyDescent="0.25">
      <c r="A312" s="183" t="s">
        <v>194</v>
      </c>
      <c r="B312" s="205">
        <v>0.98699999999999999</v>
      </c>
      <c r="C312" s="205">
        <v>0.98799999999999999</v>
      </c>
      <c r="D312" s="205">
        <v>0.98699999999999999</v>
      </c>
      <c r="E312" s="205">
        <v>0.98699999999999999</v>
      </c>
      <c r="F312" s="204">
        <v>927</v>
      </c>
      <c r="K312" s="207"/>
      <c r="L312" s="207"/>
      <c r="M312" s="207"/>
      <c r="N312" s="207"/>
    </row>
    <row r="313" spans="1:14" ht="19.5" customHeight="1" x14ac:dyDescent="0.25">
      <c r="A313" s="183" t="s">
        <v>195</v>
      </c>
      <c r="B313" s="205">
        <v>1</v>
      </c>
      <c r="C313" s="205">
        <v>1</v>
      </c>
      <c r="D313" s="205">
        <v>1</v>
      </c>
      <c r="E313" s="205">
        <v>1</v>
      </c>
      <c r="F313" s="204">
        <v>930</v>
      </c>
      <c r="K313" s="207"/>
      <c r="L313" s="207"/>
      <c r="M313" s="207"/>
      <c r="N313" s="207"/>
    </row>
    <row r="314" spans="1:14" ht="19.5" customHeight="1" x14ac:dyDescent="0.25">
      <c r="A314" s="183" t="s">
        <v>196</v>
      </c>
      <c r="B314" s="205">
        <v>1</v>
      </c>
      <c r="C314" s="205">
        <v>1</v>
      </c>
      <c r="D314" s="205">
        <v>1</v>
      </c>
      <c r="E314" s="205">
        <v>1.0009999999999999</v>
      </c>
      <c r="F314" s="204">
        <v>931</v>
      </c>
      <c r="K314" s="207"/>
      <c r="L314" s="207"/>
      <c r="M314" s="207"/>
      <c r="N314" s="207"/>
    </row>
    <row r="315" spans="1:14" ht="19.5" customHeight="1" x14ac:dyDescent="0.25">
      <c r="A315" s="183" t="s">
        <v>197</v>
      </c>
      <c r="B315" s="205">
        <v>0.995</v>
      </c>
      <c r="C315" s="205">
        <v>0.99199999999999999</v>
      </c>
      <c r="D315" s="205">
        <v>0.99099999999999999</v>
      </c>
      <c r="E315" s="205">
        <v>0.99399999999999999</v>
      </c>
      <c r="F315" s="204">
        <v>932</v>
      </c>
      <c r="K315" s="207"/>
      <c r="L315" s="207"/>
      <c r="M315" s="207"/>
      <c r="N315" s="207"/>
    </row>
    <row r="316" spans="1:14" ht="19.5" customHeight="1" x14ac:dyDescent="0.25">
      <c r="A316" s="183" t="s">
        <v>198</v>
      </c>
      <c r="B316" s="205">
        <v>0.998</v>
      </c>
      <c r="C316" s="205">
        <v>0.998</v>
      </c>
      <c r="D316" s="205">
        <v>0.998</v>
      </c>
      <c r="E316" s="205">
        <v>0.998</v>
      </c>
      <c r="F316" s="204">
        <v>987</v>
      </c>
      <c r="K316" s="207"/>
      <c r="L316" s="207"/>
      <c r="M316" s="207"/>
      <c r="N316" s="207"/>
    </row>
    <row r="317" spans="1:14" ht="19.5" customHeight="1" x14ac:dyDescent="0.25">
      <c r="A317" s="183" t="s">
        <v>199</v>
      </c>
      <c r="B317" s="205" t="s">
        <v>681</v>
      </c>
      <c r="C317" s="205" t="s">
        <v>681</v>
      </c>
      <c r="D317" s="205" t="s">
        <v>681</v>
      </c>
      <c r="E317" s="205" t="s">
        <v>681</v>
      </c>
      <c r="F317" s="204">
        <v>8688</v>
      </c>
      <c r="K317" s="207"/>
      <c r="L317" s="207"/>
      <c r="M317" s="207"/>
      <c r="N317" s="207"/>
    </row>
    <row r="318" spans="1:14" ht="19.5" customHeight="1" x14ac:dyDescent="0.25">
      <c r="A318" s="183" t="s">
        <v>200</v>
      </c>
      <c r="B318" s="205">
        <v>1</v>
      </c>
      <c r="C318" s="205">
        <v>1</v>
      </c>
      <c r="D318" s="205">
        <v>1</v>
      </c>
      <c r="E318" s="205">
        <v>1</v>
      </c>
      <c r="F318" s="204">
        <v>935</v>
      </c>
      <c r="K318" s="207"/>
      <c r="L318" s="207"/>
      <c r="M318" s="207"/>
      <c r="N318" s="207"/>
    </row>
    <row r="319" spans="1:14" ht="19.5" customHeight="1" x14ac:dyDescent="0.25">
      <c r="A319" s="183" t="s">
        <v>201</v>
      </c>
      <c r="B319" s="205">
        <v>1</v>
      </c>
      <c r="C319" s="205">
        <v>1</v>
      </c>
      <c r="D319" s="205">
        <v>1</v>
      </c>
      <c r="E319" s="205">
        <v>1</v>
      </c>
      <c r="F319" s="204">
        <v>936</v>
      </c>
      <c r="K319" s="207"/>
      <c r="L319" s="207"/>
      <c r="M319" s="207"/>
      <c r="N319" s="207"/>
    </row>
    <row r="320" spans="1:14" ht="19.5" customHeight="1" x14ac:dyDescent="0.25">
      <c r="A320" s="183" t="s">
        <v>202</v>
      </c>
      <c r="B320" s="205">
        <v>1.0269999999999999</v>
      </c>
      <c r="C320" s="205">
        <v>1.0269999999999999</v>
      </c>
      <c r="D320" s="205">
        <v>1.044</v>
      </c>
      <c r="E320" s="205">
        <v>1.044</v>
      </c>
      <c r="F320" s="204">
        <v>937</v>
      </c>
      <c r="K320" s="207"/>
      <c r="L320" s="207"/>
      <c r="M320" s="207"/>
      <c r="N320" s="207"/>
    </row>
    <row r="321" spans="1:14" ht="19.5" customHeight="1" x14ac:dyDescent="0.25">
      <c r="A321" s="183" t="s">
        <v>203</v>
      </c>
      <c r="B321" s="205">
        <v>1</v>
      </c>
      <c r="C321" s="205">
        <v>1</v>
      </c>
      <c r="D321" s="205">
        <v>0.999</v>
      </c>
      <c r="E321" s="205">
        <v>0.998</v>
      </c>
      <c r="F321" s="204">
        <v>938</v>
      </c>
      <c r="K321" s="207"/>
      <c r="L321" s="207"/>
      <c r="M321" s="207"/>
      <c r="N321" s="207"/>
    </row>
    <row r="322" spans="1:14" ht="19.5" customHeight="1" x14ac:dyDescent="0.25">
      <c r="A322" s="183" t="s">
        <v>204</v>
      </c>
      <c r="B322" s="205">
        <v>1</v>
      </c>
      <c r="C322" s="205">
        <v>1</v>
      </c>
      <c r="D322" s="205">
        <v>1</v>
      </c>
      <c r="E322" s="205">
        <v>0.999</v>
      </c>
      <c r="F322" s="204">
        <v>939</v>
      </c>
      <c r="K322" s="207"/>
      <c r="L322" s="207"/>
      <c r="M322" s="207"/>
      <c r="N322" s="207"/>
    </row>
    <row r="323" spans="1:14" ht="19.5" customHeight="1" x14ac:dyDescent="0.25">
      <c r="A323" s="183" t="s">
        <v>205</v>
      </c>
      <c r="B323" s="205">
        <v>0.96499999999999997</v>
      </c>
      <c r="C323" s="205">
        <v>0.96399999999999997</v>
      </c>
      <c r="D323" s="205">
        <v>0.96299999999999997</v>
      </c>
      <c r="E323" s="205">
        <v>0.96399999999999997</v>
      </c>
      <c r="F323" s="204">
        <v>940</v>
      </c>
      <c r="K323" s="207"/>
      <c r="L323" s="207"/>
      <c r="M323" s="207"/>
      <c r="N323" s="207"/>
    </row>
    <row r="324" spans="1:14" ht="19.5" customHeight="1" x14ac:dyDescent="0.25">
      <c r="A324" s="183" t="s">
        <v>206</v>
      </c>
      <c r="B324" s="205">
        <v>1.0089999999999999</v>
      </c>
      <c r="C324" s="205">
        <v>1.01</v>
      </c>
      <c r="D324" s="205">
        <v>1.0069999999999999</v>
      </c>
      <c r="E324" s="205">
        <v>1.008</v>
      </c>
      <c r="F324" s="204">
        <v>941</v>
      </c>
      <c r="K324" s="207"/>
      <c r="L324" s="207"/>
      <c r="M324" s="207"/>
      <c r="N324" s="207"/>
    </row>
    <row r="325" spans="1:14" ht="19.5" customHeight="1" x14ac:dyDescent="0.25">
      <c r="A325" s="183" t="s">
        <v>207</v>
      </c>
      <c r="B325" s="205">
        <v>0.99299999999999999</v>
      </c>
      <c r="C325" s="205">
        <v>0.99399999999999999</v>
      </c>
      <c r="D325" s="205">
        <v>0.99299999999999999</v>
      </c>
      <c r="E325" s="205">
        <v>0.99299999999999999</v>
      </c>
      <c r="F325" s="204">
        <v>942</v>
      </c>
      <c r="K325" s="207"/>
      <c r="L325" s="207"/>
      <c r="M325" s="207"/>
      <c r="N325" s="207"/>
    </row>
    <row r="326" spans="1:14" ht="19.5" customHeight="1" x14ac:dyDescent="0.25">
      <c r="A326" s="183" t="s">
        <v>208</v>
      </c>
      <c r="B326" s="205">
        <v>1</v>
      </c>
      <c r="C326" s="205">
        <v>1</v>
      </c>
      <c r="D326" s="205">
        <v>1</v>
      </c>
      <c r="E326" s="205">
        <v>1</v>
      </c>
      <c r="F326" s="204">
        <v>943</v>
      </c>
      <c r="K326" s="207"/>
      <c r="L326" s="207"/>
      <c r="M326" s="207"/>
      <c r="N326" s="207"/>
    </row>
    <row r="327" spans="1:14" ht="19.5" customHeight="1" x14ac:dyDescent="0.25">
      <c r="A327" s="183" t="s">
        <v>209</v>
      </c>
      <c r="B327" s="205">
        <v>0.99</v>
      </c>
      <c r="C327" s="205">
        <v>0.99399999999999999</v>
      </c>
      <c r="D327" s="205">
        <v>0.99399999999999999</v>
      </c>
      <c r="E327" s="205">
        <v>0.996</v>
      </c>
      <c r="F327" s="204">
        <v>944</v>
      </c>
      <c r="K327" s="207"/>
      <c r="L327" s="207"/>
      <c r="M327" s="207"/>
      <c r="N327" s="207"/>
    </row>
    <row r="328" spans="1:14" ht="19.5" customHeight="1" x14ac:dyDescent="0.25">
      <c r="A328" s="183" t="s">
        <v>210</v>
      </c>
      <c r="B328" s="205">
        <v>0.998</v>
      </c>
      <c r="C328" s="205">
        <v>0.997</v>
      </c>
      <c r="D328" s="205">
        <v>0.997</v>
      </c>
      <c r="E328" s="205">
        <v>0.996</v>
      </c>
      <c r="F328" s="204">
        <v>945</v>
      </c>
      <c r="K328" s="207"/>
      <c r="L328" s="207"/>
      <c r="M328" s="207"/>
      <c r="N328" s="207"/>
    </row>
    <row r="329" spans="1:14" ht="19.5" customHeight="1" x14ac:dyDescent="0.25">
      <c r="A329" s="183" t="s">
        <v>211</v>
      </c>
      <c r="B329" s="205">
        <v>0.996</v>
      </c>
      <c r="C329" s="205">
        <v>0.995</v>
      </c>
      <c r="D329" s="205">
        <v>0.995</v>
      </c>
      <c r="E329" s="205">
        <v>0.99299999999999999</v>
      </c>
      <c r="F329" s="204">
        <v>946</v>
      </c>
      <c r="K329" s="207"/>
      <c r="L329" s="207"/>
      <c r="M329" s="207"/>
      <c r="N329" s="207"/>
    </row>
    <row r="330" spans="1:14" ht="19.5" customHeight="1" x14ac:dyDescent="0.25">
      <c r="A330" s="183" t="s">
        <v>212</v>
      </c>
      <c r="B330" s="205">
        <v>0.97699999999999998</v>
      </c>
      <c r="C330" s="205">
        <v>0.97799999999999998</v>
      </c>
      <c r="D330" s="205">
        <v>0.97499999999999998</v>
      </c>
      <c r="E330" s="205">
        <v>0.97399999999999998</v>
      </c>
      <c r="F330" s="204">
        <v>948</v>
      </c>
      <c r="K330" s="207"/>
      <c r="L330" s="207"/>
      <c r="M330" s="207"/>
      <c r="N330" s="207"/>
    </row>
    <row r="331" spans="1:14" ht="19.5" customHeight="1" x14ac:dyDescent="0.25">
      <c r="A331" s="183" t="s">
        <v>213</v>
      </c>
      <c r="B331" s="205">
        <v>1.101</v>
      </c>
      <c r="C331" s="205">
        <v>1.095</v>
      </c>
      <c r="D331" s="205">
        <v>1.097</v>
      </c>
      <c r="E331" s="205">
        <v>1.0880000000000001</v>
      </c>
      <c r="F331" s="204">
        <v>949</v>
      </c>
      <c r="K331" s="207"/>
      <c r="L331" s="207"/>
      <c r="M331" s="207"/>
      <c r="N331" s="207"/>
    </row>
    <row r="332" spans="1:14" ht="19.5" customHeight="1" x14ac:dyDescent="0.25">
      <c r="A332" s="183" t="s">
        <v>214</v>
      </c>
      <c r="B332" s="205">
        <v>0.99</v>
      </c>
      <c r="C332" s="205">
        <v>0.99099999999999999</v>
      </c>
      <c r="D332" s="205">
        <v>0.98799999999999999</v>
      </c>
      <c r="E332" s="205">
        <v>0.98899999999999999</v>
      </c>
      <c r="F332" s="204">
        <v>953</v>
      </c>
      <c r="K332" s="207"/>
      <c r="L332" s="207"/>
      <c r="M332" s="207"/>
      <c r="N332" s="207"/>
    </row>
    <row r="333" spans="1:14" ht="19.5" customHeight="1" x14ac:dyDescent="0.25">
      <c r="A333" s="183" t="s">
        <v>215</v>
      </c>
      <c r="B333" s="205">
        <v>0.97199999999999998</v>
      </c>
      <c r="C333" s="205">
        <v>0.97299999999999998</v>
      </c>
      <c r="D333" s="205">
        <v>0.98199999999999998</v>
      </c>
      <c r="E333" s="205">
        <v>0.98099999999999998</v>
      </c>
      <c r="F333" s="204">
        <v>954</v>
      </c>
      <c r="K333" s="207"/>
      <c r="L333" s="207"/>
      <c r="M333" s="207"/>
      <c r="N333" s="207"/>
    </row>
    <row r="334" spans="1:14" ht="19.5" customHeight="1" x14ac:dyDescent="0.25">
      <c r="A334" s="183" t="s">
        <v>216</v>
      </c>
      <c r="B334" s="205">
        <v>0.92300000000000004</v>
      </c>
      <c r="C334" s="205">
        <v>0.92400000000000004</v>
      </c>
      <c r="D334" s="205">
        <v>0.93200000000000005</v>
      </c>
      <c r="E334" s="205">
        <v>0.93</v>
      </c>
      <c r="F334" s="204">
        <v>956</v>
      </c>
      <c r="K334" s="207"/>
      <c r="L334" s="207"/>
      <c r="M334" s="207"/>
      <c r="N334" s="207"/>
    </row>
    <row r="335" spans="1:14" ht="19.5" customHeight="1" x14ac:dyDescent="0.25">
      <c r="A335" s="183" t="s">
        <v>217</v>
      </c>
      <c r="B335" s="205">
        <v>0.997</v>
      </c>
      <c r="C335" s="205">
        <v>0.997</v>
      </c>
      <c r="D335" s="205">
        <v>0.997</v>
      </c>
      <c r="E335" s="205">
        <v>0.997</v>
      </c>
      <c r="F335" s="204">
        <v>958</v>
      </c>
      <c r="K335" s="207"/>
      <c r="L335" s="207"/>
      <c r="M335" s="207"/>
      <c r="N335" s="207"/>
    </row>
    <row r="336" spans="1:14" ht="19.5" customHeight="1" x14ac:dyDescent="0.25">
      <c r="A336" s="183" t="s">
        <v>218</v>
      </c>
      <c r="B336" s="205">
        <v>1.0269999999999999</v>
      </c>
      <c r="C336" s="205">
        <v>1.0269999999999999</v>
      </c>
      <c r="D336" s="205">
        <v>1.0269999999999999</v>
      </c>
      <c r="E336" s="205">
        <v>1.028</v>
      </c>
      <c r="F336" s="204">
        <v>529</v>
      </c>
      <c r="K336" s="207"/>
      <c r="L336" s="207"/>
      <c r="M336" s="207"/>
      <c r="N336" s="207"/>
    </row>
    <row r="337" spans="1:14" ht="19.5" customHeight="1" x14ac:dyDescent="0.25">
      <c r="A337" s="183" t="s">
        <v>219</v>
      </c>
      <c r="B337" s="205">
        <v>1.079</v>
      </c>
      <c r="C337" s="205">
        <v>1.1319999999999999</v>
      </c>
      <c r="D337" s="205">
        <v>1.165</v>
      </c>
      <c r="E337" s="205">
        <v>1.1970000000000001</v>
      </c>
      <c r="F337" s="204">
        <v>961</v>
      </c>
      <c r="K337" s="207"/>
      <c r="L337" s="207"/>
      <c r="M337" s="207"/>
      <c r="N337" s="207"/>
    </row>
    <row r="338" spans="1:14" ht="19.5" customHeight="1" x14ac:dyDescent="0.25">
      <c r="A338" s="183" t="s">
        <v>220</v>
      </c>
      <c r="B338" s="205">
        <v>0.96199999999999997</v>
      </c>
      <c r="C338" s="205">
        <v>0.96099999999999997</v>
      </c>
      <c r="D338" s="205">
        <v>0.96099999999999997</v>
      </c>
      <c r="E338" s="205">
        <v>0.96</v>
      </c>
      <c r="F338" s="204">
        <v>8694</v>
      </c>
      <c r="K338" s="207"/>
      <c r="L338" s="207"/>
      <c r="M338" s="207"/>
      <c r="N338" s="207"/>
    </row>
    <row r="339" spans="1:14" ht="19.5" customHeight="1" x14ac:dyDescent="0.25">
      <c r="A339" s="183" t="s">
        <v>221</v>
      </c>
      <c r="B339" s="205">
        <v>0.96199999999999997</v>
      </c>
      <c r="C339" s="205">
        <v>0.96099999999999997</v>
      </c>
      <c r="D339" s="205">
        <v>0.96099999999999997</v>
      </c>
      <c r="E339" s="205">
        <v>0.96</v>
      </c>
      <c r="F339" s="204">
        <v>8694</v>
      </c>
      <c r="K339" s="207"/>
      <c r="L339" s="207"/>
      <c r="M339" s="207"/>
      <c r="N339" s="207"/>
    </row>
    <row r="340" spans="1:14" ht="19.5" customHeight="1" x14ac:dyDescent="0.25">
      <c r="A340" s="183" t="s">
        <v>222</v>
      </c>
      <c r="B340" s="205">
        <v>0.996</v>
      </c>
      <c r="C340" s="205">
        <v>0.996</v>
      </c>
      <c r="D340" s="205">
        <v>0.996</v>
      </c>
      <c r="E340" s="205">
        <v>0.996</v>
      </c>
      <c r="F340" s="204">
        <v>962</v>
      </c>
      <c r="K340" s="207"/>
      <c r="L340" s="207"/>
      <c r="M340" s="207"/>
      <c r="N340" s="207"/>
    </row>
    <row r="341" spans="1:14" ht="19.5" customHeight="1" x14ac:dyDescent="0.25">
      <c r="A341" s="183" t="s">
        <v>223</v>
      </c>
      <c r="B341" s="205">
        <v>1.012</v>
      </c>
      <c r="C341" s="205">
        <v>1.0129999999999999</v>
      </c>
      <c r="D341" s="205">
        <v>1.0329999999999999</v>
      </c>
      <c r="E341" s="205">
        <v>1.0329999999999999</v>
      </c>
      <c r="F341" s="204">
        <v>963</v>
      </c>
      <c r="K341" s="207"/>
      <c r="L341" s="207"/>
      <c r="M341" s="207"/>
      <c r="N341" s="207"/>
    </row>
    <row r="342" spans="1:14" ht="19.5" customHeight="1" x14ac:dyDescent="0.25">
      <c r="A342" s="183" t="s">
        <v>224</v>
      </c>
      <c r="B342" s="205">
        <v>0.99099999999999999</v>
      </c>
      <c r="C342" s="205">
        <v>0.99199999999999999</v>
      </c>
      <c r="D342" s="205">
        <v>0.99099999999999999</v>
      </c>
      <c r="E342" s="205">
        <v>0.99199999999999999</v>
      </c>
      <c r="F342" s="204">
        <v>967</v>
      </c>
      <c r="K342" s="207"/>
      <c r="L342" s="207"/>
      <c r="M342" s="207"/>
      <c r="N342" s="207"/>
    </row>
    <row r="343" spans="1:14" ht="19.5" customHeight="1" x14ac:dyDescent="0.25">
      <c r="A343" s="183" t="s">
        <v>225</v>
      </c>
      <c r="B343" s="205">
        <v>0.99199999999999999</v>
      </c>
      <c r="C343" s="205">
        <v>0.99299999999999999</v>
      </c>
      <c r="D343" s="205">
        <v>0.99299999999999999</v>
      </c>
      <c r="E343" s="205">
        <v>0.99399999999999999</v>
      </c>
      <c r="F343" s="204">
        <v>969</v>
      </c>
      <c r="K343" s="207"/>
      <c r="L343" s="207"/>
      <c r="M343" s="207"/>
      <c r="N343" s="207"/>
    </row>
    <row r="344" spans="1:14" ht="19.5" customHeight="1" x14ac:dyDescent="0.25">
      <c r="A344" s="183" t="s">
        <v>226</v>
      </c>
      <c r="B344" s="205" t="s">
        <v>681</v>
      </c>
      <c r="C344" s="205" t="s">
        <v>681</v>
      </c>
      <c r="D344" s="205" t="s">
        <v>681</v>
      </c>
      <c r="E344" s="205" t="s">
        <v>681</v>
      </c>
      <c r="F344" s="204">
        <v>8687</v>
      </c>
      <c r="K344" s="207"/>
      <c r="L344" s="207"/>
      <c r="M344" s="207"/>
      <c r="N344" s="207"/>
    </row>
    <row r="345" spans="1:14" ht="19.5" customHeight="1" x14ac:dyDescent="0.25">
      <c r="A345" s="183" t="s">
        <v>227</v>
      </c>
      <c r="B345" s="205">
        <v>0.99</v>
      </c>
      <c r="C345" s="205">
        <v>0.99</v>
      </c>
      <c r="D345" s="205">
        <v>0.99</v>
      </c>
      <c r="E345" s="205">
        <v>0.99099999999999999</v>
      </c>
      <c r="F345" s="204">
        <v>972</v>
      </c>
      <c r="K345" s="207"/>
      <c r="L345" s="207"/>
      <c r="M345" s="207"/>
      <c r="N345" s="207"/>
    </row>
    <row r="346" spans="1:14" ht="19.5" customHeight="1" x14ac:dyDescent="0.25">
      <c r="A346" s="183" t="s">
        <v>228</v>
      </c>
      <c r="B346" s="205">
        <v>0.97499999999999998</v>
      </c>
      <c r="C346" s="205">
        <v>0.97599999999999998</v>
      </c>
      <c r="D346" s="205">
        <v>0.97499999999999998</v>
      </c>
      <c r="E346" s="205">
        <v>0.97499999999999998</v>
      </c>
      <c r="F346" s="204">
        <v>973</v>
      </c>
      <c r="K346" s="207"/>
      <c r="L346" s="207"/>
      <c r="M346" s="207"/>
      <c r="N346" s="207"/>
    </row>
    <row r="347" spans="1:14" ht="19.5" customHeight="1" x14ac:dyDescent="0.25">
      <c r="A347" s="183" t="s">
        <v>229</v>
      </c>
      <c r="B347" s="205">
        <v>0.97499999999999998</v>
      </c>
      <c r="C347" s="205">
        <v>0.97499999999999998</v>
      </c>
      <c r="D347" s="205">
        <v>0.97399999999999998</v>
      </c>
      <c r="E347" s="205">
        <v>0.97399999999999998</v>
      </c>
      <c r="F347" s="204">
        <v>974</v>
      </c>
      <c r="K347" s="207"/>
      <c r="L347" s="207"/>
      <c r="M347" s="207"/>
      <c r="N347" s="207"/>
    </row>
    <row r="348" spans="1:14" ht="19.5" customHeight="1" x14ac:dyDescent="0.25">
      <c r="A348" s="183" t="s">
        <v>230</v>
      </c>
      <c r="B348" s="205">
        <v>0.98699999999999999</v>
      </c>
      <c r="C348" s="205">
        <v>0.98699999999999999</v>
      </c>
      <c r="D348" s="205">
        <v>0.98699999999999999</v>
      </c>
      <c r="E348" s="205">
        <v>0.98699999999999999</v>
      </c>
      <c r="F348" s="204">
        <v>833</v>
      </c>
      <c r="K348" s="207"/>
      <c r="L348" s="207"/>
      <c r="M348" s="207"/>
      <c r="N348" s="207"/>
    </row>
    <row r="349" spans="1:14" ht="19.5" customHeight="1" x14ac:dyDescent="0.25">
      <c r="A349" s="183" t="s">
        <v>231</v>
      </c>
      <c r="B349" s="205">
        <v>0.99</v>
      </c>
      <c r="C349" s="205">
        <v>0.99</v>
      </c>
      <c r="D349" s="205">
        <v>0.99</v>
      </c>
      <c r="E349" s="205">
        <v>0.99</v>
      </c>
      <c r="F349" s="204">
        <v>975</v>
      </c>
      <c r="K349" s="207"/>
      <c r="L349" s="207"/>
      <c r="M349" s="207"/>
      <c r="N349" s="207"/>
    </row>
    <row r="350" spans="1:14" ht="19.5" customHeight="1" x14ac:dyDescent="0.25">
      <c r="A350" s="183" t="s">
        <v>232</v>
      </c>
      <c r="B350" s="205">
        <v>0.89</v>
      </c>
      <c r="C350" s="205">
        <v>0.89200000000000002</v>
      </c>
      <c r="D350" s="205">
        <v>0.90100000000000002</v>
      </c>
      <c r="E350" s="205">
        <v>0.89700000000000002</v>
      </c>
      <c r="F350" s="204">
        <v>977</v>
      </c>
      <c r="K350" s="207"/>
      <c r="L350" s="207"/>
      <c r="M350" s="207"/>
      <c r="N350" s="207"/>
    </row>
    <row r="351" spans="1:14" ht="19.5" customHeight="1" x14ac:dyDescent="0.25">
      <c r="A351" s="183" t="s">
        <v>233</v>
      </c>
      <c r="B351" s="205">
        <v>0.98799999999999999</v>
      </c>
      <c r="C351" s="205">
        <v>0.98799999999999999</v>
      </c>
      <c r="D351" s="205">
        <v>0.98799999999999999</v>
      </c>
      <c r="E351" s="205">
        <v>0.98799999999999999</v>
      </c>
      <c r="F351" s="204">
        <v>979</v>
      </c>
      <c r="K351" s="207"/>
      <c r="L351" s="207"/>
      <c r="M351" s="207"/>
      <c r="N351" s="207"/>
    </row>
    <row r="352" spans="1:14" ht="19.5" customHeight="1" x14ac:dyDescent="0.25">
      <c r="A352" s="183" t="s">
        <v>234</v>
      </c>
      <c r="B352" s="205">
        <v>0.99</v>
      </c>
      <c r="C352" s="205">
        <v>0.99199999999999999</v>
      </c>
      <c r="D352" s="205">
        <v>0.99099999999999999</v>
      </c>
      <c r="E352" s="205">
        <v>0.99099999999999999</v>
      </c>
      <c r="F352" s="204">
        <v>983</v>
      </c>
      <c r="K352" s="207"/>
      <c r="L352" s="207"/>
      <c r="M352" s="207"/>
      <c r="N352" s="207"/>
    </row>
    <row r="353" spans="1:14" ht="19.5" customHeight="1" x14ac:dyDescent="0.25">
      <c r="A353" s="183" t="s">
        <v>235</v>
      </c>
      <c r="B353" s="205">
        <v>0.99</v>
      </c>
      <c r="C353" s="205">
        <v>0.99199999999999999</v>
      </c>
      <c r="D353" s="205">
        <v>0.99099999999999999</v>
      </c>
      <c r="E353" s="205">
        <v>0.99099999999999999</v>
      </c>
      <c r="F353" s="204">
        <v>984</v>
      </c>
      <c r="K353" s="207"/>
      <c r="L353" s="207"/>
      <c r="M353" s="207"/>
      <c r="N353" s="207"/>
    </row>
    <row r="354" spans="1:14" ht="19.5" customHeight="1" x14ac:dyDescent="0.25">
      <c r="A354" s="183" t="s">
        <v>236</v>
      </c>
      <c r="B354" s="205">
        <v>0.98499999999999999</v>
      </c>
      <c r="C354" s="205">
        <v>1.002</v>
      </c>
      <c r="D354" s="205">
        <v>0.998</v>
      </c>
      <c r="E354" s="205">
        <v>1.012</v>
      </c>
      <c r="F354" s="204">
        <v>985</v>
      </c>
      <c r="K354" s="207"/>
      <c r="L354" s="207"/>
      <c r="M354" s="207"/>
      <c r="N354" s="207"/>
    </row>
    <row r="355" spans="1:14" ht="19.5" customHeight="1" x14ac:dyDescent="0.25">
      <c r="A355" s="183" t="s">
        <v>237</v>
      </c>
      <c r="B355" s="205">
        <v>0.97699999999999998</v>
      </c>
      <c r="C355" s="205">
        <v>0.97599999999999998</v>
      </c>
      <c r="D355" s="205">
        <v>0.97599999999999998</v>
      </c>
      <c r="E355" s="205">
        <v>0.97599999999999998</v>
      </c>
      <c r="F355" s="204">
        <v>986</v>
      </c>
      <c r="K355" s="207"/>
      <c r="L355" s="207"/>
      <c r="M355" s="207"/>
      <c r="N355" s="207"/>
    </row>
    <row r="356" spans="1:14" ht="19.5" customHeight="1" x14ac:dyDescent="0.25">
      <c r="A356" s="183" t="s">
        <v>238</v>
      </c>
      <c r="B356" s="205" t="s">
        <v>681</v>
      </c>
      <c r="C356" s="205" t="s">
        <v>681</v>
      </c>
      <c r="D356" s="205" t="s">
        <v>681</v>
      </c>
      <c r="E356" s="205" t="s">
        <v>681</v>
      </c>
      <c r="F356" s="204">
        <v>8689</v>
      </c>
      <c r="K356" s="207"/>
      <c r="L356" s="207"/>
      <c r="M356" s="207"/>
      <c r="N356" s="207"/>
    </row>
    <row r="357" spans="1:14" ht="19.5" customHeight="1" x14ac:dyDescent="0.25">
      <c r="A357" s="183" t="s">
        <v>239</v>
      </c>
      <c r="B357" s="205" t="s">
        <v>681</v>
      </c>
      <c r="C357" s="205" t="s">
        <v>681</v>
      </c>
      <c r="D357" s="205" t="s">
        <v>681</v>
      </c>
      <c r="E357" s="205" t="s">
        <v>681</v>
      </c>
      <c r="F357" s="204">
        <v>8689</v>
      </c>
      <c r="K357" s="207"/>
      <c r="L357" s="207"/>
      <c r="M357" s="207"/>
      <c r="N357" s="207"/>
    </row>
    <row r="358" spans="1:14" ht="19.5" customHeight="1" x14ac:dyDescent="0.25">
      <c r="A358" s="183" t="s">
        <v>240</v>
      </c>
      <c r="B358" s="205">
        <v>0.999</v>
      </c>
      <c r="C358" s="205">
        <v>0.998</v>
      </c>
      <c r="D358" s="205">
        <v>0.998</v>
      </c>
      <c r="E358" s="205">
        <v>0.998</v>
      </c>
      <c r="F358" s="204">
        <v>989</v>
      </c>
      <c r="K358" s="207"/>
      <c r="L358" s="207"/>
      <c r="M358" s="207"/>
      <c r="N358" s="207"/>
    </row>
    <row r="359" spans="1:14" ht="19.5" customHeight="1" x14ac:dyDescent="0.25">
      <c r="A359" s="183" t="s">
        <v>241</v>
      </c>
      <c r="B359" s="205">
        <v>0.97099999999999997</v>
      </c>
      <c r="C359" s="205">
        <v>0.97099999999999997</v>
      </c>
      <c r="D359" s="205">
        <v>0.97</v>
      </c>
      <c r="E359" s="205">
        <v>0.97099999999999997</v>
      </c>
      <c r="F359" s="204">
        <v>991</v>
      </c>
      <c r="K359" s="207"/>
      <c r="L359" s="207"/>
      <c r="M359" s="207"/>
      <c r="N359" s="207"/>
    </row>
    <row r="360" spans="1:14" ht="19.5" customHeight="1" x14ac:dyDescent="0.25">
      <c r="A360" s="183" t="s">
        <v>242</v>
      </c>
      <c r="B360" s="205">
        <v>0.97699999999999998</v>
      </c>
      <c r="C360" s="205">
        <v>0.97799999999999998</v>
      </c>
      <c r="D360" s="205">
        <v>0.97699999999999998</v>
      </c>
      <c r="E360" s="205">
        <v>0.97699999999999998</v>
      </c>
      <c r="F360" s="204">
        <v>8740</v>
      </c>
      <c r="K360" s="207"/>
      <c r="L360" s="207"/>
      <c r="M360" s="207"/>
      <c r="N360" s="207"/>
    </row>
    <row r="361" spans="1:14" ht="19.5" customHeight="1" x14ac:dyDescent="0.25">
      <c r="A361" s="183" t="s">
        <v>243</v>
      </c>
      <c r="B361" s="205">
        <v>1.004</v>
      </c>
      <c r="C361" s="205">
        <v>1.0049999999999999</v>
      </c>
      <c r="D361" s="205">
        <v>1.006</v>
      </c>
      <c r="E361" s="205">
        <v>1.004</v>
      </c>
      <c r="F361" s="204">
        <v>807</v>
      </c>
      <c r="K361" s="207"/>
      <c r="L361" s="207"/>
      <c r="M361" s="207"/>
      <c r="N361" s="207"/>
    </row>
    <row r="362" spans="1:14" ht="19.5" customHeight="1" x14ac:dyDescent="0.25">
      <c r="A362" s="183" t="s">
        <v>244</v>
      </c>
      <c r="B362" s="205">
        <v>0.99399999999999999</v>
      </c>
      <c r="C362" s="205">
        <v>0.99399999999999999</v>
      </c>
      <c r="D362" s="205">
        <v>0.99299999999999999</v>
      </c>
      <c r="E362" s="205">
        <v>0.99299999999999999</v>
      </c>
      <c r="F362" s="204">
        <v>808</v>
      </c>
      <c r="K362" s="207"/>
      <c r="L362" s="207"/>
      <c r="M362" s="207"/>
      <c r="N362" s="207"/>
    </row>
    <row r="363" spans="1:14" ht="19.5" customHeight="1" x14ac:dyDescent="0.25">
      <c r="A363" s="183" t="s">
        <v>245</v>
      </c>
      <c r="B363" s="205">
        <v>0.98499999999999999</v>
      </c>
      <c r="C363" s="205">
        <v>0.98699999999999999</v>
      </c>
      <c r="D363" s="205">
        <v>0.98499999999999999</v>
      </c>
      <c r="E363" s="205">
        <v>0.998</v>
      </c>
      <c r="F363" s="204">
        <v>929</v>
      </c>
      <c r="K363" s="207"/>
      <c r="L363" s="207"/>
      <c r="M363" s="207"/>
      <c r="N363" s="207"/>
    </row>
    <row r="364" spans="1:14" ht="19.5" customHeight="1" x14ac:dyDescent="0.25">
      <c r="A364" s="183" t="s">
        <v>246</v>
      </c>
      <c r="B364" s="205">
        <v>1.2969999999999999</v>
      </c>
      <c r="C364" s="205">
        <v>1.286</v>
      </c>
      <c r="D364" s="205">
        <v>1.2789999999999999</v>
      </c>
      <c r="E364" s="205">
        <v>1.2549999999999999</v>
      </c>
      <c r="F364" s="204">
        <v>809</v>
      </c>
      <c r="K364" s="207"/>
      <c r="L364" s="207"/>
      <c r="M364" s="207"/>
      <c r="N364" s="207"/>
    </row>
    <row r="365" spans="1:14" ht="19.5" customHeight="1" x14ac:dyDescent="0.25">
      <c r="A365" s="183" t="s">
        <v>247</v>
      </c>
      <c r="B365" s="205">
        <v>1.0109999999999999</v>
      </c>
      <c r="C365" s="205">
        <v>1.0109999999999999</v>
      </c>
      <c r="D365" s="205">
        <v>1.012</v>
      </c>
      <c r="E365" s="205">
        <v>1.0109999999999999</v>
      </c>
      <c r="F365" s="204">
        <v>810</v>
      </c>
      <c r="K365" s="207"/>
      <c r="L365" s="207"/>
      <c r="M365" s="207"/>
      <c r="N365" s="207"/>
    </row>
    <row r="366" spans="1:14" ht="19.5" customHeight="1" x14ac:dyDescent="0.25">
      <c r="A366" s="183" t="s">
        <v>248</v>
      </c>
      <c r="B366" s="205">
        <v>1.022</v>
      </c>
      <c r="C366" s="205">
        <v>1.022</v>
      </c>
      <c r="D366" s="205">
        <v>1.018</v>
      </c>
      <c r="E366" s="205">
        <v>1.02</v>
      </c>
      <c r="F366" s="204">
        <v>811</v>
      </c>
      <c r="K366" s="207"/>
      <c r="L366" s="207"/>
      <c r="M366" s="207"/>
      <c r="N366" s="207"/>
    </row>
    <row r="367" spans="1:14" ht="19.5" customHeight="1" x14ac:dyDescent="0.25">
      <c r="A367" s="183" t="s">
        <v>250</v>
      </c>
      <c r="B367" s="205">
        <v>1.02</v>
      </c>
      <c r="C367" s="205">
        <v>1.02</v>
      </c>
      <c r="D367" s="205">
        <v>1.016</v>
      </c>
      <c r="E367" s="205">
        <v>1.018</v>
      </c>
      <c r="F367" s="204">
        <v>812</v>
      </c>
      <c r="K367" s="207"/>
      <c r="L367" s="207"/>
      <c r="M367" s="207"/>
      <c r="N367" s="207"/>
    </row>
    <row r="368" spans="1:14" ht="19.5" customHeight="1" x14ac:dyDescent="0.25">
      <c r="A368" s="183" t="s">
        <v>251</v>
      </c>
      <c r="B368" s="205">
        <v>0.93899999999999995</v>
      </c>
      <c r="C368" s="205">
        <v>0.93799999999999994</v>
      </c>
      <c r="D368" s="205">
        <v>0.94199999999999995</v>
      </c>
      <c r="E368" s="205">
        <v>0.93</v>
      </c>
      <c r="F368" s="204">
        <v>813</v>
      </c>
      <c r="K368" s="207"/>
      <c r="L368" s="207"/>
      <c r="M368" s="207"/>
      <c r="N368" s="207"/>
    </row>
    <row r="369" spans="1:14" ht="19.5" customHeight="1" x14ac:dyDescent="0.25">
      <c r="A369" s="183" t="s">
        <v>252</v>
      </c>
      <c r="B369" s="205">
        <v>1.0149999999999999</v>
      </c>
      <c r="C369" s="205">
        <v>1.01</v>
      </c>
      <c r="D369" s="205">
        <v>1.014</v>
      </c>
      <c r="E369" s="205">
        <v>1.008</v>
      </c>
      <c r="F369" s="204">
        <v>814</v>
      </c>
      <c r="K369" s="207"/>
      <c r="L369" s="207"/>
      <c r="M369" s="207"/>
      <c r="N369" s="207"/>
    </row>
    <row r="370" spans="1:14" ht="19.5" customHeight="1" x14ac:dyDescent="0.25">
      <c r="A370" s="183" t="s">
        <v>253</v>
      </c>
      <c r="B370" s="205">
        <v>1.022</v>
      </c>
      <c r="C370" s="205">
        <v>1.0189999999999999</v>
      </c>
      <c r="D370" s="205">
        <v>1.0189999999999999</v>
      </c>
      <c r="E370" s="205">
        <v>1.0149999999999999</v>
      </c>
      <c r="F370" s="204">
        <v>815</v>
      </c>
      <c r="K370" s="207"/>
      <c r="L370" s="207"/>
      <c r="M370" s="207"/>
      <c r="N370" s="207"/>
    </row>
    <row r="371" spans="1:14" ht="19.5" customHeight="1" x14ac:dyDescent="0.25">
      <c r="A371" s="183" t="s">
        <v>262</v>
      </c>
      <c r="B371" s="205">
        <v>1.0029999999999999</v>
      </c>
      <c r="C371" s="205">
        <v>1.006</v>
      </c>
      <c r="D371" s="205">
        <v>1.0049999999999999</v>
      </c>
      <c r="E371" s="205">
        <v>1.002</v>
      </c>
      <c r="F371" s="204">
        <v>855</v>
      </c>
      <c r="K371" s="207"/>
      <c r="L371" s="207"/>
      <c r="M371" s="207"/>
      <c r="N371" s="207"/>
    </row>
    <row r="372" spans="1:14" ht="19.5" customHeight="1" x14ac:dyDescent="0.25">
      <c r="A372" s="183" t="s">
        <v>268</v>
      </c>
      <c r="B372" s="205">
        <v>1</v>
      </c>
      <c r="C372" s="205">
        <v>1</v>
      </c>
      <c r="D372" s="205">
        <v>1</v>
      </c>
      <c r="E372" s="205">
        <v>1</v>
      </c>
      <c r="F372" s="204">
        <v>838</v>
      </c>
      <c r="K372" s="207"/>
      <c r="L372" s="207"/>
      <c r="M372" s="207"/>
      <c r="N372" s="207"/>
    </row>
    <row r="373" spans="1:14" ht="19.5" customHeight="1" x14ac:dyDescent="0.25">
      <c r="A373" s="183" t="s">
        <v>270</v>
      </c>
      <c r="B373" s="205">
        <v>1</v>
      </c>
      <c r="C373" s="205">
        <v>1</v>
      </c>
      <c r="D373" s="205">
        <v>1</v>
      </c>
      <c r="E373" s="205">
        <v>1</v>
      </c>
      <c r="F373" s="204">
        <v>900</v>
      </c>
      <c r="K373" s="207"/>
      <c r="L373" s="207"/>
      <c r="M373" s="207"/>
      <c r="N373" s="207"/>
    </row>
    <row r="374" spans="1:14" ht="19.5" customHeight="1" x14ac:dyDescent="0.25">
      <c r="A374" s="183" t="s">
        <v>271</v>
      </c>
      <c r="B374" s="205">
        <v>1</v>
      </c>
      <c r="C374" s="205">
        <v>1</v>
      </c>
      <c r="D374" s="205">
        <v>1</v>
      </c>
      <c r="E374" s="205">
        <v>1</v>
      </c>
      <c r="F374" s="204">
        <v>900</v>
      </c>
      <c r="K374" s="207"/>
      <c r="L374" s="207"/>
      <c r="M374" s="207"/>
      <c r="N374" s="207"/>
    </row>
    <row r="375" spans="1:14" ht="19.5" customHeight="1" x14ac:dyDescent="0.25">
      <c r="A375" s="183" t="s">
        <v>272</v>
      </c>
      <c r="B375" s="205">
        <v>1</v>
      </c>
      <c r="C375" s="205">
        <v>1</v>
      </c>
      <c r="D375" s="205">
        <v>1</v>
      </c>
      <c r="E375" s="205">
        <v>1</v>
      </c>
      <c r="F375" s="204">
        <v>900</v>
      </c>
      <c r="K375" s="207"/>
      <c r="L375" s="207"/>
      <c r="M375" s="207"/>
      <c r="N375" s="207"/>
    </row>
    <row r="376" spans="1:14" ht="19.5" customHeight="1" x14ac:dyDescent="0.25">
      <c r="A376" s="183" t="s">
        <v>273</v>
      </c>
      <c r="B376" s="205">
        <v>1</v>
      </c>
      <c r="C376" s="205">
        <v>1</v>
      </c>
      <c r="D376" s="205">
        <v>1</v>
      </c>
      <c r="E376" s="205">
        <v>1</v>
      </c>
      <c r="F376" s="204">
        <v>900</v>
      </c>
      <c r="K376" s="207"/>
      <c r="L376" s="207"/>
      <c r="M376" s="207"/>
      <c r="N376" s="207"/>
    </row>
    <row r="377" spans="1:14" ht="19.5" customHeight="1" x14ac:dyDescent="0.25">
      <c r="A377" s="183" t="s">
        <v>275</v>
      </c>
      <c r="B377" s="205">
        <v>0.997</v>
      </c>
      <c r="C377" s="205">
        <v>0.995</v>
      </c>
      <c r="D377" s="205">
        <v>0.99399999999999999</v>
      </c>
      <c r="E377" s="205">
        <v>0.99299999999999999</v>
      </c>
      <c r="F377" s="204">
        <v>816</v>
      </c>
      <c r="K377" s="207"/>
      <c r="L377" s="207"/>
      <c r="M377" s="207"/>
      <c r="N377" s="207"/>
    </row>
    <row r="378" spans="1:14" ht="19.5" customHeight="1" x14ac:dyDescent="0.25">
      <c r="A378" s="183" t="s">
        <v>276</v>
      </c>
      <c r="B378" s="205">
        <v>0.98799999999999999</v>
      </c>
      <c r="C378" s="205">
        <v>0.98699999999999999</v>
      </c>
      <c r="D378" s="205">
        <v>0.98499999999999999</v>
      </c>
      <c r="E378" s="205">
        <v>0.98499999999999999</v>
      </c>
      <c r="F378" s="204">
        <v>817</v>
      </c>
      <c r="K378" s="207"/>
      <c r="L378" s="207"/>
      <c r="M378" s="207"/>
      <c r="N378" s="207"/>
    </row>
    <row r="379" spans="1:14" ht="19.5" customHeight="1" x14ac:dyDescent="0.25">
      <c r="A379" s="183" t="s">
        <v>277</v>
      </c>
      <c r="B379" s="205">
        <v>1.0109999999999999</v>
      </c>
      <c r="C379" s="205">
        <v>1.0089999999999999</v>
      </c>
      <c r="D379" s="205">
        <v>1.0069999999999999</v>
      </c>
      <c r="E379" s="205">
        <v>1.0069999999999999</v>
      </c>
      <c r="F379" s="204">
        <v>818</v>
      </c>
      <c r="K379" s="207"/>
      <c r="L379" s="207"/>
      <c r="M379" s="207"/>
      <c r="N379" s="207"/>
    </row>
    <row r="380" spans="1:14" ht="19.5" customHeight="1" x14ac:dyDescent="0.25">
      <c r="A380" s="183" t="s">
        <v>278</v>
      </c>
      <c r="B380" s="205">
        <v>1.0129999999999999</v>
      </c>
      <c r="C380" s="205">
        <v>1.012</v>
      </c>
      <c r="D380" s="205">
        <v>1.0109999999999999</v>
      </c>
      <c r="E380" s="205">
        <v>1.0109999999999999</v>
      </c>
      <c r="F380" s="204">
        <v>819</v>
      </c>
      <c r="K380" s="207"/>
      <c r="L380" s="207"/>
      <c r="M380" s="207"/>
      <c r="N380" s="207"/>
    </row>
    <row r="381" spans="1:14" ht="19.5" customHeight="1" x14ac:dyDescent="0.25">
      <c r="A381" s="183" t="s">
        <v>279</v>
      </c>
      <c r="B381" s="205">
        <v>0.97099999999999997</v>
      </c>
      <c r="C381" s="205">
        <v>0.97099999999999997</v>
      </c>
      <c r="D381" s="205">
        <v>0.97099999999999997</v>
      </c>
      <c r="E381" s="205">
        <v>0.97099999999999997</v>
      </c>
      <c r="F381" s="204">
        <v>820</v>
      </c>
      <c r="K381" s="207"/>
      <c r="L381" s="207"/>
      <c r="M381" s="207"/>
      <c r="N381" s="207"/>
    </row>
    <row r="382" spans="1:14" ht="19.5" customHeight="1" x14ac:dyDescent="0.25">
      <c r="A382" s="183" t="s">
        <v>280</v>
      </c>
      <c r="B382" s="205">
        <v>1.034</v>
      </c>
      <c r="C382" s="205">
        <v>1.054</v>
      </c>
      <c r="D382" s="205">
        <v>1.0669999999999999</v>
      </c>
      <c r="E382" s="205">
        <v>1.0649999999999999</v>
      </c>
      <c r="F382" s="204">
        <v>821</v>
      </c>
      <c r="K382" s="207"/>
      <c r="L382" s="207"/>
      <c r="M382" s="207"/>
      <c r="N382" s="207"/>
    </row>
    <row r="383" spans="1:14" ht="19.5" customHeight="1" x14ac:dyDescent="0.25">
      <c r="A383" s="183" t="s">
        <v>281</v>
      </c>
      <c r="B383" s="205">
        <v>0.998</v>
      </c>
      <c r="C383" s="205">
        <v>0.998</v>
      </c>
      <c r="D383" s="205">
        <v>0.998</v>
      </c>
      <c r="E383" s="205">
        <v>0.998</v>
      </c>
      <c r="F383" s="204">
        <v>822</v>
      </c>
      <c r="K383" s="207"/>
      <c r="L383" s="207"/>
      <c r="M383" s="207"/>
      <c r="N383" s="207"/>
    </row>
    <row r="384" spans="1:14" ht="19.5" customHeight="1" x14ac:dyDescent="0.25">
      <c r="A384" s="183" t="s">
        <v>282</v>
      </c>
      <c r="B384" s="205">
        <v>1.069</v>
      </c>
      <c r="C384" s="205">
        <v>1.121</v>
      </c>
      <c r="D384" s="205">
        <v>1.181</v>
      </c>
      <c r="E384" s="205">
        <v>1.155</v>
      </c>
      <c r="F384" s="204">
        <v>823</v>
      </c>
      <c r="K384" s="207"/>
      <c r="L384" s="207"/>
      <c r="M384" s="207"/>
      <c r="N384" s="207"/>
    </row>
    <row r="385" spans="1:14" ht="19.5" customHeight="1" x14ac:dyDescent="0.25">
      <c r="A385" s="183" t="s">
        <v>283</v>
      </c>
      <c r="B385" s="205">
        <v>1.004</v>
      </c>
      <c r="C385" s="205">
        <v>1.006</v>
      </c>
      <c r="D385" s="205">
        <v>1.006</v>
      </c>
      <c r="E385" s="205">
        <v>1.0049999999999999</v>
      </c>
      <c r="F385" s="204">
        <v>825</v>
      </c>
      <c r="K385" s="207"/>
      <c r="L385" s="207"/>
      <c r="M385" s="207"/>
      <c r="N385" s="207"/>
    </row>
    <row r="386" spans="1:14" ht="19.5" customHeight="1" x14ac:dyDescent="0.25">
      <c r="A386" s="183" t="s">
        <v>284</v>
      </c>
      <c r="B386" s="205">
        <v>1.0009999999999999</v>
      </c>
      <c r="C386" s="205">
        <v>1.0009999999999999</v>
      </c>
      <c r="D386" s="205">
        <v>1.0009999999999999</v>
      </c>
      <c r="E386" s="205">
        <v>1</v>
      </c>
      <c r="F386" s="204">
        <v>826</v>
      </c>
      <c r="K386" s="207"/>
      <c r="L386" s="207"/>
      <c r="M386" s="207"/>
      <c r="N386" s="207"/>
    </row>
    <row r="387" spans="1:14" ht="19.5" customHeight="1" x14ac:dyDescent="0.25">
      <c r="A387" s="183" t="s">
        <v>285</v>
      </c>
      <c r="B387" s="205">
        <v>0.999</v>
      </c>
      <c r="C387" s="205">
        <v>0.998</v>
      </c>
      <c r="D387" s="205">
        <v>0.998</v>
      </c>
      <c r="E387" s="205">
        <v>0.998</v>
      </c>
      <c r="F387" s="204">
        <v>966</v>
      </c>
      <c r="K387" s="207"/>
      <c r="L387" s="207"/>
      <c r="M387" s="207"/>
      <c r="N387" s="207"/>
    </row>
    <row r="388" spans="1:14" ht="19.5" customHeight="1" x14ac:dyDescent="0.25">
      <c r="A388" s="183" t="s">
        <v>286</v>
      </c>
      <c r="B388" s="205">
        <v>0.98799999999999999</v>
      </c>
      <c r="C388" s="205">
        <v>0.98799999999999999</v>
      </c>
      <c r="D388" s="205">
        <v>0.98799999999999999</v>
      </c>
      <c r="E388" s="205">
        <v>0.98799999999999999</v>
      </c>
      <c r="F388" s="204">
        <v>8710</v>
      </c>
      <c r="K388" s="207"/>
      <c r="L388" s="207"/>
      <c r="M388" s="207"/>
      <c r="N388" s="207"/>
    </row>
    <row r="389" spans="1:14" ht="19.5" customHeight="1" x14ac:dyDescent="0.25">
      <c r="A389" s="183" t="s">
        <v>287</v>
      </c>
      <c r="B389" s="205">
        <v>0.995</v>
      </c>
      <c r="C389" s="205">
        <v>0.995</v>
      </c>
      <c r="D389" s="205">
        <v>0.995</v>
      </c>
      <c r="E389" s="205">
        <v>0.995</v>
      </c>
      <c r="F389" s="204">
        <v>830</v>
      </c>
      <c r="K389" s="207"/>
      <c r="L389" s="207"/>
      <c r="M389" s="207"/>
      <c r="N389" s="207"/>
    </row>
    <row r="390" spans="1:14" ht="19.5" customHeight="1" x14ac:dyDescent="0.25">
      <c r="A390" s="183" t="s">
        <v>288</v>
      </c>
      <c r="B390" s="205">
        <v>0.98899999999999999</v>
      </c>
      <c r="C390" s="205">
        <v>0.98899999999999999</v>
      </c>
      <c r="D390" s="205">
        <v>0.98899999999999999</v>
      </c>
      <c r="E390" s="205">
        <v>0.98899999999999999</v>
      </c>
      <c r="F390" s="204">
        <v>834</v>
      </c>
      <c r="K390" s="207"/>
      <c r="L390" s="207"/>
      <c r="M390" s="207"/>
      <c r="N390" s="207"/>
    </row>
    <row r="391" spans="1:14" ht="19.5" customHeight="1" x14ac:dyDescent="0.25">
      <c r="A391" s="183" t="s">
        <v>289</v>
      </c>
      <c r="B391" s="205">
        <v>0.96399999999999997</v>
      </c>
      <c r="C391" s="205">
        <v>0.96499999999999997</v>
      </c>
      <c r="D391" s="205">
        <v>0.96499999999999997</v>
      </c>
      <c r="E391" s="205">
        <v>0.96399999999999997</v>
      </c>
      <c r="F391" s="204">
        <v>835</v>
      </c>
      <c r="K391" s="207"/>
      <c r="L391" s="207"/>
      <c r="M391" s="207"/>
      <c r="N391" s="207"/>
    </row>
    <row r="392" spans="1:14" ht="19.5" customHeight="1" x14ac:dyDescent="0.25">
      <c r="A392" s="183" t="s">
        <v>290</v>
      </c>
      <c r="B392" s="205">
        <v>0.97899999999999998</v>
      </c>
      <c r="C392" s="205">
        <v>0.97899999999999998</v>
      </c>
      <c r="D392" s="205">
        <v>0.97899999999999998</v>
      </c>
      <c r="E392" s="205">
        <v>0.97899999999999998</v>
      </c>
      <c r="F392" s="204">
        <v>990</v>
      </c>
      <c r="K392" s="207"/>
      <c r="L392" s="207"/>
      <c r="M392" s="207"/>
      <c r="N392" s="207"/>
    </row>
    <row r="393" spans="1:14" ht="19.5" customHeight="1" x14ac:dyDescent="0.25">
      <c r="A393" s="183" t="s">
        <v>291</v>
      </c>
      <c r="B393" s="205">
        <v>0.98899999999999999</v>
      </c>
      <c r="C393" s="205">
        <v>0.98899999999999999</v>
      </c>
      <c r="D393" s="205">
        <v>0.98799999999999999</v>
      </c>
      <c r="E393" s="205">
        <v>0.98799999999999999</v>
      </c>
      <c r="F393" s="204">
        <v>844</v>
      </c>
      <c r="K393" s="207"/>
      <c r="L393" s="207"/>
      <c r="M393" s="207"/>
      <c r="N393" s="207"/>
    </row>
    <row r="394" spans="1:14" ht="19.5" customHeight="1" x14ac:dyDescent="0.25">
      <c r="A394" s="183" t="s">
        <v>292</v>
      </c>
      <c r="B394" s="205">
        <v>1.0209999999999999</v>
      </c>
      <c r="C394" s="205">
        <v>1.018</v>
      </c>
      <c r="D394" s="205">
        <v>1.0169999999999999</v>
      </c>
      <c r="E394" s="205">
        <v>1.0129999999999999</v>
      </c>
      <c r="F394" s="204">
        <v>846</v>
      </c>
      <c r="K394" s="207"/>
      <c r="L394" s="207"/>
      <c r="M394" s="207"/>
      <c r="N394" s="207"/>
    </row>
    <row r="395" spans="1:14" ht="19.5" customHeight="1" x14ac:dyDescent="0.25">
      <c r="A395" s="183" t="s">
        <v>293</v>
      </c>
      <c r="B395" s="205">
        <v>0.97</v>
      </c>
      <c r="C395" s="205">
        <v>0.97499999999999998</v>
      </c>
      <c r="D395" s="205">
        <v>0.97499999999999998</v>
      </c>
      <c r="E395" s="205">
        <v>0.97499999999999998</v>
      </c>
      <c r="F395" s="204">
        <v>848</v>
      </c>
      <c r="K395" s="207"/>
      <c r="L395" s="207"/>
      <c r="M395" s="207"/>
      <c r="N395" s="207"/>
    </row>
    <row r="396" spans="1:14" ht="19.5" customHeight="1" x14ac:dyDescent="0.25">
      <c r="A396" s="183" t="s">
        <v>294</v>
      </c>
      <c r="B396" s="205">
        <v>0.99399999999999999</v>
      </c>
      <c r="C396" s="205">
        <v>0.99399999999999999</v>
      </c>
      <c r="D396" s="205">
        <v>0.99299999999999999</v>
      </c>
      <c r="E396" s="205">
        <v>0.99399999999999999</v>
      </c>
      <c r="F396" s="204">
        <v>8715</v>
      </c>
      <c r="K396" s="207"/>
      <c r="L396" s="207"/>
      <c r="M396" s="207"/>
      <c r="N396" s="207"/>
    </row>
    <row r="397" spans="1:14" ht="19.5" customHeight="1" x14ac:dyDescent="0.25">
      <c r="A397" s="183" t="s">
        <v>295</v>
      </c>
      <c r="B397" s="205">
        <v>0.93400000000000005</v>
      </c>
      <c r="C397" s="205">
        <v>0.93500000000000005</v>
      </c>
      <c r="D397" s="205">
        <v>0.93400000000000005</v>
      </c>
      <c r="E397" s="205">
        <v>0.93400000000000005</v>
      </c>
      <c r="F397" s="204">
        <v>852</v>
      </c>
      <c r="K397" s="207"/>
      <c r="L397" s="207"/>
      <c r="M397" s="207"/>
      <c r="N397" s="207"/>
    </row>
    <row r="398" spans="1:14" ht="19.5" customHeight="1" x14ac:dyDescent="0.25">
      <c r="A398" s="183" t="s">
        <v>296</v>
      </c>
      <c r="B398" s="205">
        <v>1.0009999999999999</v>
      </c>
      <c r="C398" s="205">
        <v>1.0009999999999999</v>
      </c>
      <c r="D398" s="205">
        <v>1.0009999999999999</v>
      </c>
      <c r="E398" s="205">
        <v>1.0009999999999999</v>
      </c>
      <c r="F398" s="204">
        <v>853</v>
      </c>
      <c r="K398" s="207"/>
      <c r="L398" s="207"/>
      <c r="M398" s="207"/>
      <c r="N398" s="207"/>
    </row>
    <row r="399" spans="1:14" ht="19.5" customHeight="1" x14ac:dyDescent="0.25">
      <c r="A399" s="183" t="s">
        <v>297</v>
      </c>
      <c r="B399" s="205">
        <v>0.996</v>
      </c>
      <c r="C399" s="205">
        <v>0.996</v>
      </c>
      <c r="D399" s="205">
        <v>0.996</v>
      </c>
      <c r="E399" s="205">
        <v>0.996</v>
      </c>
      <c r="F399" s="204">
        <v>854</v>
      </c>
      <c r="K399" s="207"/>
      <c r="L399" s="207"/>
      <c r="M399" s="207"/>
      <c r="N399" s="207"/>
    </row>
    <row r="400" spans="1:14" ht="19.5" customHeight="1" x14ac:dyDescent="0.25">
      <c r="A400" s="183" t="s">
        <v>298</v>
      </c>
      <c r="B400" s="205">
        <v>1.0129999999999999</v>
      </c>
      <c r="C400" s="205">
        <v>1.014</v>
      </c>
      <c r="D400" s="205">
        <v>1.014</v>
      </c>
      <c r="E400" s="205">
        <v>1.012</v>
      </c>
      <c r="F400" s="204">
        <v>859</v>
      </c>
      <c r="K400" s="207"/>
      <c r="L400" s="207"/>
      <c r="M400" s="207"/>
      <c r="N400" s="207"/>
    </row>
    <row r="401" spans="1:14" ht="19.5" customHeight="1" x14ac:dyDescent="0.25">
      <c r="A401" s="183" t="s">
        <v>299</v>
      </c>
      <c r="B401" s="205">
        <v>0.95599999999999996</v>
      </c>
      <c r="C401" s="205">
        <v>0.95299999999999996</v>
      </c>
      <c r="D401" s="205">
        <v>0.94799999999999995</v>
      </c>
      <c r="E401" s="205">
        <v>0.95199999999999996</v>
      </c>
      <c r="F401" s="204">
        <v>860</v>
      </c>
      <c r="K401" s="207"/>
      <c r="L401" s="207"/>
      <c r="M401" s="207"/>
      <c r="N401" s="207"/>
    </row>
    <row r="402" spans="1:14" ht="19.5" customHeight="1" x14ac:dyDescent="0.25">
      <c r="A402" s="183" t="s">
        <v>300</v>
      </c>
      <c r="B402" s="205">
        <v>0.97399999999999998</v>
      </c>
      <c r="C402" s="205">
        <v>0.97299999999999998</v>
      </c>
      <c r="D402" s="205">
        <v>0.97199999999999998</v>
      </c>
      <c r="E402" s="205">
        <v>0.97199999999999998</v>
      </c>
      <c r="F402" s="204">
        <v>8717</v>
      </c>
      <c r="K402" s="207"/>
      <c r="L402" s="207"/>
      <c r="M402" s="207"/>
      <c r="N402" s="207"/>
    </row>
    <row r="403" spans="1:14" ht="19.5" customHeight="1" x14ac:dyDescent="0.25">
      <c r="A403" s="183" t="s">
        <v>301</v>
      </c>
      <c r="B403" s="205">
        <v>0.98599999999999999</v>
      </c>
      <c r="C403" s="205">
        <v>0.98599999999999999</v>
      </c>
      <c r="D403" s="205">
        <v>0.98599999999999999</v>
      </c>
      <c r="E403" s="205">
        <v>0.98599999999999999</v>
      </c>
      <c r="F403" s="204">
        <v>863</v>
      </c>
      <c r="K403" s="207"/>
      <c r="L403" s="207"/>
      <c r="M403" s="207"/>
      <c r="N403" s="207"/>
    </row>
    <row r="404" spans="1:14" ht="19.5" customHeight="1" x14ac:dyDescent="0.25">
      <c r="A404" s="183" t="s">
        <v>302</v>
      </c>
      <c r="B404" s="205">
        <v>1</v>
      </c>
      <c r="C404" s="205">
        <v>1</v>
      </c>
      <c r="D404" s="205">
        <v>1.0109999999999999</v>
      </c>
      <c r="E404" s="205">
        <v>1.0049999999999999</v>
      </c>
      <c r="F404" s="204">
        <v>864</v>
      </c>
      <c r="K404" s="207"/>
      <c r="L404" s="207"/>
      <c r="M404" s="207"/>
      <c r="N404" s="207"/>
    </row>
    <row r="405" spans="1:14" ht="19.5" customHeight="1" x14ac:dyDescent="0.25">
      <c r="A405" s="183" t="s">
        <v>303</v>
      </c>
      <c r="B405" s="205">
        <v>0.97299999999999998</v>
      </c>
      <c r="C405" s="205">
        <v>0.97299999999999998</v>
      </c>
      <c r="D405" s="205">
        <v>0.97299999999999998</v>
      </c>
      <c r="E405" s="205">
        <v>0.97299999999999998</v>
      </c>
      <c r="F405" s="204">
        <v>865</v>
      </c>
      <c r="K405" s="207"/>
      <c r="L405" s="207"/>
      <c r="M405" s="207"/>
      <c r="N405" s="207"/>
    </row>
    <row r="406" spans="1:14" ht="19.5" customHeight="1" x14ac:dyDescent="0.25">
      <c r="A406" s="183" t="s">
        <v>304</v>
      </c>
      <c r="B406" s="205">
        <v>1.1319999999999999</v>
      </c>
      <c r="C406" s="205">
        <v>1.1319999999999999</v>
      </c>
      <c r="D406" s="205">
        <v>1.1259999999999999</v>
      </c>
      <c r="E406" s="205">
        <v>1.1060000000000001</v>
      </c>
      <c r="F406" s="204">
        <v>867</v>
      </c>
      <c r="K406" s="207"/>
      <c r="L406" s="207"/>
      <c r="M406" s="207"/>
      <c r="N406" s="207"/>
    </row>
    <row r="407" spans="1:14" ht="19.5" customHeight="1" x14ac:dyDescent="0.25">
      <c r="A407" s="183" t="s">
        <v>305</v>
      </c>
      <c r="B407" s="205">
        <v>1.002</v>
      </c>
      <c r="C407" s="205">
        <v>1.002</v>
      </c>
      <c r="D407" s="205">
        <v>1.0009999999999999</v>
      </c>
      <c r="E407" s="205">
        <v>1.0009999999999999</v>
      </c>
      <c r="F407" s="204">
        <v>824</v>
      </c>
      <c r="K407" s="207"/>
      <c r="L407" s="207"/>
      <c r="M407" s="207"/>
      <c r="N407" s="207"/>
    </row>
    <row r="408" spans="1:14" ht="19.5" customHeight="1" x14ac:dyDescent="0.25">
      <c r="A408" s="183" t="s">
        <v>306</v>
      </c>
      <c r="B408" s="205">
        <v>0.99</v>
      </c>
      <c r="C408" s="205">
        <v>0.99</v>
      </c>
      <c r="D408" s="205">
        <v>0.99</v>
      </c>
      <c r="E408" s="205">
        <v>0.99</v>
      </c>
      <c r="F408" s="204">
        <v>870</v>
      </c>
      <c r="K408" s="207"/>
      <c r="L408" s="207"/>
      <c r="M408" s="207"/>
      <c r="N408" s="207"/>
    </row>
    <row r="409" spans="1:14" ht="19.5" customHeight="1" x14ac:dyDescent="0.25">
      <c r="A409" s="183" t="s">
        <v>307</v>
      </c>
      <c r="B409" s="205">
        <v>0.997</v>
      </c>
      <c r="C409" s="205">
        <v>0.997</v>
      </c>
      <c r="D409" s="205">
        <v>0.997</v>
      </c>
      <c r="E409" s="205">
        <v>0.997</v>
      </c>
      <c r="F409" s="204">
        <v>871</v>
      </c>
      <c r="K409" s="207"/>
      <c r="L409" s="207"/>
      <c r="M409" s="207"/>
      <c r="N409" s="207"/>
    </row>
    <row r="410" spans="1:14" ht="19.5" customHeight="1" x14ac:dyDescent="0.25">
      <c r="A410" s="183" t="s">
        <v>308</v>
      </c>
      <c r="B410" s="205">
        <v>1.01</v>
      </c>
      <c r="C410" s="205">
        <v>1.024</v>
      </c>
      <c r="D410" s="205">
        <v>1.014</v>
      </c>
      <c r="E410" s="205">
        <v>1.01</v>
      </c>
      <c r="F410" s="204">
        <v>978</v>
      </c>
      <c r="K410" s="207"/>
      <c r="L410" s="207"/>
      <c r="M410" s="207"/>
      <c r="N410" s="207"/>
    </row>
    <row r="411" spans="1:14" ht="19.5" customHeight="1" x14ac:dyDescent="0.25">
      <c r="A411" s="183" t="s">
        <v>309</v>
      </c>
      <c r="B411" s="205">
        <v>1.0049999999999999</v>
      </c>
      <c r="C411" s="205">
        <v>1.004</v>
      </c>
      <c r="D411" s="205">
        <v>1.0029999999999999</v>
      </c>
      <c r="E411" s="205">
        <v>1.002</v>
      </c>
      <c r="F411" s="204">
        <v>873</v>
      </c>
      <c r="K411" s="207"/>
      <c r="L411" s="207"/>
      <c r="M411" s="207"/>
      <c r="N411" s="207"/>
    </row>
    <row r="412" spans="1:14" ht="19.5" customHeight="1" x14ac:dyDescent="0.25">
      <c r="A412" s="183" t="s">
        <v>312</v>
      </c>
      <c r="B412" s="205">
        <v>1.0269999999999999</v>
      </c>
      <c r="C412" s="205">
        <v>1.0269999999999999</v>
      </c>
      <c r="D412" s="205">
        <v>1.0269999999999999</v>
      </c>
      <c r="E412" s="205">
        <v>1.028</v>
      </c>
      <c r="F412" s="204">
        <v>528</v>
      </c>
      <c r="K412" s="207"/>
      <c r="L412" s="207"/>
      <c r="M412" s="207"/>
      <c r="N412" s="207"/>
    </row>
    <row r="413" spans="1:14" ht="19.5" customHeight="1" x14ac:dyDescent="0.25">
      <c r="A413" s="183" t="s">
        <v>313</v>
      </c>
      <c r="B413" s="205">
        <v>1.0269999999999999</v>
      </c>
      <c r="C413" s="205">
        <v>1.0269999999999999</v>
      </c>
      <c r="D413" s="205">
        <v>1.0269999999999999</v>
      </c>
      <c r="E413" s="205">
        <v>1.028</v>
      </c>
      <c r="F413" s="204">
        <v>528</v>
      </c>
      <c r="K413" s="207"/>
      <c r="L413" s="207"/>
      <c r="M413" s="207"/>
      <c r="N413" s="207"/>
    </row>
    <row r="414" spans="1:14" ht="19.5" customHeight="1" x14ac:dyDescent="0.25">
      <c r="A414" s="183" t="s">
        <v>314</v>
      </c>
      <c r="B414" s="205">
        <v>1.0269999999999999</v>
      </c>
      <c r="C414" s="205">
        <v>1.0269999999999999</v>
      </c>
      <c r="D414" s="205">
        <v>1.0269999999999999</v>
      </c>
      <c r="E414" s="205">
        <v>1.028</v>
      </c>
      <c r="F414" s="204">
        <v>528</v>
      </c>
      <c r="K414" s="207"/>
      <c r="L414" s="207"/>
      <c r="M414" s="207"/>
      <c r="N414" s="207"/>
    </row>
    <row r="415" spans="1:14" ht="19.5" customHeight="1" x14ac:dyDescent="0.25">
      <c r="A415" s="183" t="s">
        <v>315</v>
      </c>
      <c r="B415" s="205">
        <v>1.0269999999999999</v>
      </c>
      <c r="C415" s="205">
        <v>1.0269999999999999</v>
      </c>
      <c r="D415" s="205">
        <v>1.0269999999999999</v>
      </c>
      <c r="E415" s="205">
        <v>1.028</v>
      </c>
      <c r="F415" s="204">
        <v>528</v>
      </c>
      <c r="K415" s="207"/>
      <c r="L415" s="207"/>
      <c r="M415" s="207"/>
      <c r="N415" s="207"/>
    </row>
    <row r="416" spans="1:14" ht="19.5" customHeight="1" x14ac:dyDescent="0.25">
      <c r="A416" s="183" t="s">
        <v>316</v>
      </c>
      <c r="B416" s="205">
        <v>1.0269999999999999</v>
      </c>
      <c r="C416" s="205">
        <v>1.0269999999999999</v>
      </c>
      <c r="D416" s="205">
        <v>1.0269999999999999</v>
      </c>
      <c r="E416" s="205">
        <v>1.028</v>
      </c>
      <c r="F416" s="204">
        <v>528</v>
      </c>
      <c r="K416" s="207"/>
      <c r="L416" s="207"/>
      <c r="M416" s="207"/>
      <c r="N416" s="207"/>
    </row>
    <row r="417" spans="1:14" ht="19.5" customHeight="1" x14ac:dyDescent="0.25">
      <c r="A417" s="183" t="s">
        <v>317</v>
      </c>
      <c r="B417" s="205">
        <v>1.0269999999999999</v>
      </c>
      <c r="C417" s="205">
        <v>1.0269999999999999</v>
      </c>
      <c r="D417" s="205">
        <v>1.0269999999999999</v>
      </c>
      <c r="E417" s="205">
        <v>1.028</v>
      </c>
      <c r="F417" s="204">
        <v>528</v>
      </c>
      <c r="K417" s="207"/>
      <c r="L417" s="207"/>
      <c r="M417" s="207"/>
      <c r="N417" s="207"/>
    </row>
    <row r="418" spans="1:14" ht="19.5" customHeight="1" x14ac:dyDescent="0.25">
      <c r="A418" s="183" t="s">
        <v>318</v>
      </c>
      <c r="B418" s="205">
        <v>1.0269999999999999</v>
      </c>
      <c r="C418" s="205">
        <v>1.0269999999999999</v>
      </c>
      <c r="D418" s="205">
        <v>1.0269999999999999</v>
      </c>
      <c r="E418" s="205">
        <v>1.028</v>
      </c>
      <c r="F418" s="204">
        <v>528</v>
      </c>
      <c r="K418" s="207"/>
      <c r="L418" s="207"/>
      <c r="M418" s="207"/>
      <c r="N418" s="207"/>
    </row>
    <row r="419" spans="1:14" ht="19.5" customHeight="1" x14ac:dyDescent="0.25">
      <c r="A419" s="183" t="s">
        <v>319</v>
      </c>
      <c r="B419" s="205">
        <v>1.0269999999999999</v>
      </c>
      <c r="C419" s="205">
        <v>1.0269999999999999</v>
      </c>
      <c r="D419" s="205">
        <v>1.0269999999999999</v>
      </c>
      <c r="E419" s="205">
        <v>1.028</v>
      </c>
      <c r="F419" s="204">
        <v>528</v>
      </c>
      <c r="K419" s="207"/>
      <c r="L419" s="207"/>
      <c r="M419" s="207"/>
      <c r="N419" s="207"/>
    </row>
    <row r="420" spans="1:14" ht="19.5" customHeight="1" x14ac:dyDescent="0.25">
      <c r="A420" s="183" t="s">
        <v>320</v>
      </c>
      <c r="B420" s="205">
        <v>1.0269999999999999</v>
      </c>
      <c r="C420" s="205">
        <v>1.0269999999999999</v>
      </c>
      <c r="D420" s="205">
        <v>1.0269999999999999</v>
      </c>
      <c r="E420" s="205">
        <v>1.028</v>
      </c>
      <c r="F420" s="204">
        <v>528</v>
      </c>
      <c r="K420" s="207"/>
      <c r="L420" s="207"/>
      <c r="M420" s="207"/>
      <c r="N420" s="207"/>
    </row>
    <row r="421" spans="1:14" ht="19.5" customHeight="1" x14ac:dyDescent="0.25">
      <c r="A421" s="183" t="s">
        <v>321</v>
      </c>
      <c r="B421" s="205">
        <v>1</v>
      </c>
      <c r="C421" s="205">
        <v>1</v>
      </c>
      <c r="D421" s="205">
        <v>1</v>
      </c>
      <c r="E421" s="205">
        <v>1</v>
      </c>
      <c r="F421" s="204">
        <v>843</v>
      </c>
      <c r="K421" s="207"/>
      <c r="L421" s="207"/>
      <c r="M421" s="207"/>
      <c r="N421" s="207"/>
    </row>
    <row r="422" spans="1:14" ht="19.5" customHeight="1" x14ac:dyDescent="0.25">
      <c r="A422" s="183" t="s">
        <v>322</v>
      </c>
      <c r="B422" s="205">
        <v>1</v>
      </c>
      <c r="C422" s="205">
        <v>1</v>
      </c>
      <c r="D422" s="205">
        <v>1</v>
      </c>
      <c r="E422" s="205">
        <v>1</v>
      </c>
      <c r="F422" s="204">
        <v>843</v>
      </c>
      <c r="K422" s="207"/>
      <c r="L422" s="207"/>
      <c r="M422" s="207"/>
      <c r="N422" s="207"/>
    </row>
    <row r="423" spans="1:14" ht="19.5" customHeight="1" x14ac:dyDescent="0.25">
      <c r="A423" s="183" t="s">
        <v>323</v>
      </c>
      <c r="B423" s="205">
        <v>1</v>
      </c>
      <c r="C423" s="205">
        <v>1</v>
      </c>
      <c r="D423" s="205">
        <v>1</v>
      </c>
      <c r="E423" s="205">
        <v>1</v>
      </c>
      <c r="F423" s="204">
        <v>843</v>
      </c>
      <c r="K423" s="207"/>
      <c r="L423" s="207"/>
      <c r="M423" s="207"/>
      <c r="N423" s="207"/>
    </row>
    <row r="424" spans="1:14" ht="19.5" customHeight="1" x14ac:dyDescent="0.25">
      <c r="A424" s="183" t="s">
        <v>324</v>
      </c>
      <c r="B424" s="205">
        <v>0.996</v>
      </c>
      <c r="C424" s="205">
        <v>0.997</v>
      </c>
      <c r="D424" s="205">
        <v>0.99399999999999999</v>
      </c>
      <c r="E424" s="205">
        <v>0.99299999999999999</v>
      </c>
      <c r="F424" s="204">
        <v>874</v>
      </c>
      <c r="K424" s="207"/>
      <c r="L424" s="207"/>
      <c r="M424" s="207"/>
      <c r="N424" s="207"/>
    </row>
    <row r="425" spans="1:14" ht="19.5" customHeight="1" x14ac:dyDescent="0.25">
      <c r="A425" s="183" t="s">
        <v>325</v>
      </c>
      <c r="B425" s="205">
        <v>0.95399999999999996</v>
      </c>
      <c r="C425" s="205">
        <v>0.95499999999999996</v>
      </c>
      <c r="D425" s="205">
        <v>0.95199999999999996</v>
      </c>
      <c r="E425" s="205">
        <v>0.95299999999999996</v>
      </c>
      <c r="F425" s="204">
        <v>875</v>
      </c>
      <c r="K425" s="207"/>
      <c r="L425" s="207"/>
      <c r="M425" s="207"/>
      <c r="N425" s="207"/>
    </row>
    <row r="426" spans="1:14" ht="19.5" customHeight="1" x14ac:dyDescent="0.25">
      <c r="A426" s="183" t="s">
        <v>326</v>
      </c>
      <c r="B426" s="205">
        <v>0.99199999999999999</v>
      </c>
      <c r="C426" s="205">
        <v>0.99199999999999999</v>
      </c>
      <c r="D426" s="205">
        <v>0.99199999999999999</v>
      </c>
      <c r="E426" s="205">
        <v>0.99199999999999999</v>
      </c>
      <c r="F426" s="204">
        <v>980</v>
      </c>
      <c r="K426" s="207"/>
      <c r="L426" s="207"/>
      <c r="M426" s="207"/>
      <c r="N426" s="207"/>
    </row>
    <row r="427" spans="1:14" ht="19.5" customHeight="1" x14ac:dyDescent="0.25">
      <c r="A427" s="183" t="s">
        <v>327</v>
      </c>
      <c r="B427" s="205">
        <v>1.0029999999999999</v>
      </c>
      <c r="C427" s="205">
        <v>1.004</v>
      </c>
      <c r="D427" s="205">
        <v>1.004</v>
      </c>
      <c r="E427" s="205">
        <v>1.004</v>
      </c>
      <c r="F427" s="204">
        <v>879</v>
      </c>
      <c r="K427" s="207"/>
      <c r="L427" s="207"/>
      <c r="M427" s="207"/>
      <c r="N427" s="207"/>
    </row>
    <row r="428" spans="1:14" ht="19.5" customHeight="1" x14ac:dyDescent="0.25">
      <c r="A428" s="183" t="s">
        <v>328</v>
      </c>
      <c r="B428" s="205">
        <v>0.99299999999999999</v>
      </c>
      <c r="C428" s="205">
        <v>0.99299999999999999</v>
      </c>
      <c r="D428" s="205">
        <v>0.99299999999999999</v>
      </c>
      <c r="E428" s="205">
        <v>0.99299999999999999</v>
      </c>
      <c r="F428" s="204">
        <v>847</v>
      </c>
      <c r="K428" s="207"/>
      <c r="L428" s="207"/>
      <c r="M428" s="207"/>
      <c r="N428" s="207"/>
    </row>
    <row r="429" spans="1:14" ht="19.5" customHeight="1" x14ac:dyDescent="0.25">
      <c r="A429" s="183" t="s">
        <v>330</v>
      </c>
      <c r="B429" s="205">
        <v>0.997</v>
      </c>
      <c r="C429" s="205">
        <v>0.997</v>
      </c>
      <c r="D429" s="205">
        <v>0.997</v>
      </c>
      <c r="E429" s="205">
        <v>0.997</v>
      </c>
      <c r="F429" s="204">
        <v>881</v>
      </c>
      <c r="K429" s="207"/>
      <c r="L429" s="207"/>
      <c r="M429" s="207"/>
      <c r="N429" s="207"/>
    </row>
    <row r="430" spans="1:14" ht="19.5" customHeight="1" x14ac:dyDescent="0.25">
      <c r="A430" s="183" t="s">
        <v>331</v>
      </c>
      <c r="B430" s="205">
        <v>1.034</v>
      </c>
      <c r="C430" s="205">
        <v>1.069</v>
      </c>
      <c r="D430" s="205">
        <v>1.0940000000000001</v>
      </c>
      <c r="E430" s="205">
        <v>1.07</v>
      </c>
      <c r="F430" s="204">
        <v>882</v>
      </c>
      <c r="K430" s="207"/>
      <c r="L430" s="207"/>
      <c r="M430" s="207"/>
      <c r="N430" s="207"/>
    </row>
    <row r="431" spans="1:14" ht="19.5" customHeight="1" x14ac:dyDescent="0.25">
      <c r="A431" s="183" t="s">
        <v>332</v>
      </c>
      <c r="B431" s="205">
        <v>1</v>
      </c>
      <c r="C431" s="205">
        <v>1.0009999999999999</v>
      </c>
      <c r="D431" s="205">
        <v>0.999</v>
      </c>
      <c r="E431" s="205">
        <v>0.999</v>
      </c>
      <c r="F431" s="204">
        <v>883</v>
      </c>
      <c r="K431" s="207"/>
      <c r="L431" s="207"/>
      <c r="M431" s="207"/>
      <c r="N431" s="207"/>
    </row>
    <row r="432" spans="1:14" ht="19.5" customHeight="1" x14ac:dyDescent="0.25">
      <c r="A432" s="183" t="s">
        <v>333</v>
      </c>
      <c r="B432" s="205">
        <v>0.98799999999999999</v>
      </c>
      <c r="C432" s="205">
        <v>0.98699999999999999</v>
      </c>
      <c r="D432" s="205">
        <v>0.98699999999999999</v>
      </c>
      <c r="E432" s="205">
        <v>0.98699999999999999</v>
      </c>
      <c r="F432" s="204">
        <v>885</v>
      </c>
      <c r="K432" s="207"/>
      <c r="L432" s="207"/>
      <c r="M432" s="207"/>
      <c r="N432" s="207"/>
    </row>
    <row r="433" spans="1:14" ht="19.5" customHeight="1" x14ac:dyDescent="0.25">
      <c r="A433" s="183" t="s">
        <v>334</v>
      </c>
      <c r="B433" s="205">
        <v>1.0049999999999999</v>
      </c>
      <c r="C433" s="205">
        <v>1.0049999999999999</v>
      </c>
      <c r="D433" s="205">
        <v>1.006</v>
      </c>
      <c r="E433" s="205">
        <v>1.004</v>
      </c>
      <c r="F433" s="204">
        <v>886</v>
      </c>
      <c r="K433" s="207"/>
      <c r="L433" s="207"/>
      <c r="M433" s="207"/>
      <c r="N433" s="207"/>
    </row>
    <row r="434" spans="1:14" ht="19.5" customHeight="1" x14ac:dyDescent="0.25">
      <c r="A434" s="183" t="s">
        <v>335</v>
      </c>
      <c r="B434" s="205">
        <v>0.996</v>
      </c>
      <c r="C434" s="205">
        <v>0.996</v>
      </c>
      <c r="D434" s="205">
        <v>0.996</v>
      </c>
      <c r="E434" s="205">
        <v>0.996</v>
      </c>
      <c r="F434" s="204">
        <v>887</v>
      </c>
      <c r="K434" s="207"/>
      <c r="L434" s="207"/>
      <c r="M434" s="207"/>
      <c r="N434" s="207"/>
    </row>
    <row r="435" spans="1:14" ht="19.5" customHeight="1" x14ac:dyDescent="0.25">
      <c r="A435" s="183" t="s">
        <v>336</v>
      </c>
      <c r="B435" s="205">
        <v>0.94</v>
      </c>
      <c r="C435" s="205">
        <v>0.93899999999999995</v>
      </c>
      <c r="D435" s="205">
        <v>0.93799999999999994</v>
      </c>
      <c r="E435" s="205">
        <v>0.93799999999999994</v>
      </c>
      <c r="F435" s="204">
        <v>888</v>
      </c>
      <c r="K435" s="207"/>
      <c r="L435" s="207"/>
      <c r="M435" s="207"/>
      <c r="N435" s="207"/>
    </row>
    <row r="436" spans="1:14" ht="19.5" customHeight="1" x14ac:dyDescent="0.25">
      <c r="A436" s="183" t="s">
        <v>337</v>
      </c>
      <c r="B436" s="205">
        <v>0.98699999999999999</v>
      </c>
      <c r="C436" s="205">
        <v>0.98699999999999999</v>
      </c>
      <c r="D436" s="205">
        <v>0.98699999999999999</v>
      </c>
      <c r="E436" s="205">
        <v>0.98599999999999999</v>
      </c>
      <c r="F436" s="204">
        <v>891</v>
      </c>
      <c r="K436" s="207"/>
      <c r="L436" s="207"/>
      <c r="M436" s="207"/>
      <c r="N436" s="207"/>
    </row>
    <row r="437" spans="1:14" ht="19.5" customHeight="1" x14ac:dyDescent="0.25">
      <c r="A437" s="183" t="s">
        <v>338</v>
      </c>
      <c r="B437" s="205">
        <v>0.98799999999999999</v>
      </c>
      <c r="C437" s="205">
        <v>0.996</v>
      </c>
      <c r="D437" s="205">
        <v>0.999</v>
      </c>
      <c r="E437" s="205">
        <v>0.98599999999999999</v>
      </c>
      <c r="F437" s="204">
        <v>893</v>
      </c>
      <c r="K437" s="207"/>
      <c r="L437" s="207"/>
      <c r="M437" s="207"/>
      <c r="N437" s="207"/>
    </row>
    <row r="438" spans="1:14" ht="19.5" customHeight="1" x14ac:dyDescent="0.25">
      <c r="A438" s="183" t="s">
        <v>339</v>
      </c>
      <c r="B438" s="205">
        <v>0.996</v>
      </c>
      <c r="C438" s="205">
        <v>0.996</v>
      </c>
      <c r="D438" s="205">
        <v>0.996</v>
      </c>
      <c r="E438" s="205">
        <v>0.996</v>
      </c>
      <c r="F438" s="204">
        <v>8720</v>
      </c>
      <c r="K438" s="207"/>
      <c r="L438" s="207"/>
      <c r="M438" s="207"/>
      <c r="N438" s="207"/>
    </row>
    <row r="439" spans="1:14" ht="19.5" customHeight="1" x14ac:dyDescent="0.25">
      <c r="A439" s="183" t="s">
        <v>340</v>
      </c>
      <c r="B439" s="205">
        <v>0.97699999999999998</v>
      </c>
      <c r="C439" s="205">
        <v>0.97599999999999998</v>
      </c>
      <c r="D439" s="205">
        <v>0.97599999999999998</v>
      </c>
      <c r="E439" s="205">
        <v>0.97599999999999998</v>
      </c>
      <c r="F439" s="204">
        <v>895</v>
      </c>
      <c r="K439" s="207"/>
      <c r="L439" s="207"/>
      <c r="M439" s="207"/>
      <c r="N439" s="207"/>
    </row>
    <row r="440" spans="1:14" ht="19.5" customHeight="1" x14ac:dyDescent="0.25">
      <c r="A440" s="183" t="s">
        <v>341</v>
      </c>
      <c r="B440" s="205">
        <v>0.96899999999999997</v>
      </c>
      <c r="C440" s="205">
        <v>0.96799999999999997</v>
      </c>
      <c r="D440" s="205">
        <v>0.96799999999999997</v>
      </c>
      <c r="E440" s="205">
        <v>0.96699999999999997</v>
      </c>
      <c r="F440" s="204">
        <v>896</v>
      </c>
      <c r="K440" s="207"/>
      <c r="L440" s="207"/>
      <c r="M440" s="207"/>
      <c r="N440" s="207"/>
    </row>
    <row r="441" spans="1:14" ht="19.5" customHeight="1" x14ac:dyDescent="0.25">
      <c r="A441" s="183" t="s">
        <v>342</v>
      </c>
      <c r="B441" s="205">
        <v>1.0429999999999999</v>
      </c>
      <c r="C441" s="205">
        <v>1.0369999999999999</v>
      </c>
      <c r="D441" s="205">
        <v>1.044</v>
      </c>
      <c r="E441" s="205">
        <v>1.0389999999999999</v>
      </c>
      <c r="F441" s="204">
        <v>856</v>
      </c>
      <c r="K441" s="207"/>
      <c r="L441" s="207"/>
      <c r="M441" s="207"/>
      <c r="N441" s="207"/>
    </row>
    <row r="442" spans="1:14" ht="19.5" customHeight="1" x14ac:dyDescent="0.25">
      <c r="A442" s="183" t="s">
        <v>345</v>
      </c>
      <c r="B442" s="205">
        <v>0.97699999999999998</v>
      </c>
      <c r="C442" s="205">
        <v>0.97699999999999998</v>
      </c>
      <c r="D442" s="205">
        <v>0.97599999999999998</v>
      </c>
      <c r="E442" s="205">
        <v>0.97599999999999998</v>
      </c>
      <c r="F442" s="204">
        <v>8719</v>
      </c>
      <c r="K442" s="207"/>
      <c r="L442" s="207"/>
      <c r="M442" s="207"/>
      <c r="N442" s="207"/>
    </row>
    <row r="443" spans="1:14" ht="19.5" customHeight="1" x14ac:dyDescent="0.25">
      <c r="A443" s="183" t="s">
        <v>346</v>
      </c>
      <c r="B443" s="205">
        <v>0.99099999999999999</v>
      </c>
      <c r="C443" s="205">
        <v>0.99099999999999999</v>
      </c>
      <c r="D443" s="205">
        <v>0.99099999999999999</v>
      </c>
      <c r="E443" s="205">
        <v>0.99</v>
      </c>
      <c r="F443" s="204">
        <v>908</v>
      </c>
      <c r="K443" s="207"/>
      <c r="L443" s="207"/>
      <c r="M443" s="207"/>
      <c r="N443" s="207"/>
    </row>
    <row r="444" spans="1:14" ht="19.5" customHeight="1" x14ac:dyDescent="0.25">
      <c r="A444" s="183" t="s">
        <v>347</v>
      </c>
      <c r="B444" s="205">
        <v>1.0569999999999999</v>
      </c>
      <c r="C444" s="205">
        <v>1.054</v>
      </c>
      <c r="D444" s="205">
        <v>1.05</v>
      </c>
      <c r="E444" s="205">
        <v>1.054</v>
      </c>
      <c r="F444" s="204">
        <v>831</v>
      </c>
      <c r="K444" s="207"/>
      <c r="L444" s="207"/>
      <c r="M444" s="207"/>
      <c r="N444" s="207"/>
    </row>
    <row r="445" spans="1:14" ht="19.5" customHeight="1" x14ac:dyDescent="0.25">
      <c r="A445" s="183" t="s">
        <v>348</v>
      </c>
      <c r="B445" s="205">
        <v>1.0049999999999999</v>
      </c>
      <c r="C445" s="205">
        <v>1.008</v>
      </c>
      <c r="D445" s="205">
        <v>1.006</v>
      </c>
      <c r="E445" s="205">
        <v>1.0069999999999999</v>
      </c>
      <c r="F445" s="204">
        <v>836</v>
      </c>
      <c r="K445" s="207"/>
      <c r="L445" s="207"/>
      <c r="M445" s="207"/>
      <c r="N445" s="207"/>
    </row>
    <row r="446" spans="1:14" ht="19.5" customHeight="1" x14ac:dyDescent="0.25">
      <c r="A446" s="183" t="s">
        <v>349</v>
      </c>
      <c r="B446" s="205">
        <v>1.014</v>
      </c>
      <c r="C446" s="205">
        <v>1.012</v>
      </c>
      <c r="D446" s="205">
        <v>1.0129999999999999</v>
      </c>
      <c r="E446" s="205">
        <v>1.01</v>
      </c>
      <c r="F446" s="204">
        <v>971</v>
      </c>
      <c r="K446" s="207"/>
      <c r="L446" s="207"/>
      <c r="M446" s="207"/>
      <c r="N446" s="207"/>
    </row>
    <row r="447" spans="1:14" ht="19.5" customHeight="1" x14ac:dyDescent="0.25">
      <c r="A447" s="183" t="s">
        <v>350</v>
      </c>
      <c r="B447" s="205">
        <v>1</v>
      </c>
      <c r="C447" s="205">
        <v>1</v>
      </c>
      <c r="D447" s="205">
        <v>1</v>
      </c>
      <c r="E447" s="205">
        <v>1</v>
      </c>
      <c r="F447" s="204">
        <v>8707</v>
      </c>
      <c r="K447" s="207"/>
      <c r="L447" s="207"/>
      <c r="M447" s="207"/>
      <c r="N447" s="207"/>
    </row>
    <row r="448" spans="1:14" ht="19.5" customHeight="1" x14ac:dyDescent="0.25">
      <c r="A448" s="183" t="s">
        <v>352</v>
      </c>
      <c r="B448" s="205">
        <v>0.99099999999999999</v>
      </c>
      <c r="C448" s="205">
        <v>0.99099999999999999</v>
      </c>
      <c r="D448" s="205">
        <v>0.99099999999999999</v>
      </c>
      <c r="E448" s="205">
        <v>0.99099999999999999</v>
      </c>
      <c r="F448" s="204">
        <v>828</v>
      </c>
      <c r="K448" s="207"/>
      <c r="L448" s="207"/>
      <c r="M448" s="207"/>
      <c r="N448" s="207"/>
    </row>
    <row r="449" spans="1:14" ht="19.5" customHeight="1" x14ac:dyDescent="0.25">
      <c r="A449" s="183" t="s">
        <v>353</v>
      </c>
      <c r="B449" s="205">
        <v>1.0009999999999999</v>
      </c>
      <c r="C449" s="205">
        <v>1.0009999999999999</v>
      </c>
      <c r="D449" s="205">
        <v>0.997</v>
      </c>
      <c r="E449" s="205">
        <v>0.996</v>
      </c>
      <c r="F449" s="204">
        <v>981</v>
      </c>
      <c r="K449" s="207"/>
      <c r="L449" s="207"/>
      <c r="M449" s="207"/>
      <c r="N449" s="207"/>
    </row>
    <row r="450" spans="1:14" ht="19.5" customHeight="1" x14ac:dyDescent="0.25">
      <c r="A450" s="183" t="s">
        <v>354</v>
      </c>
      <c r="B450" s="205">
        <v>1</v>
      </c>
      <c r="C450" s="205">
        <v>1</v>
      </c>
      <c r="D450" s="205">
        <v>1</v>
      </c>
      <c r="E450" s="205">
        <v>1</v>
      </c>
      <c r="F450" s="204">
        <v>839</v>
      </c>
      <c r="K450" s="207"/>
      <c r="L450" s="207"/>
      <c r="M450" s="207"/>
      <c r="N450" s="207"/>
    </row>
    <row r="451" spans="1:14" ht="19.5" customHeight="1" x14ac:dyDescent="0.25">
      <c r="A451" s="183" t="s">
        <v>355</v>
      </c>
      <c r="B451" s="205">
        <v>0.996</v>
      </c>
      <c r="C451" s="205">
        <v>0.996</v>
      </c>
      <c r="D451" s="205">
        <v>0.996</v>
      </c>
      <c r="E451" s="205">
        <v>0.996</v>
      </c>
      <c r="F451" s="204">
        <v>8722</v>
      </c>
      <c r="K451" s="207"/>
      <c r="L451" s="207"/>
      <c r="M451" s="207"/>
      <c r="N451" s="207"/>
    </row>
    <row r="452" spans="1:14" ht="19.5" customHeight="1" x14ac:dyDescent="0.25">
      <c r="A452" s="183" t="s">
        <v>356</v>
      </c>
      <c r="B452" s="205">
        <v>0.96</v>
      </c>
      <c r="C452" s="205">
        <v>0.96</v>
      </c>
      <c r="D452" s="205">
        <v>0.96099999999999997</v>
      </c>
      <c r="E452" s="205">
        <v>0.96</v>
      </c>
      <c r="F452" s="204">
        <v>970</v>
      </c>
      <c r="K452" s="207"/>
      <c r="L452" s="207"/>
      <c r="M452" s="207"/>
      <c r="N452" s="207"/>
    </row>
    <row r="453" spans="1:14" ht="19.5" customHeight="1" x14ac:dyDescent="0.25">
      <c r="A453" s="183" t="s">
        <v>357</v>
      </c>
      <c r="B453" s="205">
        <v>0.94699999999999995</v>
      </c>
      <c r="C453" s="205">
        <v>0.94699999999999995</v>
      </c>
      <c r="D453" s="205">
        <v>0.95199999999999996</v>
      </c>
      <c r="E453" s="205">
        <v>0.94899999999999995</v>
      </c>
      <c r="F453" s="204">
        <v>876</v>
      </c>
      <c r="K453" s="207"/>
      <c r="L453" s="207"/>
      <c r="M453" s="207"/>
      <c r="N453" s="207"/>
    </row>
    <row r="454" spans="1:14" ht="19.5" customHeight="1" x14ac:dyDescent="0.25">
      <c r="A454" s="183" t="s">
        <v>358</v>
      </c>
      <c r="B454" s="205">
        <v>0.98199999999999998</v>
      </c>
      <c r="C454" s="205">
        <v>0.98199999999999998</v>
      </c>
      <c r="D454" s="205">
        <v>0.98199999999999998</v>
      </c>
      <c r="E454" s="205">
        <v>0.98199999999999998</v>
      </c>
      <c r="F454" s="204">
        <v>880</v>
      </c>
      <c r="K454" s="207"/>
      <c r="L454" s="207"/>
      <c r="M454" s="207"/>
      <c r="N454" s="207"/>
    </row>
    <row r="455" spans="1:14" ht="19.5" customHeight="1" x14ac:dyDescent="0.25">
      <c r="A455" s="183" t="s">
        <v>359</v>
      </c>
      <c r="B455" s="205">
        <v>1.008</v>
      </c>
      <c r="C455" s="205">
        <v>1.006</v>
      </c>
      <c r="D455" s="205">
        <v>1.008</v>
      </c>
      <c r="E455" s="205">
        <v>1.008</v>
      </c>
      <c r="F455" s="204">
        <v>840</v>
      </c>
      <c r="K455" s="207"/>
      <c r="L455" s="207"/>
      <c r="M455" s="207"/>
      <c r="N455" s="207"/>
    </row>
    <row r="456" spans="1:14" ht="19.5" customHeight="1" x14ac:dyDescent="0.25">
      <c r="A456" s="183" t="s">
        <v>360</v>
      </c>
      <c r="B456" s="205">
        <v>0.94699999999999995</v>
      </c>
      <c r="C456" s="205">
        <v>0.94699999999999995</v>
      </c>
      <c r="D456" s="205">
        <v>0.94699999999999995</v>
      </c>
      <c r="E456" s="205">
        <v>0.94599999999999995</v>
      </c>
      <c r="F456" s="204">
        <v>829</v>
      </c>
      <c r="K456" s="207"/>
      <c r="L456" s="207"/>
      <c r="M456" s="207"/>
      <c r="N456" s="207"/>
    </row>
    <row r="457" spans="1:14" ht="19.5" customHeight="1" x14ac:dyDescent="0.25">
      <c r="A457" s="183" t="s">
        <v>361</v>
      </c>
      <c r="B457" s="205">
        <v>0.97</v>
      </c>
      <c r="C457" s="205">
        <v>0.97</v>
      </c>
      <c r="D457" s="205">
        <v>0.96399999999999997</v>
      </c>
      <c r="E457" s="205">
        <v>0.96699999999999997</v>
      </c>
      <c r="F457" s="204">
        <v>8741</v>
      </c>
      <c r="K457" s="207"/>
      <c r="L457" s="207"/>
      <c r="M457" s="207"/>
      <c r="N457" s="207"/>
    </row>
    <row r="458" spans="1:14" ht="19.5" customHeight="1" x14ac:dyDescent="0.25">
      <c r="A458" s="183" t="s">
        <v>362</v>
      </c>
      <c r="B458" s="205">
        <v>1.004</v>
      </c>
      <c r="C458" s="205">
        <v>1.004</v>
      </c>
      <c r="D458" s="205">
        <v>1.004</v>
      </c>
      <c r="E458" s="205">
        <v>1.0029999999999999</v>
      </c>
      <c r="F458" s="204">
        <v>841</v>
      </c>
      <c r="K458" s="207"/>
      <c r="L458" s="207"/>
      <c r="M458" s="207"/>
      <c r="N458" s="207"/>
    </row>
    <row r="459" spans="1:14" ht="19.5" customHeight="1" x14ac:dyDescent="0.25">
      <c r="A459" s="183" t="s">
        <v>363</v>
      </c>
      <c r="B459" s="205">
        <v>0.995</v>
      </c>
      <c r="C459" s="205">
        <v>0.995</v>
      </c>
      <c r="D459" s="205">
        <v>0.995</v>
      </c>
      <c r="E459" s="205">
        <v>0.995</v>
      </c>
      <c r="F459" s="204">
        <v>982</v>
      </c>
      <c r="K459" s="207"/>
      <c r="L459" s="207"/>
      <c r="M459" s="207"/>
      <c r="N459" s="207"/>
    </row>
    <row r="460" spans="1:14" ht="19.5" customHeight="1" x14ac:dyDescent="0.25">
      <c r="A460" s="183" t="s">
        <v>364</v>
      </c>
      <c r="B460" s="205">
        <v>0.98299999999999998</v>
      </c>
      <c r="C460" s="205">
        <v>0.98299999999999998</v>
      </c>
      <c r="D460" s="205">
        <v>0.98299999999999998</v>
      </c>
      <c r="E460" s="205">
        <v>0.98299999999999998</v>
      </c>
      <c r="F460" s="204">
        <v>531</v>
      </c>
      <c r="K460" s="207"/>
      <c r="L460" s="207"/>
      <c r="M460" s="207"/>
      <c r="N460" s="207"/>
    </row>
    <row r="461" spans="1:14" ht="19.5" customHeight="1" x14ac:dyDescent="0.25">
      <c r="A461" s="183" t="s">
        <v>365</v>
      </c>
      <c r="B461" s="205">
        <v>0.99299999999999999</v>
      </c>
      <c r="C461" s="205">
        <v>0.99399999999999999</v>
      </c>
      <c r="D461" s="205">
        <v>0.99299999999999999</v>
      </c>
      <c r="E461" s="205">
        <v>0.99299999999999999</v>
      </c>
      <c r="F461" s="204">
        <v>845</v>
      </c>
      <c r="K461" s="207"/>
      <c r="L461" s="207"/>
      <c r="M461" s="207"/>
      <c r="N461" s="207"/>
    </row>
    <row r="462" spans="1:14" ht="19.5" customHeight="1" x14ac:dyDescent="0.25">
      <c r="A462" s="183" t="s">
        <v>366</v>
      </c>
      <c r="B462" s="205">
        <v>1.0029999999999999</v>
      </c>
      <c r="C462" s="205">
        <v>0.999</v>
      </c>
      <c r="D462" s="205">
        <v>0.999</v>
      </c>
      <c r="E462" s="205">
        <v>1.002</v>
      </c>
      <c r="F462" s="204">
        <v>849</v>
      </c>
      <c r="K462" s="207"/>
      <c r="L462" s="207"/>
      <c r="M462" s="207"/>
      <c r="N462" s="207"/>
    </row>
    <row r="463" spans="1:14" ht="19.5" customHeight="1" x14ac:dyDescent="0.25">
      <c r="A463" s="183" t="s">
        <v>367</v>
      </c>
      <c r="B463" s="205">
        <v>0.96899999999999997</v>
      </c>
      <c r="C463" s="205">
        <v>0.96899999999999997</v>
      </c>
      <c r="D463" s="205">
        <v>0.96899999999999997</v>
      </c>
      <c r="E463" s="205">
        <v>0.96899999999999997</v>
      </c>
      <c r="F463" s="204">
        <v>992</v>
      </c>
      <c r="K463" s="207"/>
      <c r="L463" s="207"/>
      <c r="M463" s="207"/>
      <c r="N463" s="207"/>
    </row>
    <row r="464" spans="1:14" ht="19.5" customHeight="1" x14ac:dyDescent="0.25">
      <c r="A464" s="183" t="s">
        <v>368</v>
      </c>
      <c r="B464" s="205">
        <v>1.0289999999999999</v>
      </c>
      <c r="C464" s="205">
        <v>1.0289999999999999</v>
      </c>
      <c r="D464" s="205">
        <v>1.0309999999999999</v>
      </c>
      <c r="E464" s="205">
        <v>1.0309999999999999</v>
      </c>
      <c r="F464" s="204">
        <v>934</v>
      </c>
      <c r="K464" s="207"/>
      <c r="L464" s="207"/>
      <c r="M464" s="207"/>
      <c r="N464" s="207"/>
    </row>
    <row r="465" spans="1:14" ht="19.5" customHeight="1" x14ac:dyDescent="0.25">
      <c r="A465" s="183" t="s">
        <v>369</v>
      </c>
      <c r="B465" s="205">
        <v>1.0049999999999999</v>
      </c>
      <c r="C465" s="205">
        <v>1.002</v>
      </c>
      <c r="D465" s="205">
        <v>0.999</v>
      </c>
      <c r="E465" s="205">
        <v>0.996</v>
      </c>
      <c r="F465" s="204">
        <v>933</v>
      </c>
      <c r="K465" s="207"/>
      <c r="L465" s="207"/>
      <c r="M465" s="207"/>
      <c r="N465" s="207"/>
    </row>
    <row r="466" spans="1:14" ht="19.5" customHeight="1" x14ac:dyDescent="0.25">
      <c r="A466" s="183" t="s">
        <v>370</v>
      </c>
      <c r="B466" s="205">
        <v>0.98299999999999998</v>
      </c>
      <c r="C466" s="205">
        <v>0.98299999999999998</v>
      </c>
      <c r="D466" s="205">
        <v>0.98299999999999998</v>
      </c>
      <c r="E466" s="205">
        <v>0.98299999999999998</v>
      </c>
      <c r="F466" s="204">
        <v>251</v>
      </c>
      <c r="K466" s="207"/>
      <c r="L466" s="207"/>
      <c r="M466" s="207"/>
      <c r="N466" s="207"/>
    </row>
    <row r="467" spans="1:14" ht="19.5" customHeight="1" x14ac:dyDescent="0.25">
      <c r="A467" s="183" t="s">
        <v>371</v>
      </c>
      <c r="B467" s="205">
        <v>1.016</v>
      </c>
      <c r="C467" s="205">
        <v>1.02</v>
      </c>
      <c r="D467" s="205">
        <v>1.0289999999999999</v>
      </c>
      <c r="E467" s="205">
        <v>1.0249999999999999</v>
      </c>
      <c r="F467" s="204">
        <v>995</v>
      </c>
      <c r="K467" s="207"/>
      <c r="L467" s="207"/>
      <c r="M467" s="207"/>
      <c r="N467" s="207"/>
    </row>
    <row r="468" spans="1:14" ht="19.5" customHeight="1" x14ac:dyDescent="0.25">
      <c r="A468" s="183" t="s">
        <v>372</v>
      </c>
      <c r="B468" s="205">
        <v>0.996</v>
      </c>
      <c r="C468" s="205">
        <v>0.995</v>
      </c>
      <c r="D468" s="205">
        <v>0.995</v>
      </c>
      <c r="E468" s="205">
        <v>0.99299999999999999</v>
      </c>
      <c r="F468" s="204">
        <v>964</v>
      </c>
      <c r="K468" s="207"/>
      <c r="L468" s="207"/>
      <c r="M468" s="207"/>
      <c r="N468" s="207"/>
    </row>
    <row r="469" spans="1:14" ht="19.5" customHeight="1" x14ac:dyDescent="0.25">
      <c r="A469" s="183" t="s">
        <v>373</v>
      </c>
      <c r="B469" s="205">
        <v>0.98699999999999999</v>
      </c>
      <c r="C469" s="205">
        <v>0.98699999999999999</v>
      </c>
      <c r="D469" s="205">
        <v>0.98699999999999999</v>
      </c>
      <c r="E469" s="205">
        <v>0.98699999999999999</v>
      </c>
      <c r="F469" s="204">
        <v>827</v>
      </c>
      <c r="K469" s="207"/>
      <c r="L469" s="207"/>
      <c r="M469" s="207"/>
      <c r="N469" s="207"/>
    </row>
    <row r="470" spans="1:14" ht="19.5" customHeight="1" x14ac:dyDescent="0.25">
      <c r="A470" s="183" t="s">
        <v>374</v>
      </c>
      <c r="B470" s="205">
        <v>0.96199999999999997</v>
      </c>
      <c r="C470" s="205">
        <v>0.96299999999999997</v>
      </c>
      <c r="D470" s="205">
        <v>0.96</v>
      </c>
      <c r="E470" s="205">
        <v>0.95699999999999996</v>
      </c>
      <c r="F470" s="204">
        <v>898</v>
      </c>
      <c r="K470" s="207"/>
      <c r="L470" s="207"/>
      <c r="M470" s="207"/>
      <c r="N470" s="207"/>
    </row>
    <row r="471" spans="1:14" ht="19.5" customHeight="1" x14ac:dyDescent="0.25">
      <c r="A471" s="183" t="s">
        <v>375</v>
      </c>
      <c r="B471" s="205">
        <v>1.0129999999999999</v>
      </c>
      <c r="C471" s="205">
        <v>1.022</v>
      </c>
      <c r="D471" s="205">
        <v>1.0229999999999999</v>
      </c>
      <c r="E471" s="205">
        <v>1.0249999999999999</v>
      </c>
      <c r="F471" s="204">
        <v>996</v>
      </c>
      <c r="K471" s="207"/>
      <c r="L471" s="207"/>
      <c r="M471" s="207"/>
      <c r="N471" s="207"/>
    </row>
    <row r="472" spans="1:14" ht="19.5" customHeight="1" x14ac:dyDescent="0.25">
      <c r="A472" s="183" t="s">
        <v>376</v>
      </c>
      <c r="B472" s="205">
        <v>1.038</v>
      </c>
      <c r="C472" s="205">
        <v>1.038</v>
      </c>
      <c r="D472" s="205">
        <v>1.0529999999999999</v>
      </c>
      <c r="E472" s="205">
        <v>1.0529999999999999</v>
      </c>
      <c r="F472" s="204">
        <v>842</v>
      </c>
      <c r="K472" s="207"/>
      <c r="L472" s="207"/>
      <c r="M472" s="207"/>
      <c r="N472" s="207"/>
    </row>
    <row r="473" spans="1:14" ht="19.5" customHeight="1" x14ac:dyDescent="0.25">
      <c r="A473" s="183" t="s">
        <v>377</v>
      </c>
      <c r="B473" s="205">
        <v>0.999</v>
      </c>
      <c r="C473" s="205">
        <v>0.998</v>
      </c>
      <c r="D473" s="205">
        <v>0.998</v>
      </c>
      <c r="E473" s="205">
        <v>0.997</v>
      </c>
      <c r="F473" s="204">
        <v>899</v>
      </c>
      <c r="K473" s="207"/>
      <c r="L473" s="207"/>
      <c r="M473" s="207"/>
      <c r="N473" s="207"/>
    </row>
    <row r="474" spans="1:14" ht="19.5" customHeight="1" x14ac:dyDescent="0.25">
      <c r="A474" s="183" t="s">
        <v>378</v>
      </c>
      <c r="B474" s="205">
        <v>0.97099999999999997</v>
      </c>
      <c r="C474" s="205">
        <v>0.97099999999999997</v>
      </c>
      <c r="D474" s="205">
        <v>0.97099999999999997</v>
      </c>
      <c r="E474" s="205">
        <v>0.97099999999999997</v>
      </c>
      <c r="F474" s="204">
        <v>8727</v>
      </c>
      <c r="K474" s="207"/>
      <c r="L474" s="207"/>
      <c r="M474" s="207"/>
      <c r="N474" s="207"/>
    </row>
    <row r="475" spans="1:14" ht="19.5" customHeight="1" x14ac:dyDescent="0.25">
      <c r="A475" s="183" t="s">
        <v>379</v>
      </c>
      <c r="B475" s="205">
        <v>0.97599999999999998</v>
      </c>
      <c r="C475" s="205">
        <v>0.97599999999999998</v>
      </c>
      <c r="D475" s="205">
        <v>0.97699999999999998</v>
      </c>
      <c r="E475" s="205">
        <v>0.97599999999999998</v>
      </c>
      <c r="F475" s="204">
        <v>902</v>
      </c>
      <c r="K475" s="207"/>
      <c r="L475" s="207"/>
      <c r="M475" s="207"/>
      <c r="N475" s="207"/>
    </row>
    <row r="476" spans="1:14" ht="19.5" customHeight="1" x14ac:dyDescent="0.25">
      <c r="A476" s="183" t="s">
        <v>380</v>
      </c>
      <c r="B476" s="205">
        <v>0.995</v>
      </c>
      <c r="C476" s="205">
        <v>0.995</v>
      </c>
      <c r="D476" s="205">
        <v>0.995</v>
      </c>
      <c r="E476" s="205">
        <v>0.995</v>
      </c>
      <c r="F476" s="204">
        <v>912</v>
      </c>
      <c r="K476" s="207"/>
      <c r="L476" s="207"/>
      <c r="M476" s="207"/>
      <c r="N476" s="207"/>
    </row>
    <row r="477" spans="1:14" ht="19.5" customHeight="1" x14ac:dyDescent="0.25">
      <c r="A477" s="183" t="s">
        <v>381</v>
      </c>
      <c r="B477" s="205">
        <v>1.0049999999999999</v>
      </c>
      <c r="C477" s="205">
        <v>1.0069999999999999</v>
      </c>
      <c r="D477" s="205">
        <v>1.006</v>
      </c>
      <c r="E477" s="205">
        <v>1.006</v>
      </c>
      <c r="F477" s="204">
        <v>994</v>
      </c>
      <c r="K477" s="207"/>
      <c r="L477" s="207"/>
      <c r="M477" s="207"/>
      <c r="N477" s="207"/>
    </row>
    <row r="478" spans="1:14" ht="19.5" customHeight="1" x14ac:dyDescent="0.25">
      <c r="A478" s="183" t="s">
        <v>382</v>
      </c>
      <c r="B478" s="205">
        <v>1.026</v>
      </c>
      <c r="C478" s="205">
        <v>1.0189999999999999</v>
      </c>
      <c r="D478" s="205">
        <v>1.024</v>
      </c>
      <c r="E478" s="205">
        <v>1.0169999999999999</v>
      </c>
      <c r="F478" s="204">
        <v>916</v>
      </c>
      <c r="K478" s="207"/>
      <c r="L478" s="207"/>
      <c r="M478" s="207"/>
      <c r="N478" s="207"/>
    </row>
    <row r="479" spans="1:14" ht="19.5" customHeight="1" x14ac:dyDescent="0.25">
      <c r="A479" s="183" t="s">
        <v>383</v>
      </c>
      <c r="B479" s="205">
        <v>1.0069999999999999</v>
      </c>
      <c r="C479" s="205">
        <v>1.0049999999999999</v>
      </c>
      <c r="D479" s="205">
        <v>1.004</v>
      </c>
      <c r="E479" s="205">
        <v>1.004</v>
      </c>
      <c r="F479" s="204">
        <v>919</v>
      </c>
      <c r="K479" s="207"/>
      <c r="L479" s="207"/>
      <c r="M479" s="207"/>
      <c r="N479" s="207"/>
    </row>
    <row r="480" spans="1:14" ht="19.5" customHeight="1" x14ac:dyDescent="0.25">
      <c r="A480" s="183" t="s">
        <v>384</v>
      </c>
      <c r="B480" s="205">
        <v>1.014</v>
      </c>
      <c r="C480" s="205">
        <v>1.014</v>
      </c>
      <c r="D480" s="205">
        <v>1.0129999999999999</v>
      </c>
      <c r="E480" s="205">
        <v>1.008</v>
      </c>
      <c r="F480" s="204">
        <v>965</v>
      </c>
      <c r="K480" s="207"/>
      <c r="L480" s="207"/>
      <c r="M480" s="207"/>
      <c r="N480" s="207"/>
    </row>
    <row r="481" spans="1:14" ht="19.5" customHeight="1" x14ac:dyDescent="0.25">
      <c r="A481" s="183" t="s">
        <v>385</v>
      </c>
      <c r="B481" s="205">
        <v>0.97399999999999998</v>
      </c>
      <c r="C481" s="205">
        <v>0.97299999999999998</v>
      </c>
      <c r="D481" s="205">
        <v>0.97399999999999998</v>
      </c>
      <c r="E481" s="205">
        <v>0.97299999999999998</v>
      </c>
      <c r="F481" s="204">
        <v>8755</v>
      </c>
      <c r="K481" s="207"/>
      <c r="L481" s="207"/>
      <c r="M481" s="207"/>
      <c r="N481" s="207"/>
    </row>
    <row r="482" spans="1:14" ht="19.5" customHeight="1" x14ac:dyDescent="0.25">
      <c r="A482" s="183" t="s">
        <v>386</v>
      </c>
      <c r="B482" s="205">
        <v>0.998</v>
      </c>
      <c r="C482" s="205">
        <v>0.998</v>
      </c>
      <c r="D482" s="205">
        <v>1.002</v>
      </c>
      <c r="E482" s="205">
        <v>1.002</v>
      </c>
      <c r="F482" s="204">
        <v>535</v>
      </c>
      <c r="K482" s="207"/>
      <c r="L482" s="207"/>
      <c r="M482" s="207"/>
      <c r="N482" s="207"/>
    </row>
    <row r="483" spans="1:14" ht="19.5" customHeight="1" x14ac:dyDescent="0.25">
      <c r="A483" s="183" t="s">
        <v>387</v>
      </c>
      <c r="B483" s="205">
        <v>1.0169999999999999</v>
      </c>
      <c r="C483" s="205">
        <v>1.014</v>
      </c>
      <c r="D483" s="205">
        <v>1.02</v>
      </c>
      <c r="E483" s="205">
        <v>1.0169999999999999</v>
      </c>
      <c r="F483" s="204">
        <v>976</v>
      </c>
      <c r="K483" s="207"/>
      <c r="L483" s="207"/>
      <c r="M483" s="207"/>
      <c r="N483" s="207"/>
    </row>
    <row r="484" spans="1:14" ht="19.5" customHeight="1" x14ac:dyDescent="0.25">
      <c r="A484" s="183" t="s">
        <v>388</v>
      </c>
      <c r="B484" s="205">
        <v>1.0149999999999999</v>
      </c>
      <c r="C484" s="205">
        <v>1.012</v>
      </c>
      <c r="D484" s="205">
        <v>1.0169999999999999</v>
      </c>
      <c r="E484" s="205">
        <v>1.0149999999999999</v>
      </c>
      <c r="F484" s="204">
        <v>857</v>
      </c>
      <c r="K484" s="207"/>
      <c r="L484" s="207"/>
      <c r="M484" s="207"/>
      <c r="N484" s="207"/>
    </row>
    <row r="485" spans="1:14" ht="19.5" customHeight="1" x14ac:dyDescent="0.25">
      <c r="A485" s="183" t="s">
        <v>389</v>
      </c>
      <c r="B485" s="205">
        <v>0.998</v>
      </c>
      <c r="C485" s="205">
        <v>0.998</v>
      </c>
      <c r="D485" s="205">
        <v>0.998</v>
      </c>
      <c r="E485" s="205">
        <v>0.998</v>
      </c>
      <c r="F485" s="204">
        <v>533</v>
      </c>
      <c r="K485" s="207"/>
      <c r="L485" s="207"/>
      <c r="M485" s="207"/>
      <c r="N485" s="207"/>
    </row>
    <row r="486" spans="1:14" ht="19.5" customHeight="1" x14ac:dyDescent="0.25">
      <c r="A486" s="183" t="s">
        <v>390</v>
      </c>
      <c r="B486" s="205">
        <v>0.996</v>
      </c>
      <c r="C486" s="205">
        <v>0.996</v>
      </c>
      <c r="D486" s="205">
        <v>0.996</v>
      </c>
      <c r="E486" s="205">
        <v>0.996</v>
      </c>
      <c r="F486" s="204">
        <v>947</v>
      </c>
      <c r="K486" s="207"/>
      <c r="L486" s="207"/>
      <c r="M486" s="207"/>
      <c r="N486" s="207"/>
    </row>
    <row r="487" spans="1:14" ht="19.5" customHeight="1" x14ac:dyDescent="0.25">
      <c r="A487" s="183" t="s">
        <v>391</v>
      </c>
      <c r="B487" s="205">
        <v>0.99399999999999999</v>
      </c>
      <c r="C487" s="205">
        <v>0.998</v>
      </c>
      <c r="D487" s="205">
        <v>0.998</v>
      </c>
      <c r="E487" s="205">
        <v>0.997</v>
      </c>
      <c r="F487" s="204">
        <v>957</v>
      </c>
      <c r="K487" s="207"/>
      <c r="L487" s="207"/>
      <c r="M487" s="207"/>
      <c r="N487" s="207"/>
    </row>
    <row r="488" spans="1:14" ht="19.5" customHeight="1" x14ac:dyDescent="0.25">
      <c r="A488" s="183" t="s">
        <v>393</v>
      </c>
      <c r="B488" s="205">
        <v>1.014</v>
      </c>
      <c r="C488" s="205">
        <v>1.014</v>
      </c>
      <c r="D488" s="205">
        <v>1.0089999999999999</v>
      </c>
      <c r="E488" s="205">
        <v>1.0089999999999999</v>
      </c>
      <c r="F488" s="204">
        <v>960</v>
      </c>
      <c r="K488" s="207"/>
      <c r="L488" s="207"/>
      <c r="M488" s="207"/>
      <c r="N488" s="207"/>
    </row>
    <row r="489" spans="1:14" ht="19.5" customHeight="1" x14ac:dyDescent="0.25">
      <c r="A489" s="183" t="s">
        <v>394</v>
      </c>
      <c r="B489" s="205">
        <v>1</v>
      </c>
      <c r="C489" s="205">
        <v>1</v>
      </c>
      <c r="D489" s="205">
        <v>1</v>
      </c>
      <c r="E489" s="205">
        <v>1</v>
      </c>
      <c r="F489" s="204">
        <v>872</v>
      </c>
      <c r="K489" s="207"/>
      <c r="L489" s="207"/>
      <c r="M489" s="207"/>
      <c r="N489" s="207"/>
    </row>
    <row r="490" spans="1:14" ht="19.5" customHeight="1" x14ac:dyDescent="0.25">
      <c r="A490" s="183" t="s">
        <v>395</v>
      </c>
      <c r="B490" s="205">
        <v>1</v>
      </c>
      <c r="C490" s="205">
        <v>0.999</v>
      </c>
      <c r="D490" s="205">
        <v>0.998</v>
      </c>
      <c r="E490" s="205">
        <v>0.999</v>
      </c>
      <c r="F490" s="204">
        <v>968</v>
      </c>
      <c r="K490" s="207"/>
      <c r="L490" s="207"/>
      <c r="M490" s="207"/>
      <c r="N490" s="207"/>
    </row>
    <row r="491" spans="1:14" ht="19.5" customHeight="1" x14ac:dyDescent="0.25">
      <c r="A491" s="183" t="s">
        <v>396</v>
      </c>
      <c r="B491" s="205">
        <v>0.97799999999999998</v>
      </c>
      <c r="C491" s="205">
        <v>0.97799999999999998</v>
      </c>
      <c r="D491" s="205">
        <v>0.97799999999999998</v>
      </c>
      <c r="E491" s="205">
        <v>0.97799999999999998</v>
      </c>
      <c r="F491" s="204">
        <v>894</v>
      </c>
      <c r="K491" s="207"/>
      <c r="L491" s="207"/>
      <c r="M491" s="207"/>
      <c r="N491" s="207"/>
    </row>
    <row r="492" spans="1:14" ht="19.5" customHeight="1" x14ac:dyDescent="0.25">
      <c r="A492" s="183" t="s">
        <v>397</v>
      </c>
      <c r="B492" s="205">
        <v>0.995</v>
      </c>
      <c r="C492" s="205">
        <v>0.995</v>
      </c>
      <c r="D492" s="205">
        <v>0.995</v>
      </c>
      <c r="E492" s="205">
        <v>0.995</v>
      </c>
      <c r="F492" s="204">
        <v>878</v>
      </c>
      <c r="K492" s="207"/>
      <c r="L492" s="207"/>
      <c r="M492" s="207"/>
      <c r="N492" s="207"/>
    </row>
    <row r="493" spans="1:14" ht="19.5" customHeight="1" x14ac:dyDescent="0.25">
      <c r="A493" s="183" t="s">
        <v>398</v>
      </c>
      <c r="B493" s="205">
        <v>0.94899999999999995</v>
      </c>
      <c r="C493" s="205">
        <v>0.95</v>
      </c>
      <c r="D493" s="205">
        <v>0.95</v>
      </c>
      <c r="E493" s="205">
        <v>0.95</v>
      </c>
      <c r="F493" s="204">
        <v>911</v>
      </c>
      <c r="K493" s="207"/>
      <c r="L493" s="207"/>
      <c r="M493" s="207"/>
      <c r="N493" s="207"/>
    </row>
    <row r="494" spans="1:14" ht="19.5" customHeight="1" x14ac:dyDescent="0.25">
      <c r="A494" s="183" t="s">
        <v>399</v>
      </c>
      <c r="B494" s="205">
        <v>0.999</v>
      </c>
      <c r="C494" s="205">
        <v>0.996</v>
      </c>
      <c r="D494" s="205">
        <v>0.996</v>
      </c>
      <c r="E494" s="205">
        <v>0.999</v>
      </c>
      <c r="F494" s="204">
        <v>920</v>
      </c>
      <c r="K494" s="207"/>
      <c r="L494" s="207"/>
      <c r="M494" s="207"/>
      <c r="N494" s="207"/>
    </row>
    <row r="495" spans="1:14" ht="19.5" customHeight="1" x14ac:dyDescent="0.25">
      <c r="A495" s="183" t="s">
        <v>400</v>
      </c>
      <c r="B495" s="205">
        <v>1</v>
      </c>
      <c r="C495" s="205">
        <v>1</v>
      </c>
      <c r="D495" s="205">
        <v>1</v>
      </c>
      <c r="E495" s="205">
        <v>1</v>
      </c>
      <c r="F495" s="204">
        <v>8756</v>
      </c>
      <c r="K495" s="207"/>
      <c r="L495" s="207"/>
      <c r="M495" s="207"/>
      <c r="N495" s="207"/>
    </row>
    <row r="496" spans="1:14" ht="19.5" customHeight="1" x14ac:dyDescent="0.25">
      <c r="A496" s="183" t="s">
        <v>401</v>
      </c>
      <c r="B496" s="205">
        <v>1.0129999999999999</v>
      </c>
      <c r="C496" s="205">
        <v>1.018</v>
      </c>
      <c r="D496" s="205">
        <v>1.006</v>
      </c>
      <c r="E496" s="205">
        <v>1.0089999999999999</v>
      </c>
      <c r="F496" s="204">
        <v>988</v>
      </c>
      <c r="K496" s="207"/>
      <c r="L496" s="207"/>
      <c r="M496" s="207"/>
      <c r="N496" s="207"/>
    </row>
    <row r="497" spans="1:14" ht="19.5" customHeight="1" x14ac:dyDescent="0.25">
      <c r="A497" s="183" t="s">
        <v>402</v>
      </c>
      <c r="B497" s="205">
        <v>1.014</v>
      </c>
      <c r="C497" s="205">
        <v>1.014</v>
      </c>
      <c r="D497" s="205">
        <v>1.0089999999999999</v>
      </c>
      <c r="E497" s="205">
        <v>1.0089999999999999</v>
      </c>
      <c r="F497" s="204">
        <v>960</v>
      </c>
      <c r="K497" s="207"/>
      <c r="L497" s="207"/>
      <c r="M497" s="207"/>
      <c r="N497" s="207"/>
    </row>
    <row r="498" spans="1:14" ht="19.5" customHeight="1" x14ac:dyDescent="0.25">
      <c r="A498" s="183" t="s">
        <v>403</v>
      </c>
      <c r="B498" s="205">
        <v>1.02</v>
      </c>
      <c r="C498" s="205">
        <v>1.014</v>
      </c>
      <c r="D498" s="205">
        <v>1.0189999999999999</v>
      </c>
      <c r="E498" s="205">
        <v>1.012</v>
      </c>
      <c r="F498" s="204">
        <v>921</v>
      </c>
      <c r="K498" s="207"/>
      <c r="L498" s="207"/>
      <c r="M498" s="207"/>
      <c r="N498" s="207"/>
    </row>
    <row r="499" spans="1:14" ht="19.5" customHeight="1" x14ac:dyDescent="0.25">
      <c r="A499" s="183" t="s">
        <v>404</v>
      </c>
      <c r="B499" s="205">
        <v>1</v>
      </c>
      <c r="C499" s="205">
        <v>1</v>
      </c>
      <c r="D499" s="205">
        <v>1</v>
      </c>
      <c r="E499" s="205">
        <v>1</v>
      </c>
      <c r="F499" s="204">
        <v>998</v>
      </c>
      <c r="K499" s="207"/>
      <c r="L499" s="207"/>
      <c r="M499" s="207"/>
      <c r="N499" s="207"/>
    </row>
    <row r="500" spans="1:14" ht="19.5" customHeight="1" x14ac:dyDescent="0.25">
      <c r="A500" s="183" t="s">
        <v>405</v>
      </c>
      <c r="B500" s="205">
        <v>1.0089999999999999</v>
      </c>
      <c r="C500" s="205">
        <v>1.0069999999999999</v>
      </c>
      <c r="D500" s="205">
        <v>1.0069999999999999</v>
      </c>
      <c r="E500" s="205">
        <v>1.004</v>
      </c>
      <c r="F500" s="204">
        <v>8738</v>
      </c>
      <c r="K500" s="207"/>
      <c r="L500" s="207"/>
      <c r="M500" s="207"/>
      <c r="N500" s="207"/>
    </row>
    <row r="501" spans="1:14" ht="19.5" customHeight="1" x14ac:dyDescent="0.25">
      <c r="A501" s="183" t="s">
        <v>406</v>
      </c>
      <c r="B501" s="205">
        <v>1.0209999999999999</v>
      </c>
      <c r="C501" s="205">
        <v>1.0169999999999999</v>
      </c>
      <c r="D501" s="205">
        <v>1.0249999999999999</v>
      </c>
      <c r="E501" s="205">
        <v>1.022</v>
      </c>
      <c r="F501" s="204">
        <v>959</v>
      </c>
      <c r="K501" s="207"/>
      <c r="L501" s="207"/>
      <c r="M501" s="207"/>
      <c r="N501" s="207"/>
    </row>
    <row r="502" spans="1:14" ht="19.5" customHeight="1" x14ac:dyDescent="0.25">
      <c r="A502" s="183" t="s">
        <v>407</v>
      </c>
      <c r="B502" s="205">
        <v>1.006</v>
      </c>
      <c r="C502" s="205">
        <v>1.004</v>
      </c>
      <c r="D502" s="205">
        <v>1.004</v>
      </c>
      <c r="E502" s="205">
        <v>1.0049999999999999</v>
      </c>
      <c r="F502" s="204">
        <v>901</v>
      </c>
      <c r="K502" s="207"/>
      <c r="L502" s="207"/>
      <c r="M502" s="207"/>
      <c r="N502" s="207"/>
    </row>
    <row r="503" spans="1:14" ht="19.5" customHeight="1" x14ac:dyDescent="0.25">
      <c r="A503" s="183" t="s">
        <v>408</v>
      </c>
      <c r="B503" s="205">
        <v>0.98399999999999999</v>
      </c>
      <c r="C503" s="205">
        <v>0.98399999999999999</v>
      </c>
      <c r="D503" s="205">
        <v>0.98399999999999999</v>
      </c>
      <c r="E503" s="205">
        <v>0.98399999999999999</v>
      </c>
      <c r="F503" s="204">
        <v>905</v>
      </c>
      <c r="K503" s="207"/>
      <c r="L503" s="207"/>
      <c r="M503" s="207"/>
      <c r="N503" s="207"/>
    </row>
    <row r="504" spans="1:14" ht="19.5" customHeight="1" x14ac:dyDescent="0.25">
      <c r="A504" s="183" t="s">
        <v>410</v>
      </c>
      <c r="B504" s="205">
        <v>0.998</v>
      </c>
      <c r="C504" s="205">
        <v>0.998</v>
      </c>
      <c r="D504" s="205">
        <v>0.998</v>
      </c>
      <c r="E504" s="205">
        <v>0.998</v>
      </c>
      <c r="F504" s="204">
        <v>8737</v>
      </c>
      <c r="K504" s="207"/>
      <c r="L504" s="207"/>
      <c r="M504" s="207"/>
      <c r="N504" s="207"/>
    </row>
    <row r="505" spans="1:14" ht="19.5" customHeight="1" x14ac:dyDescent="0.25">
      <c r="A505" s="183" t="s">
        <v>411</v>
      </c>
      <c r="B505" s="205">
        <v>1.0009999999999999</v>
      </c>
      <c r="C505" s="205">
        <v>1.0009999999999999</v>
      </c>
      <c r="D505" s="205">
        <v>1.0009999999999999</v>
      </c>
      <c r="E505" s="205">
        <v>1</v>
      </c>
      <c r="F505" s="204">
        <v>862</v>
      </c>
      <c r="K505" s="207"/>
      <c r="L505" s="207"/>
      <c r="M505" s="207"/>
      <c r="N505" s="207"/>
    </row>
    <row r="506" spans="1:14" ht="19.5" customHeight="1" x14ac:dyDescent="0.25">
      <c r="A506" s="183" t="s">
        <v>412</v>
      </c>
      <c r="B506" s="205">
        <v>1</v>
      </c>
      <c r="C506" s="205">
        <v>1</v>
      </c>
      <c r="D506" s="205">
        <v>1</v>
      </c>
      <c r="E506" s="205">
        <v>1</v>
      </c>
      <c r="F506" s="204">
        <v>8743</v>
      </c>
      <c r="K506" s="207"/>
      <c r="L506" s="207"/>
      <c r="M506" s="207"/>
      <c r="N506" s="207"/>
    </row>
    <row r="507" spans="1:14" ht="19.5" customHeight="1" x14ac:dyDescent="0.25">
      <c r="A507" s="183" t="s">
        <v>413</v>
      </c>
      <c r="B507" s="205">
        <v>0.97199999999999998</v>
      </c>
      <c r="C507" s="205">
        <v>0.97199999999999998</v>
      </c>
      <c r="D507" s="205">
        <v>0.97199999999999998</v>
      </c>
      <c r="E507" s="205">
        <v>0.97199999999999998</v>
      </c>
      <c r="F507" s="204">
        <v>8757</v>
      </c>
      <c r="K507" s="207"/>
      <c r="L507" s="207"/>
      <c r="M507" s="207"/>
      <c r="N507" s="207"/>
    </row>
    <row r="508" spans="1:14" ht="19.5" customHeight="1" x14ac:dyDescent="0.25">
      <c r="A508" s="183" t="s">
        <v>414</v>
      </c>
      <c r="B508" s="205">
        <v>0.98699999999999999</v>
      </c>
      <c r="C508" s="205">
        <v>0.98599999999999999</v>
      </c>
      <c r="D508" s="205">
        <v>0.98599999999999999</v>
      </c>
      <c r="E508" s="205">
        <v>0.98699999999999999</v>
      </c>
      <c r="F508" s="204">
        <v>897</v>
      </c>
      <c r="K508" s="207"/>
      <c r="L508" s="207"/>
      <c r="M508" s="207"/>
      <c r="N508" s="207"/>
    </row>
    <row r="509" spans="1:14" ht="19.5" customHeight="1" x14ac:dyDescent="0.25">
      <c r="A509" s="183" t="s">
        <v>415</v>
      </c>
      <c r="B509" s="205">
        <v>1.014</v>
      </c>
      <c r="C509" s="205">
        <v>1.014</v>
      </c>
      <c r="D509" s="205">
        <v>1.0089999999999999</v>
      </c>
      <c r="E509" s="205">
        <v>1.0089999999999999</v>
      </c>
      <c r="F509" s="204">
        <v>960</v>
      </c>
      <c r="K509" s="207"/>
      <c r="L509" s="207"/>
      <c r="M509" s="207"/>
      <c r="N509" s="207"/>
    </row>
    <row r="510" spans="1:14" ht="19.5" customHeight="1" x14ac:dyDescent="0.25">
      <c r="A510" s="183" t="s">
        <v>417</v>
      </c>
      <c r="B510" s="205">
        <v>0.96</v>
      </c>
      <c r="C510" s="205">
        <v>0.96099999999999997</v>
      </c>
      <c r="D510" s="205">
        <v>0.96099999999999997</v>
      </c>
      <c r="E510" s="205">
        <v>0.96099999999999997</v>
      </c>
      <c r="F510" s="204">
        <v>907</v>
      </c>
      <c r="K510" s="207"/>
      <c r="L510" s="207"/>
      <c r="M510" s="207"/>
      <c r="N510" s="207"/>
    </row>
    <row r="511" spans="1:14" ht="19.5" customHeight="1" x14ac:dyDescent="0.25">
      <c r="A511" s="183" t="s">
        <v>418</v>
      </c>
      <c r="B511" s="205">
        <v>0.95599999999999996</v>
      </c>
      <c r="C511" s="205">
        <v>0.95599999999999996</v>
      </c>
      <c r="D511" s="205">
        <v>0.95799999999999996</v>
      </c>
      <c r="E511" s="205">
        <v>0.95699999999999996</v>
      </c>
      <c r="F511" s="204">
        <v>997</v>
      </c>
      <c r="K511" s="207"/>
      <c r="L511" s="207"/>
      <c r="M511" s="207"/>
      <c r="N511" s="207"/>
    </row>
    <row r="512" spans="1:14" ht="19.5" customHeight="1" x14ac:dyDescent="0.25">
      <c r="A512" s="183" t="s">
        <v>419</v>
      </c>
      <c r="B512" s="205">
        <v>0.96899999999999997</v>
      </c>
      <c r="C512" s="205">
        <v>0.96899999999999997</v>
      </c>
      <c r="D512" s="205">
        <v>0.96899999999999997</v>
      </c>
      <c r="E512" s="205">
        <v>0.96899999999999997</v>
      </c>
      <c r="F512" s="204">
        <v>892</v>
      </c>
      <c r="K512" s="207"/>
      <c r="L512" s="207"/>
      <c r="M512" s="207"/>
      <c r="N512" s="207"/>
    </row>
    <row r="513" spans="1:14" ht="19.5" customHeight="1" x14ac:dyDescent="0.25">
      <c r="A513" s="183" t="s">
        <v>420</v>
      </c>
      <c r="B513" s="205">
        <v>0.999</v>
      </c>
      <c r="C513" s="205">
        <v>0.999</v>
      </c>
      <c r="D513" s="205">
        <v>0.999</v>
      </c>
      <c r="E513" s="205">
        <v>0.999</v>
      </c>
      <c r="F513" s="204">
        <v>993</v>
      </c>
      <c r="K513" s="207"/>
      <c r="L513" s="207"/>
      <c r="M513" s="207"/>
      <c r="N513" s="207"/>
    </row>
    <row r="514" spans="1:14" ht="19.5" customHeight="1" x14ac:dyDescent="0.25">
      <c r="A514" s="183" t="s">
        <v>423</v>
      </c>
      <c r="B514" s="205">
        <v>1.01</v>
      </c>
      <c r="C514" s="205">
        <v>1.0069999999999999</v>
      </c>
      <c r="D514" s="205">
        <v>1.0069999999999999</v>
      </c>
      <c r="E514" s="205">
        <v>1.0029999999999999</v>
      </c>
      <c r="F514" s="204">
        <v>858</v>
      </c>
      <c r="K514" s="207"/>
      <c r="L514" s="207"/>
      <c r="M514" s="207"/>
      <c r="N514" s="207"/>
    </row>
    <row r="515" spans="1:14" ht="19.5" customHeight="1" x14ac:dyDescent="0.25">
      <c r="A515" s="183" t="s">
        <v>424</v>
      </c>
      <c r="B515" s="205">
        <v>0.97199999999999998</v>
      </c>
      <c r="C515" s="205">
        <v>0.97199999999999998</v>
      </c>
      <c r="D515" s="205">
        <v>0.96799999999999997</v>
      </c>
      <c r="E515" s="205">
        <v>0.97199999999999998</v>
      </c>
      <c r="F515" s="204">
        <v>532</v>
      </c>
      <c r="K515" s="207"/>
      <c r="L515" s="207"/>
      <c r="M515" s="207"/>
      <c r="N515" s="207"/>
    </row>
    <row r="516" spans="1:14" ht="19.5" customHeight="1" x14ac:dyDescent="0.25">
      <c r="A516" s="183" t="s">
        <v>425</v>
      </c>
      <c r="B516" s="205">
        <v>0.98599999999999999</v>
      </c>
      <c r="C516" s="205">
        <v>0.98699999999999999</v>
      </c>
      <c r="D516" s="205">
        <v>0.98699999999999999</v>
      </c>
      <c r="E516" s="205">
        <v>0.98699999999999999</v>
      </c>
      <c r="F516" s="204">
        <v>536</v>
      </c>
      <c r="K516" s="207"/>
      <c r="L516" s="207"/>
      <c r="M516" s="207"/>
      <c r="N516" s="207"/>
    </row>
    <row r="517" spans="1:14" ht="19.5" customHeight="1" x14ac:dyDescent="0.25">
      <c r="A517" s="183" t="s">
        <v>428</v>
      </c>
      <c r="B517" s="205">
        <v>1.0269999999999999</v>
      </c>
      <c r="C517" s="205">
        <v>1.0269999999999999</v>
      </c>
      <c r="D517" s="205">
        <v>1.0269999999999999</v>
      </c>
      <c r="E517" s="205">
        <v>1.028</v>
      </c>
      <c r="F517" s="204">
        <v>538</v>
      </c>
      <c r="K517" s="207"/>
      <c r="L517" s="207"/>
      <c r="M517" s="207"/>
      <c r="N517" s="207"/>
    </row>
    <row r="518" spans="1:14" ht="19.5" customHeight="1" x14ac:dyDescent="0.25">
      <c r="A518" s="183" t="s">
        <v>429</v>
      </c>
      <c r="B518" s="205">
        <v>1.014</v>
      </c>
      <c r="C518" s="205">
        <v>1.014</v>
      </c>
      <c r="D518" s="205">
        <v>1.0089999999999999</v>
      </c>
      <c r="E518" s="205">
        <v>1.0089999999999999</v>
      </c>
      <c r="F518" s="204">
        <v>8764</v>
      </c>
      <c r="K518" s="207"/>
      <c r="L518" s="207"/>
      <c r="M518" s="207"/>
      <c r="N518" s="207"/>
    </row>
    <row r="519" spans="1:14" ht="19.5" customHeight="1" x14ac:dyDescent="0.25">
      <c r="A519" s="183" t="s">
        <v>430</v>
      </c>
      <c r="B519" s="205">
        <v>1.006</v>
      </c>
      <c r="C519" s="205">
        <v>1.0049999999999999</v>
      </c>
      <c r="D519" s="205">
        <v>1.004</v>
      </c>
      <c r="E519" s="205">
        <v>1.002</v>
      </c>
      <c r="F519" s="204">
        <v>534</v>
      </c>
      <c r="K519" s="207"/>
      <c r="L519" s="207"/>
      <c r="M519" s="207"/>
      <c r="N519" s="207"/>
    </row>
    <row r="520" spans="1:14" ht="19.5" customHeight="1" x14ac:dyDescent="0.25">
      <c r="A520" s="183" t="s">
        <v>431</v>
      </c>
      <c r="B520" s="205">
        <v>1.014</v>
      </c>
      <c r="C520" s="205">
        <v>1.014</v>
      </c>
      <c r="D520" s="205">
        <v>1.0089999999999999</v>
      </c>
      <c r="E520" s="205">
        <v>1.0089999999999999</v>
      </c>
      <c r="F520" s="204">
        <v>8771</v>
      </c>
      <c r="K520" s="207"/>
      <c r="L520" s="207"/>
      <c r="M520" s="207"/>
      <c r="N520" s="207"/>
    </row>
    <row r="521" spans="1:14" ht="19.5" customHeight="1" x14ac:dyDescent="0.25">
      <c r="A521" s="183" t="s">
        <v>432</v>
      </c>
      <c r="B521" s="205">
        <v>1.052</v>
      </c>
      <c r="C521" s="205">
        <v>1.0669999999999999</v>
      </c>
      <c r="D521" s="205">
        <v>1.07</v>
      </c>
      <c r="E521" s="205">
        <v>1.0680000000000001</v>
      </c>
      <c r="F521" s="204">
        <v>537</v>
      </c>
      <c r="K521" s="207"/>
      <c r="L521" s="207"/>
      <c r="M521" s="207"/>
      <c r="N521" s="207"/>
    </row>
    <row r="522" spans="1:14" ht="19.5" customHeight="1" x14ac:dyDescent="0.25">
      <c r="A522" s="183" t="s">
        <v>433</v>
      </c>
      <c r="B522" s="205">
        <v>1.014</v>
      </c>
      <c r="C522" s="205">
        <v>1.014</v>
      </c>
      <c r="D522" s="205">
        <v>1.0089999999999999</v>
      </c>
      <c r="E522" s="205">
        <v>1.0089999999999999</v>
      </c>
      <c r="F522" s="204">
        <v>8769</v>
      </c>
      <c r="K522" s="207"/>
      <c r="L522" s="207"/>
      <c r="M522" s="207"/>
      <c r="N522" s="207"/>
    </row>
    <row r="523" spans="1:14" ht="19.5" customHeight="1" x14ac:dyDescent="0.25">
      <c r="A523" s="183" t="s">
        <v>434</v>
      </c>
      <c r="B523" s="205">
        <v>1.014</v>
      </c>
      <c r="C523" s="205">
        <v>1.014</v>
      </c>
      <c r="D523" s="205">
        <v>1.0089999999999999</v>
      </c>
      <c r="E523" s="205">
        <v>1.0089999999999999</v>
      </c>
      <c r="F523" s="204">
        <v>960</v>
      </c>
      <c r="K523" s="207"/>
      <c r="L523" s="207"/>
      <c r="M523" s="207"/>
      <c r="N523" s="207"/>
    </row>
    <row r="524" spans="1:14" ht="19.5" customHeight="1" x14ac:dyDescent="0.25">
      <c r="A524" s="183" t="s">
        <v>435</v>
      </c>
      <c r="B524" s="205">
        <v>1.014</v>
      </c>
      <c r="C524" s="205">
        <v>1.014</v>
      </c>
      <c r="D524" s="205">
        <v>1.0089999999999999</v>
      </c>
      <c r="E524" s="205">
        <v>1.0089999999999999</v>
      </c>
      <c r="F524" s="204">
        <v>960</v>
      </c>
      <c r="K524" s="207"/>
      <c r="L524" s="207"/>
      <c r="M524" s="207"/>
      <c r="N524" s="207"/>
    </row>
    <row r="525" spans="1:14" ht="19.5" customHeight="1" x14ac:dyDescent="0.25">
      <c r="A525" s="183" t="s">
        <v>436</v>
      </c>
      <c r="B525" s="205">
        <v>0.98699999999999999</v>
      </c>
      <c r="C525" s="205">
        <v>0.98799999999999999</v>
      </c>
      <c r="D525" s="205">
        <v>0.98699999999999999</v>
      </c>
      <c r="E525" s="205">
        <v>0.98699999999999999</v>
      </c>
      <c r="F525" s="204">
        <v>8760</v>
      </c>
      <c r="K525" s="207"/>
      <c r="L525" s="207"/>
      <c r="M525" s="207"/>
      <c r="N525" s="207"/>
    </row>
    <row r="526" spans="1:14" ht="19.5" customHeight="1" x14ac:dyDescent="0.25">
      <c r="A526" s="183" t="s">
        <v>437</v>
      </c>
      <c r="B526" s="205">
        <v>0.995</v>
      </c>
      <c r="C526" s="205">
        <v>1.0089999999999999</v>
      </c>
      <c r="D526" s="205">
        <v>1.0149999999999999</v>
      </c>
      <c r="E526" s="205">
        <v>1.0049999999999999</v>
      </c>
      <c r="F526" s="204">
        <v>540</v>
      </c>
      <c r="K526" s="207"/>
      <c r="L526" s="207"/>
      <c r="M526" s="207"/>
      <c r="N526" s="207"/>
    </row>
    <row r="527" spans="1:14" ht="19.5" customHeight="1" x14ac:dyDescent="0.25">
      <c r="A527" s="183" t="s">
        <v>438</v>
      </c>
      <c r="B527" s="205">
        <v>1.0009999999999999</v>
      </c>
      <c r="C527" s="205">
        <v>1.0009999999999999</v>
      </c>
      <c r="D527" s="205">
        <v>1</v>
      </c>
      <c r="E527" s="205">
        <v>1</v>
      </c>
      <c r="F527" s="204">
        <v>539</v>
      </c>
      <c r="K527" s="207"/>
      <c r="L527" s="207"/>
      <c r="M527" s="207"/>
      <c r="N527" s="207"/>
    </row>
    <row r="528" spans="1:14" ht="19.5" customHeight="1" x14ac:dyDescent="0.25">
      <c r="A528" s="183" t="s">
        <v>439</v>
      </c>
      <c r="B528" s="205">
        <v>1.014</v>
      </c>
      <c r="C528" s="205">
        <v>1.014</v>
      </c>
      <c r="D528" s="205">
        <v>1.0089999999999999</v>
      </c>
      <c r="E528" s="205">
        <v>1.0089999999999999</v>
      </c>
      <c r="F528" s="204">
        <v>960</v>
      </c>
      <c r="K528" s="207"/>
      <c r="L528" s="207"/>
      <c r="M528" s="207"/>
      <c r="N528" s="207"/>
    </row>
    <row r="529" spans="1:14" ht="19.5" customHeight="1" x14ac:dyDescent="0.25">
      <c r="A529" s="183" t="s">
        <v>440</v>
      </c>
      <c r="B529" s="205">
        <v>1.014</v>
      </c>
      <c r="C529" s="205">
        <v>1.014</v>
      </c>
      <c r="D529" s="205">
        <v>1.0089999999999999</v>
      </c>
      <c r="E529" s="205">
        <v>1.0089999999999999</v>
      </c>
      <c r="F529" s="204">
        <v>960</v>
      </c>
      <c r="K529" s="207"/>
      <c r="L529" s="207"/>
      <c r="M529" s="207"/>
      <c r="N529" s="207"/>
    </row>
    <row r="530" spans="1:14" ht="19.5" customHeight="1" x14ac:dyDescent="0.25">
      <c r="A530" s="183" t="s">
        <v>441</v>
      </c>
      <c r="B530" s="205">
        <v>1.014</v>
      </c>
      <c r="C530" s="205">
        <v>1.014</v>
      </c>
      <c r="D530" s="205">
        <v>1.0089999999999999</v>
      </c>
      <c r="E530" s="205">
        <v>1.0089999999999999</v>
      </c>
      <c r="F530" s="204">
        <v>960</v>
      </c>
      <c r="K530" s="207"/>
      <c r="L530" s="207"/>
      <c r="M530" s="207"/>
      <c r="N530" s="207"/>
    </row>
    <row r="531" spans="1:14" ht="19.5" customHeight="1" x14ac:dyDescent="0.25">
      <c r="A531" s="183" t="s">
        <v>442</v>
      </c>
      <c r="B531" s="205">
        <v>1.014</v>
      </c>
      <c r="C531" s="205">
        <v>1.014</v>
      </c>
      <c r="D531" s="205">
        <v>1.0089999999999999</v>
      </c>
      <c r="E531" s="205">
        <v>1.0089999999999999</v>
      </c>
      <c r="F531" s="204">
        <v>960</v>
      </c>
      <c r="K531" s="207"/>
      <c r="L531" s="207"/>
      <c r="M531" s="207"/>
      <c r="N531" s="207"/>
    </row>
    <row r="532" spans="1:14" ht="18.75" customHeight="1" x14ac:dyDescent="0.25">
      <c r="A532" s="183" t="s">
        <v>443</v>
      </c>
      <c r="B532" s="205">
        <v>1.014</v>
      </c>
      <c r="C532" s="205">
        <v>1.014</v>
      </c>
      <c r="D532" s="205">
        <v>1.0089999999999999</v>
      </c>
      <c r="E532" s="205">
        <v>1.0089999999999999</v>
      </c>
      <c r="F532" s="204">
        <v>960</v>
      </c>
    </row>
  </sheetData>
  <autoFilter ref="A22:F532" xr:uid="{00000000-0001-0000-0700-000000000000}"/>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284:F284"/>
    <mergeCell ref="A11:F11"/>
    <mergeCell ref="A12:F12"/>
    <mergeCell ref="A283:F283"/>
    <mergeCell ref="A20:F20"/>
    <mergeCell ref="A21:F21"/>
  </mergeCells>
  <phoneticPr fontId="14"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65"/>
  <sheetViews>
    <sheetView zoomScale="60" zoomScaleNormal="60" zoomScaleSheetLayoutView="100" workbookViewId="0">
      <selection activeCell="B1" sqref="B1"/>
    </sheetView>
  </sheetViews>
  <sheetFormatPr defaultColWidth="9.21875" defaultRowHeight="27.75" customHeight="1" x14ac:dyDescent="0.25"/>
  <cols>
    <col min="1" max="4" width="15.5546875" style="2" customWidth="1"/>
    <col min="5"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21875" style="2"/>
  </cols>
  <sheetData>
    <row r="1" spans="1:17" ht="115.05" customHeight="1" x14ac:dyDescent="0.25">
      <c r="A1" s="49" t="s">
        <v>36</v>
      </c>
      <c r="B1" s="49"/>
      <c r="C1" s="49"/>
      <c r="D1" s="49"/>
      <c r="G1" s="21"/>
      <c r="H1" s="286" t="s">
        <v>683</v>
      </c>
      <c r="I1" s="287"/>
      <c r="J1" s="287"/>
    </row>
    <row r="2" spans="1:17" ht="27.75" customHeight="1" x14ac:dyDescent="0.25">
      <c r="A2" s="244" t="s">
        <v>684</v>
      </c>
      <c r="B2" s="245"/>
      <c r="C2" s="245"/>
      <c r="D2" s="245"/>
      <c r="E2" s="245"/>
      <c r="F2" s="245"/>
      <c r="G2" s="245"/>
      <c r="H2" s="245"/>
      <c r="I2" s="245"/>
      <c r="J2" s="245"/>
      <c r="K2" s="245"/>
      <c r="L2" s="245"/>
      <c r="M2" s="245"/>
      <c r="N2" s="245"/>
      <c r="O2" s="246"/>
    </row>
    <row r="3" spans="1:17" ht="17.25" customHeight="1" x14ac:dyDescent="0.25">
      <c r="A3" s="49"/>
      <c r="B3" s="49"/>
      <c r="C3" s="49"/>
      <c r="D3" s="49"/>
      <c r="G3" s="21"/>
    </row>
    <row r="4" spans="1:17" s="9" customFormat="1" ht="25.5" customHeight="1" x14ac:dyDescent="0.25">
      <c r="A4" s="244" t="str">
        <f>Overview!B4&amp; " - Effective from "&amp;Overview!D4&amp;" - "&amp;Overview!E4&amp;" new designated EHV charges"</f>
        <v>Scottish Hydro Electric Power Distribution plc - Effective from 1 April 2023 - Final new designated EHV charges</v>
      </c>
      <c r="B4" s="245"/>
      <c r="C4" s="245"/>
      <c r="D4" s="245"/>
      <c r="E4" s="245"/>
      <c r="F4" s="245"/>
      <c r="G4" s="245"/>
      <c r="H4" s="245"/>
      <c r="I4" s="245"/>
      <c r="J4" s="245"/>
      <c r="K4" s="245"/>
      <c r="L4" s="245"/>
      <c r="M4" s="245"/>
      <c r="N4" s="245"/>
      <c r="O4" s="246"/>
      <c r="P4" s="2"/>
      <c r="Q4" s="2"/>
    </row>
    <row r="5" spans="1:17" ht="69.75" customHeight="1" x14ac:dyDescent="0.25">
      <c r="A5" s="24" t="s">
        <v>685</v>
      </c>
      <c r="B5" s="24" t="s">
        <v>148</v>
      </c>
      <c r="C5" s="24" t="s">
        <v>149</v>
      </c>
      <c r="D5" s="24" t="s">
        <v>150</v>
      </c>
      <c r="E5" s="24" t="s">
        <v>151</v>
      </c>
      <c r="F5" s="70" t="s">
        <v>152</v>
      </c>
      <c r="G5" s="54" t="s">
        <v>153</v>
      </c>
      <c r="H5" s="70" t="str">
        <f>'Annex 2 EHV charges'!G9</f>
        <v>Import
Super Red
unit charge
(p/kWh)</v>
      </c>
      <c r="I5" s="70" t="str">
        <f>'Annex 2 EHV charges'!H9</f>
        <v>Import
fixed charge
(p/day)</v>
      </c>
      <c r="J5" s="70" t="str">
        <f>'Annex 2 EHV charges'!I9</f>
        <v>Import
capacity charge
(p/kVA/day)</v>
      </c>
      <c r="K5" s="70" t="str">
        <f>'Annex 2 EHV charges'!J9</f>
        <v>Import
exceeded capacity charge
(p/kVA/day)</v>
      </c>
      <c r="L5" s="70" t="str">
        <f>'Annex 2 EHV charges'!K9</f>
        <v>Export
Super Red
unit charge
(p/kWh)</v>
      </c>
      <c r="M5" s="70" t="str">
        <f>'Annex 2 EHV charges'!L9</f>
        <v>Export
fixed charge
(p/day)</v>
      </c>
      <c r="N5" s="70" t="str">
        <f>'Annex 2 EHV charges'!M9</f>
        <v>Export
capacity charge
(p/kVA/day)</v>
      </c>
      <c r="O5" s="70" t="str">
        <f>'Annex 2 EHV charges'!N9</f>
        <v>Export
exceeded capacity charge
(p/kVA/day)</v>
      </c>
    </row>
    <row r="6" spans="1:17" ht="22.5" customHeight="1" x14ac:dyDescent="0.25">
      <c r="A6" s="45" t="s">
        <v>686</v>
      </c>
      <c r="B6" s="45" t="s">
        <v>687</v>
      </c>
      <c r="C6" s="45" t="s">
        <v>688</v>
      </c>
      <c r="D6" s="46" t="s">
        <v>689</v>
      </c>
      <c r="E6" s="46" t="s">
        <v>690</v>
      </c>
      <c r="F6" s="47" t="s">
        <v>691</v>
      </c>
      <c r="G6" s="47"/>
      <c r="H6" s="26"/>
      <c r="I6" s="27">
        <v>5.35</v>
      </c>
      <c r="J6" s="27">
        <v>0.63</v>
      </c>
      <c r="K6" s="27">
        <v>0.63</v>
      </c>
      <c r="L6" s="35"/>
      <c r="M6" s="36">
        <v>1121.46</v>
      </c>
      <c r="N6" s="36">
        <v>0.05</v>
      </c>
      <c r="O6" s="36">
        <v>0.05</v>
      </c>
      <c r="P6" s="213"/>
    </row>
    <row r="7" spans="1:17" ht="22.5" customHeight="1" x14ac:dyDescent="0.25">
      <c r="A7" s="45" t="s">
        <v>686</v>
      </c>
      <c r="B7" s="45" t="s">
        <v>687</v>
      </c>
      <c r="C7" s="45" t="s">
        <v>692</v>
      </c>
      <c r="D7" s="46" t="s">
        <v>689</v>
      </c>
      <c r="E7" s="46" t="s">
        <v>693</v>
      </c>
      <c r="F7" s="47" t="s">
        <v>694</v>
      </c>
      <c r="G7" s="214" t="s">
        <v>695</v>
      </c>
      <c r="H7" s="26"/>
      <c r="I7" s="27">
        <v>1540.26</v>
      </c>
      <c r="J7" s="27">
        <v>1.03</v>
      </c>
      <c r="K7" s="27">
        <v>1.03</v>
      </c>
      <c r="L7" s="35"/>
      <c r="M7" s="36">
        <v>574.13</v>
      </c>
      <c r="N7" s="36">
        <v>0.05</v>
      </c>
      <c r="O7" s="36">
        <v>0.05</v>
      </c>
      <c r="P7" s="213"/>
    </row>
    <row r="8" spans="1:17" ht="22.5" customHeight="1" x14ac:dyDescent="0.25">
      <c r="A8" s="45" t="s">
        <v>686</v>
      </c>
      <c r="B8" s="45" t="s">
        <v>696</v>
      </c>
      <c r="C8" s="45" t="s">
        <v>697</v>
      </c>
      <c r="D8" s="46"/>
      <c r="E8" s="46"/>
      <c r="F8" s="47" t="s">
        <v>274</v>
      </c>
      <c r="G8" s="47"/>
      <c r="H8" s="26" t="s">
        <v>269</v>
      </c>
      <c r="I8" s="27">
        <v>32260.9</v>
      </c>
      <c r="J8" s="27">
        <v>2.14</v>
      </c>
      <c r="K8" s="27">
        <v>2.14</v>
      </c>
      <c r="L8" s="35"/>
      <c r="M8" s="36"/>
      <c r="N8" s="36"/>
      <c r="O8" s="36"/>
      <c r="P8" s="213"/>
    </row>
    <row r="9" spans="1:17" ht="22.5" customHeight="1" x14ac:dyDescent="0.25">
      <c r="A9" s="45" t="s">
        <v>686</v>
      </c>
      <c r="B9" s="45" t="s">
        <v>696</v>
      </c>
      <c r="C9" s="45" t="s">
        <v>698</v>
      </c>
      <c r="D9" s="46"/>
      <c r="E9" s="46"/>
      <c r="F9" s="47" t="s">
        <v>699</v>
      </c>
      <c r="G9" s="211" t="s">
        <v>700</v>
      </c>
      <c r="H9" s="26" t="s">
        <v>269</v>
      </c>
      <c r="I9" s="27">
        <v>13724.26</v>
      </c>
      <c r="J9" s="27">
        <v>1.54</v>
      </c>
      <c r="K9" s="27">
        <v>1.54</v>
      </c>
      <c r="L9" s="35"/>
      <c r="M9" s="36"/>
      <c r="N9" s="36"/>
      <c r="O9" s="36"/>
      <c r="P9" s="213"/>
    </row>
    <row r="10" spans="1:17" ht="22.5" customHeight="1" x14ac:dyDescent="0.25">
      <c r="A10" s="45" t="s">
        <v>686</v>
      </c>
      <c r="B10" s="45" t="s">
        <v>696</v>
      </c>
      <c r="C10" s="45" t="s">
        <v>701</v>
      </c>
      <c r="D10" s="46"/>
      <c r="E10" s="46"/>
      <c r="F10" s="47" t="s">
        <v>702</v>
      </c>
      <c r="G10" s="211" t="s">
        <v>695</v>
      </c>
      <c r="H10" s="26" t="s">
        <v>269</v>
      </c>
      <c r="I10" s="27">
        <v>2346.79</v>
      </c>
      <c r="J10" s="27">
        <v>4.16</v>
      </c>
      <c r="K10" s="27">
        <v>4.16</v>
      </c>
      <c r="L10" s="35"/>
      <c r="M10" s="36"/>
      <c r="N10" s="36"/>
      <c r="O10" s="36"/>
      <c r="P10" s="213"/>
    </row>
    <row r="11" spans="1:17" ht="22.5" customHeight="1" x14ac:dyDescent="0.25">
      <c r="A11" s="45" t="s">
        <v>686</v>
      </c>
      <c r="B11" s="211">
        <v>567</v>
      </c>
      <c r="C11" s="212">
        <v>1700052157576</v>
      </c>
      <c r="D11" s="211">
        <v>527</v>
      </c>
      <c r="E11" s="212">
        <v>1700052157585</v>
      </c>
      <c r="F11" s="47" t="s">
        <v>703</v>
      </c>
      <c r="G11" s="211">
        <v>1</v>
      </c>
      <c r="H11" s="26">
        <v>1.772</v>
      </c>
      <c r="I11" s="27">
        <v>1449.33</v>
      </c>
      <c r="J11" s="27">
        <v>1.48</v>
      </c>
      <c r="K11" s="27">
        <v>1.48</v>
      </c>
      <c r="L11" s="35">
        <v>0</v>
      </c>
      <c r="M11" s="36">
        <v>199.44</v>
      </c>
      <c r="N11" s="36">
        <v>0.05</v>
      </c>
      <c r="O11" s="36">
        <v>0.05</v>
      </c>
      <c r="P11" s="213"/>
    </row>
    <row r="12" spans="1:17" ht="22.5" customHeight="1" x14ac:dyDescent="0.25">
      <c r="A12" s="45" t="s">
        <v>686</v>
      </c>
      <c r="B12" s="211">
        <v>713</v>
      </c>
      <c r="C12" s="212">
        <v>1712380671009</v>
      </c>
      <c r="D12" s="211">
        <v>913</v>
      </c>
      <c r="E12" s="212">
        <v>1700051748160</v>
      </c>
      <c r="F12" s="212" t="s">
        <v>704</v>
      </c>
      <c r="G12" s="211"/>
      <c r="H12" s="26">
        <v>0</v>
      </c>
      <c r="I12" s="27">
        <v>3.16</v>
      </c>
      <c r="J12" s="27">
        <v>0.71</v>
      </c>
      <c r="K12" s="27">
        <v>0.71</v>
      </c>
      <c r="L12" s="35">
        <v>0</v>
      </c>
      <c r="M12" s="36">
        <v>0</v>
      </c>
      <c r="N12" s="36">
        <v>0</v>
      </c>
      <c r="O12" s="36">
        <v>0</v>
      </c>
      <c r="P12" s="213"/>
    </row>
    <row r="13" spans="1:17" ht="22.5" customHeight="1" x14ac:dyDescent="0.25">
      <c r="A13" s="45" t="s">
        <v>686</v>
      </c>
      <c r="B13" s="211">
        <v>8707</v>
      </c>
      <c r="C13" s="212">
        <v>8707</v>
      </c>
      <c r="D13" s="211">
        <v>8707</v>
      </c>
      <c r="E13" s="212">
        <v>8707</v>
      </c>
      <c r="F13" s="212" t="s">
        <v>705</v>
      </c>
      <c r="G13" s="211">
        <v>1</v>
      </c>
      <c r="H13" s="26">
        <v>0</v>
      </c>
      <c r="I13" s="27">
        <v>1449.14</v>
      </c>
      <c r="J13" s="27">
        <v>1.9</v>
      </c>
      <c r="K13" s="27">
        <v>1.9</v>
      </c>
      <c r="L13" s="35">
        <v>0</v>
      </c>
      <c r="M13" s="36">
        <v>0</v>
      </c>
      <c r="N13" s="36">
        <v>0</v>
      </c>
      <c r="O13" s="36">
        <v>0</v>
      </c>
      <c r="P13" s="213"/>
    </row>
    <row r="14" spans="1:17" ht="22.5" customHeight="1" x14ac:dyDescent="0.25">
      <c r="A14" s="45" t="s">
        <v>686</v>
      </c>
      <c r="B14" s="211">
        <v>637</v>
      </c>
      <c r="C14" s="212">
        <v>1700051778208</v>
      </c>
      <c r="D14" s="211">
        <v>837</v>
      </c>
      <c r="E14" s="212">
        <v>1700051771578</v>
      </c>
      <c r="F14" s="212" t="s">
        <v>706</v>
      </c>
      <c r="G14" s="211">
        <v>1</v>
      </c>
      <c r="H14" s="26">
        <v>0</v>
      </c>
      <c r="I14" s="27">
        <v>1456.24</v>
      </c>
      <c r="J14" s="27">
        <v>1.19</v>
      </c>
      <c r="K14" s="27">
        <v>1.19</v>
      </c>
      <c r="L14" s="35">
        <v>0</v>
      </c>
      <c r="M14" s="36">
        <v>0</v>
      </c>
      <c r="N14" s="36">
        <v>0</v>
      </c>
      <c r="O14" s="36">
        <v>0</v>
      </c>
      <c r="P14" s="213"/>
    </row>
    <row r="15" spans="1:17" ht="22.5" customHeight="1" x14ac:dyDescent="0.25">
      <c r="A15" s="45" t="s">
        <v>686</v>
      </c>
      <c r="B15" s="211">
        <v>8328</v>
      </c>
      <c r="C15" s="212">
        <v>8328</v>
      </c>
      <c r="D15" s="211">
        <v>8328</v>
      </c>
      <c r="E15" s="212">
        <v>8328</v>
      </c>
      <c r="F15" s="212" t="s">
        <v>707</v>
      </c>
      <c r="G15" s="211">
        <v>1</v>
      </c>
      <c r="H15" s="26">
        <v>0</v>
      </c>
      <c r="I15" s="27">
        <v>1494.43</v>
      </c>
      <c r="J15" s="27">
        <v>2.25</v>
      </c>
      <c r="K15" s="27">
        <v>2.25</v>
      </c>
      <c r="L15" s="35">
        <v>0</v>
      </c>
      <c r="M15" s="36">
        <v>21019.15</v>
      </c>
      <c r="N15" s="36">
        <v>0.05</v>
      </c>
      <c r="O15" s="36">
        <v>0.05</v>
      </c>
      <c r="P15" s="213"/>
    </row>
    <row r="16" spans="1:17" ht="22.5" customHeight="1" x14ac:dyDescent="0.25">
      <c r="A16" s="45" t="s">
        <v>686</v>
      </c>
      <c r="B16" s="211">
        <v>8696</v>
      </c>
      <c r="C16" s="212">
        <v>8696</v>
      </c>
      <c r="D16" s="211">
        <v>8696</v>
      </c>
      <c r="E16" s="212">
        <v>8696</v>
      </c>
      <c r="F16" s="212" t="s">
        <v>708</v>
      </c>
      <c r="G16" s="211">
        <v>1</v>
      </c>
      <c r="H16" s="26">
        <v>0</v>
      </c>
      <c r="I16" s="27">
        <v>1452.24</v>
      </c>
      <c r="J16" s="27">
        <v>1.94</v>
      </c>
      <c r="K16" s="27">
        <v>1.94</v>
      </c>
      <c r="L16" s="35">
        <v>0</v>
      </c>
      <c r="M16" s="36">
        <v>0</v>
      </c>
      <c r="N16" s="36">
        <v>0</v>
      </c>
      <c r="O16" s="36">
        <v>0</v>
      </c>
      <c r="P16" s="213"/>
    </row>
    <row r="17" spans="1:16" ht="22.5" customHeight="1" x14ac:dyDescent="0.25">
      <c r="A17" s="45" t="s">
        <v>686</v>
      </c>
      <c r="B17" s="211">
        <v>8699</v>
      </c>
      <c r="C17" s="212">
        <v>8699</v>
      </c>
      <c r="D17" s="211">
        <v>8699</v>
      </c>
      <c r="E17" s="212">
        <v>8699</v>
      </c>
      <c r="F17" s="212" t="s">
        <v>709</v>
      </c>
      <c r="G17" s="211">
        <v>1</v>
      </c>
      <c r="H17" s="26">
        <v>0</v>
      </c>
      <c r="I17" s="27">
        <v>1544.61</v>
      </c>
      <c r="J17" s="27">
        <v>0.95</v>
      </c>
      <c r="K17" s="27">
        <v>0.95</v>
      </c>
      <c r="L17" s="35">
        <v>0</v>
      </c>
      <c r="M17" s="36">
        <v>0</v>
      </c>
      <c r="N17" s="36">
        <v>0</v>
      </c>
      <c r="O17" s="36">
        <v>0</v>
      </c>
      <c r="P17" s="213"/>
    </row>
    <row r="18" spans="1:16" ht="22.5" customHeight="1" x14ac:dyDescent="0.25">
      <c r="A18" s="45" t="s">
        <v>686</v>
      </c>
      <c r="B18" s="211">
        <v>8699</v>
      </c>
      <c r="C18" s="212">
        <v>8699</v>
      </c>
      <c r="D18" s="211">
        <v>8699</v>
      </c>
      <c r="E18" s="212">
        <v>8699</v>
      </c>
      <c r="F18" s="212" t="s">
        <v>710</v>
      </c>
      <c r="G18" s="211">
        <v>1</v>
      </c>
      <c r="H18" s="26">
        <v>0</v>
      </c>
      <c r="I18" s="27">
        <v>1544.61</v>
      </c>
      <c r="J18" s="27">
        <v>0.91</v>
      </c>
      <c r="K18" s="27">
        <v>0.91</v>
      </c>
      <c r="L18" s="35">
        <v>0</v>
      </c>
      <c r="M18" s="36">
        <v>0</v>
      </c>
      <c r="N18" s="36">
        <v>0</v>
      </c>
      <c r="O18" s="36">
        <v>0</v>
      </c>
      <c r="P18" s="213"/>
    </row>
    <row r="19" spans="1:16" ht="22.5" customHeight="1" x14ac:dyDescent="0.25">
      <c r="A19" s="45" t="s">
        <v>686</v>
      </c>
      <c r="B19" s="211">
        <v>732</v>
      </c>
      <c r="C19" s="212">
        <v>1700052249980</v>
      </c>
      <c r="D19" s="211">
        <v>932</v>
      </c>
      <c r="E19" s="212">
        <v>1700052249999</v>
      </c>
      <c r="F19" s="212" t="s">
        <v>711</v>
      </c>
      <c r="G19" s="211">
        <v>1</v>
      </c>
      <c r="H19" s="26">
        <v>0</v>
      </c>
      <c r="I19" s="27">
        <v>1457.81</v>
      </c>
      <c r="J19" s="27">
        <v>1.2</v>
      </c>
      <c r="K19" s="27">
        <v>1.2</v>
      </c>
      <c r="L19" s="35">
        <v>0</v>
      </c>
      <c r="M19" s="36">
        <v>2176.2800000000002</v>
      </c>
      <c r="N19" s="36">
        <v>0.05</v>
      </c>
      <c r="O19" s="36">
        <v>0.05</v>
      </c>
      <c r="P19" s="213"/>
    </row>
    <row r="20" spans="1:16" ht="22.5" customHeight="1" x14ac:dyDescent="0.25">
      <c r="A20" s="45" t="s">
        <v>686</v>
      </c>
      <c r="B20" s="211">
        <v>740</v>
      </c>
      <c r="C20" s="212">
        <v>1700051754313</v>
      </c>
      <c r="D20" s="211">
        <v>940</v>
      </c>
      <c r="E20" s="212">
        <v>1700051781520</v>
      </c>
      <c r="F20" s="212" t="s">
        <v>712</v>
      </c>
      <c r="G20" s="211">
        <v>1</v>
      </c>
      <c r="H20" s="26">
        <v>0</v>
      </c>
      <c r="I20" s="27">
        <v>1493.81</v>
      </c>
      <c r="J20" s="27">
        <v>1.03</v>
      </c>
      <c r="K20" s="27">
        <v>1.03</v>
      </c>
      <c r="L20" s="35">
        <v>0</v>
      </c>
      <c r="M20" s="36">
        <v>0</v>
      </c>
      <c r="N20" s="36">
        <v>0</v>
      </c>
      <c r="O20" s="36">
        <v>0</v>
      </c>
      <c r="P20" s="213"/>
    </row>
    <row r="21" spans="1:16" ht="22.5" customHeight="1" x14ac:dyDescent="0.25">
      <c r="A21" s="45" t="s">
        <v>686</v>
      </c>
      <c r="B21" s="211">
        <v>8694</v>
      </c>
      <c r="C21" s="212">
        <v>8694</v>
      </c>
      <c r="D21" s="211">
        <v>8694</v>
      </c>
      <c r="E21" s="212">
        <v>8694</v>
      </c>
      <c r="F21" s="212" t="s">
        <v>713</v>
      </c>
      <c r="G21" s="211">
        <v>1</v>
      </c>
      <c r="H21" s="26">
        <v>0</v>
      </c>
      <c r="I21" s="27">
        <v>1453.02</v>
      </c>
      <c r="J21" s="27">
        <v>1.52</v>
      </c>
      <c r="K21" s="27">
        <v>1.52</v>
      </c>
      <c r="L21" s="35">
        <v>0</v>
      </c>
      <c r="M21" s="36">
        <v>0</v>
      </c>
      <c r="N21" s="36">
        <v>0</v>
      </c>
      <c r="O21" s="36">
        <v>0</v>
      </c>
      <c r="P21" s="213"/>
    </row>
    <row r="22" spans="1:16" ht="22.5" customHeight="1" x14ac:dyDescent="0.25">
      <c r="A22" s="45" t="s">
        <v>686</v>
      </c>
      <c r="B22" s="211">
        <v>8694</v>
      </c>
      <c r="C22" s="212">
        <v>8694</v>
      </c>
      <c r="D22" s="211">
        <v>8694</v>
      </c>
      <c r="E22" s="212">
        <v>8694</v>
      </c>
      <c r="F22" s="212" t="s">
        <v>714</v>
      </c>
      <c r="G22" s="211">
        <v>1</v>
      </c>
      <c r="H22" s="26">
        <v>0</v>
      </c>
      <c r="I22" s="27">
        <v>1469.89</v>
      </c>
      <c r="J22" s="27">
        <v>1.71</v>
      </c>
      <c r="K22" s="27">
        <v>1.71</v>
      </c>
      <c r="L22" s="35">
        <v>0</v>
      </c>
      <c r="M22" s="36">
        <v>0</v>
      </c>
      <c r="N22" s="36">
        <v>0</v>
      </c>
      <c r="O22" s="36">
        <v>0</v>
      </c>
      <c r="P22" s="213"/>
    </row>
    <row r="23" spans="1:16" ht="22.5" customHeight="1" x14ac:dyDescent="0.25">
      <c r="A23" s="45" t="s">
        <v>686</v>
      </c>
      <c r="B23" s="211">
        <v>8687</v>
      </c>
      <c r="C23" s="212">
        <v>8687</v>
      </c>
      <c r="D23" s="211">
        <v>8687</v>
      </c>
      <c r="E23" s="212">
        <v>8687</v>
      </c>
      <c r="F23" s="212" t="s">
        <v>715</v>
      </c>
      <c r="G23" s="211">
        <v>1</v>
      </c>
      <c r="H23" s="26">
        <v>0</v>
      </c>
      <c r="I23" s="27">
        <v>1449.78</v>
      </c>
      <c r="J23" s="27">
        <v>0.91</v>
      </c>
      <c r="K23" s="27">
        <v>0.91</v>
      </c>
      <c r="L23" s="35">
        <v>0</v>
      </c>
      <c r="M23" s="36">
        <v>218.24</v>
      </c>
      <c r="N23" s="36">
        <v>0.05</v>
      </c>
      <c r="O23" s="36">
        <v>0.05</v>
      </c>
      <c r="P23" s="213"/>
    </row>
    <row r="24" spans="1:16" ht="22.5" customHeight="1" x14ac:dyDescent="0.25">
      <c r="A24" s="45" t="s">
        <v>686</v>
      </c>
      <c r="B24" s="211">
        <v>8740</v>
      </c>
      <c r="C24" s="212">
        <v>8740</v>
      </c>
      <c r="D24" s="211">
        <v>8740</v>
      </c>
      <c r="E24" s="212">
        <v>8740</v>
      </c>
      <c r="F24" s="212" t="s">
        <v>716</v>
      </c>
      <c r="G24" s="211">
        <v>1</v>
      </c>
      <c r="H24" s="26">
        <v>0</v>
      </c>
      <c r="I24" s="27">
        <v>1454.05</v>
      </c>
      <c r="J24" s="27">
        <v>3.57</v>
      </c>
      <c r="K24" s="27">
        <v>3.57</v>
      </c>
      <c r="L24" s="35">
        <v>0</v>
      </c>
      <c r="M24" s="36">
        <v>4755.96</v>
      </c>
      <c r="N24" s="36">
        <v>0.05</v>
      </c>
      <c r="O24" s="36">
        <v>0.05</v>
      </c>
      <c r="P24" s="213"/>
    </row>
    <row r="25" spans="1:16" ht="22.5" customHeight="1" x14ac:dyDescent="0.25">
      <c r="A25" s="45" t="s">
        <v>686</v>
      </c>
      <c r="B25" s="211">
        <v>620</v>
      </c>
      <c r="C25" s="212">
        <v>1700052464740</v>
      </c>
      <c r="D25" s="211">
        <v>820</v>
      </c>
      <c r="E25" s="212">
        <v>1700052464759</v>
      </c>
      <c r="F25" s="212" t="s">
        <v>279</v>
      </c>
      <c r="G25" s="211">
        <v>1</v>
      </c>
      <c r="H25" s="26">
        <v>0</v>
      </c>
      <c r="I25" s="27">
        <v>1897.15</v>
      </c>
      <c r="J25" s="27">
        <v>2.23</v>
      </c>
      <c r="K25" s="27">
        <v>2.23</v>
      </c>
      <c r="L25" s="35">
        <v>0</v>
      </c>
      <c r="M25" s="36">
        <v>1145.95</v>
      </c>
      <c r="N25" s="36">
        <v>0.05</v>
      </c>
      <c r="O25" s="36">
        <v>0.05</v>
      </c>
      <c r="P25" s="213"/>
    </row>
    <row r="26" spans="1:16" ht="22.5" customHeight="1" x14ac:dyDescent="0.25">
      <c r="A26" s="45" t="s">
        <v>686</v>
      </c>
      <c r="B26" s="211">
        <v>623</v>
      </c>
      <c r="C26" s="212">
        <v>1700052434197</v>
      </c>
      <c r="D26" s="211">
        <v>823</v>
      </c>
      <c r="E26" s="212">
        <v>1700052434211</v>
      </c>
      <c r="F26" s="212" t="s">
        <v>282</v>
      </c>
      <c r="G26" s="211">
        <v>1</v>
      </c>
      <c r="H26" s="26">
        <v>0</v>
      </c>
      <c r="I26" s="27">
        <v>1455.59</v>
      </c>
      <c r="J26" s="27">
        <v>1.08</v>
      </c>
      <c r="K26" s="27">
        <v>1.08</v>
      </c>
      <c r="L26" s="35">
        <v>0</v>
      </c>
      <c r="M26" s="36">
        <v>1082.04</v>
      </c>
      <c r="N26" s="36">
        <v>0.05</v>
      </c>
      <c r="O26" s="36">
        <v>0.05</v>
      </c>
      <c r="P26" s="213"/>
    </row>
    <row r="27" spans="1:16" ht="22.5" customHeight="1" x14ac:dyDescent="0.25">
      <c r="A27" s="45" t="s">
        <v>686</v>
      </c>
      <c r="B27" s="211">
        <v>630</v>
      </c>
      <c r="C27" s="212">
        <v>1700052708187</v>
      </c>
      <c r="D27" s="211">
        <v>830</v>
      </c>
      <c r="E27" s="212">
        <v>1700052708196</v>
      </c>
      <c r="F27" s="212" t="s">
        <v>287</v>
      </c>
      <c r="G27" s="211">
        <v>1</v>
      </c>
      <c r="H27" s="26">
        <v>0</v>
      </c>
      <c r="I27" s="27">
        <v>1744.3</v>
      </c>
      <c r="J27" s="27">
        <v>1.33</v>
      </c>
      <c r="K27" s="27">
        <v>1.33</v>
      </c>
      <c r="L27" s="35">
        <v>0</v>
      </c>
      <c r="M27" s="36">
        <v>1019.69</v>
      </c>
      <c r="N27" s="36">
        <v>0.05</v>
      </c>
      <c r="O27" s="36">
        <v>0.05</v>
      </c>
      <c r="P27" s="213"/>
    </row>
    <row r="28" spans="1:16" ht="22.5" customHeight="1" x14ac:dyDescent="0.25">
      <c r="A28" s="45" t="s">
        <v>686</v>
      </c>
      <c r="B28" s="211">
        <v>644</v>
      </c>
      <c r="C28" s="212">
        <v>1700051778192</v>
      </c>
      <c r="D28" s="211">
        <v>844</v>
      </c>
      <c r="E28" s="212">
        <v>1700051778183</v>
      </c>
      <c r="F28" s="212" t="s">
        <v>291</v>
      </c>
      <c r="G28" s="211">
        <v>1</v>
      </c>
      <c r="H28" s="26">
        <v>0</v>
      </c>
      <c r="I28" s="27">
        <v>1491.12</v>
      </c>
      <c r="J28" s="27">
        <v>0.67</v>
      </c>
      <c r="K28" s="27">
        <v>0.67</v>
      </c>
      <c r="L28" s="35">
        <v>0</v>
      </c>
      <c r="M28" s="36">
        <v>0</v>
      </c>
      <c r="N28" s="36">
        <v>0</v>
      </c>
      <c r="O28" s="36">
        <v>0</v>
      </c>
      <c r="P28" s="213"/>
    </row>
    <row r="29" spans="1:16" ht="22.5" customHeight="1" x14ac:dyDescent="0.25">
      <c r="A29" s="45" t="s">
        <v>686</v>
      </c>
      <c r="B29" s="211">
        <v>8715</v>
      </c>
      <c r="C29" s="212">
        <v>8715</v>
      </c>
      <c r="D29" s="211">
        <v>8715</v>
      </c>
      <c r="E29" s="212">
        <v>8715</v>
      </c>
      <c r="F29" s="212" t="s">
        <v>294</v>
      </c>
      <c r="G29" s="211"/>
      <c r="H29" s="26">
        <v>0</v>
      </c>
      <c r="I29" s="27">
        <v>19.54</v>
      </c>
      <c r="J29" s="27">
        <v>2.77</v>
      </c>
      <c r="K29" s="27">
        <v>2.77</v>
      </c>
      <c r="L29" s="35">
        <v>0</v>
      </c>
      <c r="M29" s="36">
        <v>10299.07</v>
      </c>
      <c r="N29" s="36">
        <v>0.05</v>
      </c>
      <c r="O29" s="36">
        <v>0.05</v>
      </c>
      <c r="P29" s="213"/>
    </row>
    <row r="30" spans="1:16" ht="22.5" customHeight="1" x14ac:dyDescent="0.25">
      <c r="A30" s="45" t="s">
        <v>686</v>
      </c>
      <c r="B30" s="211">
        <v>669</v>
      </c>
      <c r="C30" s="212">
        <v>1700052611323</v>
      </c>
      <c r="D30" s="211">
        <v>875</v>
      </c>
      <c r="E30" s="212">
        <v>1700052611332</v>
      </c>
      <c r="F30" s="212" t="s">
        <v>325</v>
      </c>
      <c r="G30" s="211">
        <v>1</v>
      </c>
      <c r="H30" s="26">
        <v>0</v>
      </c>
      <c r="I30" s="27">
        <v>1533.46</v>
      </c>
      <c r="J30" s="27">
        <v>1.63</v>
      </c>
      <c r="K30" s="27">
        <v>1.63</v>
      </c>
      <c r="L30" s="35">
        <v>0</v>
      </c>
      <c r="M30" s="36">
        <v>10166.5</v>
      </c>
      <c r="N30" s="36">
        <v>0.05</v>
      </c>
      <c r="O30" s="36">
        <v>0.05</v>
      </c>
      <c r="P30" s="213"/>
    </row>
    <row r="31" spans="1:16" ht="22.5" customHeight="1" x14ac:dyDescent="0.25">
      <c r="A31" s="45" t="s">
        <v>686</v>
      </c>
      <c r="B31" s="211">
        <v>675</v>
      </c>
      <c r="C31" s="212">
        <v>1700052707945</v>
      </c>
      <c r="D31" s="211">
        <v>881</v>
      </c>
      <c r="E31" s="212">
        <v>1700052707963</v>
      </c>
      <c r="F31" s="212" t="s">
        <v>330</v>
      </c>
      <c r="G31" s="211">
        <v>1</v>
      </c>
      <c r="H31" s="26">
        <v>0</v>
      </c>
      <c r="I31" s="27">
        <v>2091.58</v>
      </c>
      <c r="J31" s="27">
        <v>1.39</v>
      </c>
      <c r="K31" s="27">
        <v>1.39</v>
      </c>
      <c r="L31" s="35">
        <v>0</v>
      </c>
      <c r="M31" s="36">
        <v>1971.39</v>
      </c>
      <c r="N31" s="36">
        <v>0.05</v>
      </c>
      <c r="O31" s="36">
        <v>0.05</v>
      </c>
      <c r="P31" s="213"/>
    </row>
    <row r="32" spans="1:16" ht="22.5" customHeight="1" x14ac:dyDescent="0.25">
      <c r="A32" s="45" t="s">
        <v>686</v>
      </c>
      <c r="B32" s="211">
        <v>8719</v>
      </c>
      <c r="C32" s="212">
        <v>8719</v>
      </c>
      <c r="D32" s="211">
        <v>8719</v>
      </c>
      <c r="E32" s="212">
        <v>8719</v>
      </c>
      <c r="F32" s="212" t="s">
        <v>345</v>
      </c>
      <c r="G32" s="211">
        <v>1</v>
      </c>
      <c r="H32" s="26">
        <v>0</v>
      </c>
      <c r="I32" s="27">
        <v>1733.05</v>
      </c>
      <c r="J32" s="27">
        <v>0.67</v>
      </c>
      <c r="K32" s="27">
        <v>0.67</v>
      </c>
      <c r="L32" s="35">
        <v>0</v>
      </c>
      <c r="M32" s="36">
        <v>16529.89</v>
      </c>
      <c r="N32" s="36">
        <v>0.05</v>
      </c>
      <c r="O32" s="36">
        <v>0.05</v>
      </c>
      <c r="P32" s="213"/>
    </row>
    <row r="33" spans="1:16" ht="22.5" customHeight="1" x14ac:dyDescent="0.25">
      <c r="A33" s="45" t="s">
        <v>686</v>
      </c>
      <c r="B33" s="211">
        <v>631</v>
      </c>
      <c r="C33" s="212">
        <v>1700052750685</v>
      </c>
      <c r="D33" s="211">
        <v>831</v>
      </c>
      <c r="E33" s="212">
        <v>1700052750694</v>
      </c>
      <c r="F33" s="212" t="s">
        <v>347</v>
      </c>
      <c r="G33" s="211">
        <v>1</v>
      </c>
      <c r="H33" s="26">
        <v>0</v>
      </c>
      <c r="I33" s="27">
        <v>1484.61</v>
      </c>
      <c r="J33" s="27">
        <v>0.97</v>
      </c>
      <c r="K33" s="27">
        <v>0.97</v>
      </c>
      <c r="L33" s="35">
        <v>0</v>
      </c>
      <c r="M33" s="36">
        <v>860.8</v>
      </c>
      <c r="N33" s="36">
        <v>0.05</v>
      </c>
      <c r="O33" s="36">
        <v>0.05</v>
      </c>
      <c r="P33" s="213"/>
    </row>
    <row r="34" spans="1:16" ht="22.5" customHeight="1" x14ac:dyDescent="0.25">
      <c r="A34" s="45" t="s">
        <v>686</v>
      </c>
      <c r="B34" s="211">
        <v>8707</v>
      </c>
      <c r="C34" s="212">
        <v>8707</v>
      </c>
      <c r="D34" s="211">
        <v>8707</v>
      </c>
      <c r="E34" s="212">
        <v>8707</v>
      </c>
      <c r="F34" s="212" t="s">
        <v>350</v>
      </c>
      <c r="G34" s="211">
        <v>1</v>
      </c>
      <c r="H34" s="26">
        <v>0</v>
      </c>
      <c r="I34" s="27">
        <v>1452.01</v>
      </c>
      <c r="J34" s="27">
        <v>0.68</v>
      </c>
      <c r="K34" s="27">
        <v>0.68</v>
      </c>
      <c r="L34" s="35">
        <v>0</v>
      </c>
      <c r="M34" s="36">
        <v>0</v>
      </c>
      <c r="N34" s="36">
        <v>0</v>
      </c>
      <c r="O34" s="36">
        <v>0</v>
      </c>
      <c r="P34" s="213"/>
    </row>
    <row r="35" spans="1:16" ht="22.5" customHeight="1" x14ac:dyDescent="0.25">
      <c r="A35" s="45" t="s">
        <v>686</v>
      </c>
      <c r="B35" s="211">
        <v>639</v>
      </c>
      <c r="C35" s="212">
        <v>1700052751331</v>
      </c>
      <c r="D35" s="211">
        <v>839</v>
      </c>
      <c r="E35" s="212">
        <v>1700052751340</v>
      </c>
      <c r="F35" s="212" t="s">
        <v>354</v>
      </c>
      <c r="G35" s="211">
        <v>1</v>
      </c>
      <c r="H35" s="26">
        <v>0</v>
      </c>
      <c r="I35" s="27">
        <v>1634.47</v>
      </c>
      <c r="J35" s="27">
        <v>0.94</v>
      </c>
      <c r="K35" s="27">
        <v>0.94</v>
      </c>
      <c r="L35" s="35">
        <v>0</v>
      </c>
      <c r="M35" s="36">
        <v>3203.87</v>
      </c>
      <c r="N35" s="36">
        <v>0.05</v>
      </c>
      <c r="O35" s="36">
        <v>0.05</v>
      </c>
      <c r="P35" s="213"/>
    </row>
    <row r="36" spans="1:16" ht="22.5" customHeight="1" x14ac:dyDescent="0.25">
      <c r="A36" s="45" t="s">
        <v>686</v>
      </c>
      <c r="B36" s="211">
        <v>8722</v>
      </c>
      <c r="C36" s="212">
        <v>8722</v>
      </c>
      <c r="D36" s="211">
        <v>8722</v>
      </c>
      <c r="E36" s="212">
        <v>8722</v>
      </c>
      <c r="F36" s="212" t="s">
        <v>355</v>
      </c>
      <c r="G36" s="211">
        <v>1</v>
      </c>
      <c r="H36" s="26">
        <v>0</v>
      </c>
      <c r="I36" s="27">
        <v>2474.15</v>
      </c>
      <c r="J36" s="27">
        <v>0.66</v>
      </c>
      <c r="K36" s="27">
        <v>0.66</v>
      </c>
      <c r="L36" s="35">
        <v>0</v>
      </c>
      <c r="M36" s="36">
        <v>37940.080000000002</v>
      </c>
      <c r="N36" s="36">
        <v>0.05</v>
      </c>
      <c r="O36" s="36">
        <v>0.05</v>
      </c>
      <c r="P36" s="213"/>
    </row>
    <row r="37" spans="1:16" ht="22.5" customHeight="1" x14ac:dyDescent="0.25">
      <c r="A37" s="45" t="s">
        <v>686</v>
      </c>
      <c r="B37" s="211">
        <v>640</v>
      </c>
      <c r="C37" s="212">
        <v>1700052750408</v>
      </c>
      <c r="D37" s="211">
        <v>840</v>
      </c>
      <c r="E37" s="212">
        <v>1700052750417</v>
      </c>
      <c r="F37" s="212" t="s">
        <v>359</v>
      </c>
      <c r="G37" s="211">
        <v>1</v>
      </c>
      <c r="H37" s="26">
        <v>0</v>
      </c>
      <c r="I37" s="27">
        <v>1471.38</v>
      </c>
      <c r="J37" s="27">
        <v>5.89</v>
      </c>
      <c r="K37" s="27">
        <v>5.89</v>
      </c>
      <c r="L37" s="35">
        <v>0</v>
      </c>
      <c r="M37" s="36">
        <v>1041.46</v>
      </c>
      <c r="N37" s="36">
        <v>0.05</v>
      </c>
      <c r="O37" s="36">
        <v>0.05</v>
      </c>
      <c r="P37" s="213"/>
    </row>
    <row r="38" spans="1:16" ht="22.5" customHeight="1" x14ac:dyDescent="0.25">
      <c r="A38" s="45" t="s">
        <v>686</v>
      </c>
      <c r="B38" s="211">
        <v>8741</v>
      </c>
      <c r="C38" s="212">
        <v>8741</v>
      </c>
      <c r="D38" s="211">
        <v>8741</v>
      </c>
      <c r="E38" s="212">
        <v>8741</v>
      </c>
      <c r="F38" s="212" t="s">
        <v>361</v>
      </c>
      <c r="G38" s="211">
        <v>1</v>
      </c>
      <c r="H38" s="26">
        <v>0</v>
      </c>
      <c r="I38" s="27">
        <v>1635.95</v>
      </c>
      <c r="J38" s="27">
        <v>0.86</v>
      </c>
      <c r="K38" s="27">
        <v>0.86</v>
      </c>
      <c r="L38" s="35">
        <v>0</v>
      </c>
      <c r="M38" s="36">
        <v>42122.66</v>
      </c>
      <c r="N38" s="36">
        <v>0.05</v>
      </c>
      <c r="O38" s="36">
        <v>0.05</v>
      </c>
      <c r="P38" s="213"/>
    </row>
    <row r="39" spans="1:16" ht="22.5" customHeight="1" x14ac:dyDescent="0.25">
      <c r="A39" s="45" t="s">
        <v>686</v>
      </c>
      <c r="B39" s="211">
        <v>8727</v>
      </c>
      <c r="C39" s="212">
        <v>8727</v>
      </c>
      <c r="D39" s="211">
        <v>8727</v>
      </c>
      <c r="E39" s="212">
        <v>8727</v>
      </c>
      <c r="F39" s="212" t="s">
        <v>378</v>
      </c>
      <c r="G39" s="211">
        <v>1</v>
      </c>
      <c r="H39" s="26">
        <v>0</v>
      </c>
      <c r="I39" s="27">
        <v>1729.69</v>
      </c>
      <c r="J39" s="27">
        <v>0.98</v>
      </c>
      <c r="K39" s="27">
        <v>0.98</v>
      </c>
      <c r="L39" s="35">
        <v>0</v>
      </c>
      <c r="M39" s="36">
        <v>48163.63</v>
      </c>
      <c r="N39" s="36">
        <v>0.05</v>
      </c>
      <c r="O39" s="36">
        <v>0.05</v>
      </c>
      <c r="P39" s="213"/>
    </row>
    <row r="40" spans="1:16" ht="22.5" customHeight="1" x14ac:dyDescent="0.25">
      <c r="A40" s="45" t="s">
        <v>686</v>
      </c>
      <c r="B40" s="211">
        <v>585</v>
      </c>
      <c r="C40" s="212">
        <v>1700053106800</v>
      </c>
      <c r="D40" s="211">
        <v>8755</v>
      </c>
      <c r="E40" s="212">
        <v>8755</v>
      </c>
      <c r="F40" s="212" t="s">
        <v>385</v>
      </c>
      <c r="G40" s="211">
        <v>1</v>
      </c>
      <c r="H40" s="26">
        <v>0</v>
      </c>
      <c r="I40" s="27">
        <v>1455.63</v>
      </c>
      <c r="J40" s="27">
        <v>1.1200000000000001</v>
      </c>
      <c r="K40" s="27">
        <v>1.1200000000000001</v>
      </c>
      <c r="L40" s="35">
        <v>0</v>
      </c>
      <c r="M40" s="36">
        <v>658.83</v>
      </c>
      <c r="N40" s="36">
        <v>0.05</v>
      </c>
      <c r="O40" s="36">
        <v>0.05</v>
      </c>
      <c r="P40" s="213"/>
    </row>
    <row r="41" spans="1:16" ht="22.5" customHeight="1" x14ac:dyDescent="0.25">
      <c r="A41" s="45" t="s">
        <v>686</v>
      </c>
      <c r="B41" s="211">
        <v>799</v>
      </c>
      <c r="C41" s="212">
        <v>1700052918959</v>
      </c>
      <c r="D41" s="211">
        <v>960</v>
      </c>
      <c r="E41" s="212">
        <v>1700052918968</v>
      </c>
      <c r="F41" s="212" t="s">
        <v>386</v>
      </c>
      <c r="G41" s="211"/>
      <c r="H41" s="26">
        <v>0</v>
      </c>
      <c r="I41" s="27">
        <v>138.02000000000001</v>
      </c>
      <c r="J41" s="27">
        <v>1.68</v>
      </c>
      <c r="K41" s="27">
        <v>1.68</v>
      </c>
      <c r="L41" s="35">
        <v>0</v>
      </c>
      <c r="M41" s="36">
        <v>1545.83</v>
      </c>
      <c r="N41" s="36">
        <v>0.05</v>
      </c>
      <c r="O41" s="36">
        <v>0.05</v>
      </c>
      <c r="P41" s="213"/>
    </row>
    <row r="42" spans="1:16" ht="22.5" customHeight="1" x14ac:dyDescent="0.25">
      <c r="A42" s="45" t="s">
        <v>686</v>
      </c>
      <c r="B42" s="211">
        <v>8752</v>
      </c>
      <c r="C42" s="212">
        <v>8752</v>
      </c>
      <c r="D42" s="211">
        <v>8756</v>
      </c>
      <c r="E42" s="212">
        <v>8756</v>
      </c>
      <c r="F42" s="212" t="s">
        <v>400</v>
      </c>
      <c r="G42" s="211"/>
      <c r="H42" s="26">
        <v>0</v>
      </c>
      <c r="I42" s="27">
        <v>16.43</v>
      </c>
      <c r="J42" s="27">
        <v>0.65</v>
      </c>
      <c r="K42" s="27">
        <v>0.65</v>
      </c>
      <c r="L42" s="35">
        <v>0</v>
      </c>
      <c r="M42" s="36">
        <v>1630.13</v>
      </c>
      <c r="N42" s="36">
        <v>0.05</v>
      </c>
      <c r="O42" s="36">
        <v>0.05</v>
      </c>
      <c r="P42" s="213"/>
    </row>
    <row r="43" spans="1:16" ht="22.5" customHeight="1" x14ac:dyDescent="0.25">
      <c r="A43" s="45" t="s">
        <v>686</v>
      </c>
      <c r="B43" s="211">
        <v>8743</v>
      </c>
      <c r="C43" s="212">
        <v>8743</v>
      </c>
      <c r="D43" s="211">
        <v>8743</v>
      </c>
      <c r="E43" s="212">
        <v>8743</v>
      </c>
      <c r="F43" s="212" t="s">
        <v>412</v>
      </c>
      <c r="G43" s="211">
        <v>1</v>
      </c>
      <c r="H43" s="26">
        <v>0</v>
      </c>
      <c r="I43" s="27">
        <v>1459.65</v>
      </c>
      <c r="J43" s="27">
        <v>1.07</v>
      </c>
      <c r="K43" s="27">
        <v>1.07</v>
      </c>
      <c r="L43" s="35">
        <v>0</v>
      </c>
      <c r="M43" s="36">
        <v>654.79999999999995</v>
      </c>
      <c r="N43" s="36">
        <v>0.05</v>
      </c>
      <c r="O43" s="36">
        <v>0.05</v>
      </c>
      <c r="P43" s="213"/>
    </row>
    <row r="44" spans="1:16" ht="22.5" customHeight="1" x14ac:dyDescent="0.25">
      <c r="A44" s="45" t="s">
        <v>686</v>
      </c>
      <c r="B44" s="211">
        <v>593</v>
      </c>
      <c r="C44" s="212">
        <v>1700053187039</v>
      </c>
      <c r="D44" s="211">
        <v>532</v>
      </c>
      <c r="E44" s="212">
        <v>1700053187048</v>
      </c>
      <c r="F44" s="212" t="s">
        <v>424</v>
      </c>
      <c r="G44" s="211">
        <v>1</v>
      </c>
      <c r="H44" s="26">
        <v>0</v>
      </c>
      <c r="I44" s="27">
        <v>2491.0700000000002</v>
      </c>
      <c r="J44" s="27">
        <v>0.75</v>
      </c>
      <c r="K44" s="27">
        <v>0.75</v>
      </c>
      <c r="L44" s="35">
        <v>0</v>
      </c>
      <c r="M44" s="36">
        <v>40089.54</v>
      </c>
      <c r="N44" s="36">
        <v>0.05</v>
      </c>
      <c r="O44" s="36">
        <v>0.05</v>
      </c>
      <c r="P44" s="213"/>
    </row>
    <row r="45" spans="1:16" ht="22.5" customHeight="1" x14ac:dyDescent="0.25">
      <c r="A45" s="45" t="s">
        <v>686</v>
      </c>
      <c r="B45" s="211">
        <v>584</v>
      </c>
      <c r="C45" s="212">
        <v>1700053240055</v>
      </c>
      <c r="D45" s="211">
        <v>534</v>
      </c>
      <c r="E45" s="212">
        <v>1700053240064</v>
      </c>
      <c r="F45" s="212" t="s">
        <v>430</v>
      </c>
      <c r="G45" s="211">
        <v>1</v>
      </c>
      <c r="H45" s="26">
        <v>0</v>
      </c>
      <c r="I45" s="27">
        <v>1456.32</v>
      </c>
      <c r="J45" s="27">
        <v>1.69</v>
      </c>
      <c r="K45" s="27">
        <v>1.69</v>
      </c>
      <c r="L45" s="35">
        <v>0</v>
      </c>
      <c r="M45" s="36">
        <v>1095.94</v>
      </c>
      <c r="N45" s="36">
        <v>0.05</v>
      </c>
      <c r="O45" s="36">
        <v>0.05</v>
      </c>
      <c r="P45" s="213"/>
    </row>
    <row r="46" spans="1:16" ht="22.5" customHeight="1" x14ac:dyDescent="0.25">
      <c r="A46" s="45" t="s">
        <v>686</v>
      </c>
      <c r="B46" s="211">
        <v>799</v>
      </c>
      <c r="C46" s="212">
        <v>1700060066603</v>
      </c>
      <c r="D46" s="211"/>
      <c r="E46" s="212"/>
      <c r="F46" s="212" t="s">
        <v>717</v>
      </c>
      <c r="G46" s="211">
        <v>2</v>
      </c>
      <c r="H46" s="26"/>
      <c r="I46" s="27">
        <v>12093.02</v>
      </c>
      <c r="J46" s="27">
        <v>1.21</v>
      </c>
      <c r="K46" s="27">
        <v>1.21</v>
      </c>
      <c r="L46" s="35"/>
      <c r="M46" s="36"/>
      <c r="N46" s="36"/>
      <c r="O46" s="36"/>
      <c r="P46" s="213"/>
    </row>
    <row r="47" spans="1:16" ht="22.5" customHeight="1" x14ac:dyDescent="0.25">
      <c r="A47" s="45" t="s">
        <v>686</v>
      </c>
      <c r="B47" s="211">
        <v>799</v>
      </c>
      <c r="C47" s="212">
        <v>1700060058365</v>
      </c>
      <c r="D47" s="211">
        <v>960</v>
      </c>
      <c r="E47" s="212">
        <v>1700060058374</v>
      </c>
      <c r="F47" s="212" t="s">
        <v>718</v>
      </c>
      <c r="G47" s="211"/>
      <c r="H47" s="26"/>
      <c r="I47" s="27">
        <v>1922.31</v>
      </c>
      <c r="J47" s="27">
        <v>0.72</v>
      </c>
      <c r="K47" s="27">
        <v>0.72</v>
      </c>
      <c r="L47" s="35"/>
      <c r="M47" s="36">
        <v>1922.31</v>
      </c>
      <c r="N47" s="36">
        <v>0.05</v>
      </c>
      <c r="O47" s="36">
        <v>0.05</v>
      </c>
      <c r="P47" s="213"/>
    </row>
    <row r="48" spans="1:16" ht="22.5" customHeight="1" x14ac:dyDescent="0.25">
      <c r="A48" s="45" t="s">
        <v>686</v>
      </c>
      <c r="B48" s="211">
        <v>744</v>
      </c>
      <c r="C48" s="212">
        <v>1700051957664</v>
      </c>
      <c r="D48" s="211">
        <v>944</v>
      </c>
      <c r="E48" s="212">
        <v>1700051957655</v>
      </c>
      <c r="F48" s="212" t="s">
        <v>719</v>
      </c>
      <c r="G48" s="211"/>
      <c r="H48" s="26">
        <v>0</v>
      </c>
      <c r="I48" s="27">
        <v>56.23</v>
      </c>
      <c r="J48" s="27">
        <v>0.92</v>
      </c>
      <c r="K48" s="27">
        <v>0.92</v>
      </c>
      <c r="L48" s="35">
        <v>0</v>
      </c>
      <c r="M48" s="36">
        <v>0</v>
      </c>
      <c r="N48" s="36">
        <v>0</v>
      </c>
      <c r="O48" s="36">
        <v>0</v>
      </c>
      <c r="P48" s="213"/>
    </row>
    <row r="49" spans="1:16" ht="22.5" customHeight="1" x14ac:dyDescent="0.25">
      <c r="A49" s="45" t="s">
        <v>686</v>
      </c>
      <c r="B49" s="211">
        <v>588</v>
      </c>
      <c r="C49" s="212">
        <v>1700053280182</v>
      </c>
      <c r="D49" s="211">
        <v>539</v>
      </c>
      <c r="E49" s="212">
        <v>1700053280191</v>
      </c>
      <c r="F49" s="212" t="s">
        <v>438</v>
      </c>
      <c r="G49" s="211"/>
      <c r="H49" s="26"/>
      <c r="I49" s="27">
        <v>172.6</v>
      </c>
      <c r="J49" s="27">
        <v>1.04</v>
      </c>
      <c r="K49" s="27">
        <v>1.04</v>
      </c>
      <c r="L49" s="35"/>
      <c r="M49" s="36">
        <v>493.11</v>
      </c>
      <c r="N49" s="36">
        <v>0.05</v>
      </c>
      <c r="O49" s="36">
        <v>0.05</v>
      </c>
      <c r="P49" s="213"/>
    </row>
    <row r="50" spans="1:16" ht="22.5" customHeight="1" x14ac:dyDescent="0.25">
      <c r="A50" s="45" t="s">
        <v>720</v>
      </c>
      <c r="B50" s="211">
        <v>8782</v>
      </c>
      <c r="C50" s="212">
        <v>8782</v>
      </c>
      <c r="D50" s="211">
        <v>8783</v>
      </c>
      <c r="E50" s="212">
        <v>8783</v>
      </c>
      <c r="F50" s="212" t="s">
        <v>721</v>
      </c>
      <c r="G50" s="211"/>
      <c r="H50" s="26"/>
      <c r="I50" s="27">
        <v>864.13</v>
      </c>
      <c r="J50" s="27">
        <v>1.06</v>
      </c>
      <c r="K50" s="27">
        <v>1.06</v>
      </c>
      <c r="L50" s="35"/>
      <c r="M50" s="36">
        <v>909.62</v>
      </c>
      <c r="N50" s="36">
        <v>0.05</v>
      </c>
      <c r="O50" s="36">
        <v>0.05</v>
      </c>
      <c r="P50" s="213"/>
    </row>
    <row r="51" spans="1:16" ht="22.5" customHeight="1" x14ac:dyDescent="0.25">
      <c r="A51" s="45" t="s">
        <v>722</v>
      </c>
      <c r="B51" s="215">
        <v>8784</v>
      </c>
      <c r="C51" s="212">
        <v>8784</v>
      </c>
      <c r="D51" s="211">
        <v>8785</v>
      </c>
      <c r="E51" s="212">
        <v>8785</v>
      </c>
      <c r="F51" s="212" t="s">
        <v>723</v>
      </c>
      <c r="G51" s="211"/>
      <c r="H51" s="26"/>
      <c r="I51" s="27">
        <v>835.98</v>
      </c>
      <c r="J51" s="27">
        <v>0.97</v>
      </c>
      <c r="K51" s="27">
        <v>0.97</v>
      </c>
      <c r="L51" s="35"/>
      <c r="M51" s="36">
        <v>879.98</v>
      </c>
      <c r="N51" s="36">
        <v>0.05</v>
      </c>
      <c r="O51" s="36">
        <v>0.05</v>
      </c>
      <c r="P51" s="213"/>
    </row>
    <row r="52" spans="1:16" ht="22.5" customHeight="1" x14ac:dyDescent="0.25">
      <c r="A52" s="45" t="s">
        <v>724</v>
      </c>
      <c r="B52" s="215">
        <v>799</v>
      </c>
      <c r="C52" s="212">
        <v>1700060113360</v>
      </c>
      <c r="D52" s="211">
        <v>960</v>
      </c>
      <c r="E52" s="212">
        <v>1700060113370</v>
      </c>
      <c r="F52" s="212" t="s">
        <v>725</v>
      </c>
      <c r="G52" s="211"/>
      <c r="H52" s="26"/>
      <c r="I52" s="27">
        <v>696.85</v>
      </c>
      <c r="J52" s="27">
        <v>0.91</v>
      </c>
      <c r="K52" s="27">
        <v>0.91</v>
      </c>
      <c r="L52" s="35"/>
      <c r="M52" s="36">
        <v>733.51</v>
      </c>
      <c r="N52" s="36">
        <v>0.05</v>
      </c>
      <c r="O52" s="36">
        <v>0.05</v>
      </c>
      <c r="P52" s="213"/>
    </row>
    <row r="54" spans="1:16" ht="27.75" customHeight="1" x14ac:dyDescent="0.25">
      <c r="A54" s="244" t="str">
        <f>Overview!B4&amp; " - Effective from "&amp;Overview!D4&amp;" - "&amp;Overview!E4&amp;" new designated EHV line loss factors"</f>
        <v>Scottish Hydro Electric Power Distribution plc - Effective from 1 April 2023 - Final new designated EHV line loss factors</v>
      </c>
      <c r="B54" s="245"/>
      <c r="C54" s="245"/>
      <c r="D54" s="245"/>
      <c r="E54" s="245"/>
      <c r="F54" s="245"/>
      <c r="G54" s="245"/>
      <c r="H54" s="245"/>
      <c r="I54" s="245"/>
      <c r="J54" s="245"/>
      <c r="K54" s="245"/>
      <c r="L54" s="245"/>
      <c r="M54" s="245"/>
      <c r="N54" s="245"/>
      <c r="O54" s="246"/>
    </row>
    <row r="55" spans="1:16" ht="62.25" customHeight="1" x14ac:dyDescent="0.25">
      <c r="A55" s="24" t="s">
        <v>685</v>
      </c>
      <c r="B55" s="24" t="s">
        <v>148</v>
      </c>
      <c r="C55" s="24" t="s">
        <v>149</v>
      </c>
      <c r="D55" s="24" t="s">
        <v>150</v>
      </c>
      <c r="E55" s="24" t="s">
        <v>151</v>
      </c>
      <c r="F55" s="70" t="s">
        <v>152</v>
      </c>
      <c r="G55" s="54" t="s">
        <v>153</v>
      </c>
      <c r="H55" s="30" t="s">
        <v>726</v>
      </c>
      <c r="I55" s="30" t="s">
        <v>727</v>
      </c>
      <c r="J55" s="30" t="s">
        <v>728</v>
      </c>
      <c r="K55" s="30" t="s">
        <v>729</v>
      </c>
      <c r="L55" s="32" t="s">
        <v>730</v>
      </c>
      <c r="M55" s="32" t="s">
        <v>731</v>
      </c>
      <c r="N55" s="32" t="s">
        <v>732</v>
      </c>
      <c r="O55" s="32" t="s">
        <v>733</v>
      </c>
    </row>
    <row r="56" spans="1:16" ht="22.5" customHeight="1" x14ac:dyDescent="0.25">
      <c r="A56" s="45" t="s">
        <v>686</v>
      </c>
      <c r="B56" s="211">
        <v>799</v>
      </c>
      <c r="C56" s="212">
        <v>1700060022740</v>
      </c>
      <c r="D56" s="211">
        <v>960</v>
      </c>
      <c r="E56" s="212">
        <v>1700060022759</v>
      </c>
      <c r="F56" s="212" t="s">
        <v>691</v>
      </c>
      <c r="G56" s="47"/>
      <c r="H56" s="209">
        <v>1.014</v>
      </c>
      <c r="I56" s="209">
        <v>1.014</v>
      </c>
      <c r="J56" s="28">
        <v>1.0089999999999999</v>
      </c>
      <c r="K56" s="28">
        <v>1.0089999999999999</v>
      </c>
      <c r="L56" s="208">
        <v>1.014</v>
      </c>
      <c r="M56" s="208">
        <v>1.014</v>
      </c>
      <c r="N56" s="208">
        <v>1.0089999999999999</v>
      </c>
      <c r="O56" s="208">
        <v>1.0089999999999999</v>
      </c>
    </row>
    <row r="57" spans="1:16" ht="22.5" customHeight="1" x14ac:dyDescent="0.25">
      <c r="A57" s="45" t="s">
        <v>686</v>
      </c>
      <c r="B57" s="211">
        <v>799</v>
      </c>
      <c r="C57" s="212">
        <v>1700060029675</v>
      </c>
      <c r="D57" s="211">
        <v>960</v>
      </c>
      <c r="E57" s="212">
        <v>1700060029684</v>
      </c>
      <c r="F57" s="212" t="s">
        <v>694</v>
      </c>
      <c r="G57" s="47"/>
      <c r="H57" s="209">
        <v>1.014</v>
      </c>
      <c r="I57" s="209">
        <v>1.014</v>
      </c>
      <c r="J57" s="28">
        <v>1.0089999999999999</v>
      </c>
      <c r="K57" s="28">
        <v>1.0089999999999999</v>
      </c>
      <c r="L57" s="208">
        <v>1.014</v>
      </c>
      <c r="M57" s="208">
        <v>1.014</v>
      </c>
      <c r="N57" s="208">
        <v>1.0089999999999999</v>
      </c>
      <c r="O57" s="208">
        <v>1.0089999999999999</v>
      </c>
    </row>
    <row r="58" spans="1:16" ht="22.5" customHeight="1" x14ac:dyDescent="0.25">
      <c r="A58" s="45" t="s">
        <v>686</v>
      </c>
      <c r="B58" s="211">
        <v>799</v>
      </c>
      <c r="C58" s="212">
        <v>1700060066603</v>
      </c>
      <c r="D58" s="211"/>
      <c r="E58" s="212"/>
      <c r="F58" s="212" t="s">
        <v>717</v>
      </c>
      <c r="G58" s="211">
        <v>2</v>
      </c>
      <c r="H58" s="209">
        <v>1.014</v>
      </c>
      <c r="I58" s="209">
        <v>1.014</v>
      </c>
      <c r="J58" s="28">
        <v>1.0089999999999999</v>
      </c>
      <c r="K58" s="28">
        <v>1.0089999999999999</v>
      </c>
      <c r="L58" s="208"/>
      <c r="M58" s="208"/>
      <c r="N58" s="208"/>
      <c r="O58" s="208"/>
    </row>
    <row r="59" spans="1:16" ht="22.5" customHeight="1" x14ac:dyDescent="0.25">
      <c r="A59" s="45" t="s">
        <v>686</v>
      </c>
      <c r="B59" s="211">
        <v>799</v>
      </c>
      <c r="C59" s="212">
        <v>1700060058365</v>
      </c>
      <c r="D59" s="211">
        <v>960</v>
      </c>
      <c r="E59" s="212">
        <v>1700060058374</v>
      </c>
      <c r="F59" s="212" t="s">
        <v>718</v>
      </c>
      <c r="G59" s="211"/>
      <c r="H59" s="209">
        <v>1.014</v>
      </c>
      <c r="I59" s="209">
        <v>1.014</v>
      </c>
      <c r="J59" s="28">
        <v>1.0089999999999999</v>
      </c>
      <c r="K59" s="28">
        <v>1.0089999999999999</v>
      </c>
      <c r="L59" s="208">
        <v>1.014</v>
      </c>
      <c r="M59" s="208">
        <v>1.014</v>
      </c>
      <c r="N59" s="208">
        <v>1.0089999999999999</v>
      </c>
      <c r="O59" s="208">
        <v>1.0089999999999999</v>
      </c>
    </row>
    <row r="60" spans="1:16" ht="22.5" customHeight="1" x14ac:dyDescent="0.25">
      <c r="A60" s="45" t="s">
        <v>720</v>
      </c>
      <c r="B60" s="211">
        <v>8782</v>
      </c>
      <c r="C60" s="212">
        <v>8782</v>
      </c>
      <c r="D60" s="211">
        <v>8783</v>
      </c>
      <c r="E60" s="212">
        <v>8783</v>
      </c>
      <c r="F60" s="212" t="s">
        <v>721</v>
      </c>
      <c r="G60" s="34"/>
      <c r="H60" s="209">
        <v>1.014</v>
      </c>
      <c r="I60" s="209">
        <v>1.014</v>
      </c>
      <c r="J60" s="28">
        <v>1.0089999999999999</v>
      </c>
      <c r="K60" s="28">
        <v>1.0089999999999999</v>
      </c>
      <c r="L60" s="208">
        <v>1.014</v>
      </c>
      <c r="M60" s="208">
        <v>1.014</v>
      </c>
      <c r="N60" s="208">
        <v>1.0089999999999999</v>
      </c>
      <c r="O60" s="208">
        <v>1.0089999999999999</v>
      </c>
    </row>
    <row r="61" spans="1:16" ht="22.5" customHeight="1" x14ac:dyDescent="0.25">
      <c r="A61" s="45" t="s">
        <v>722</v>
      </c>
      <c r="B61" s="215">
        <v>8784</v>
      </c>
      <c r="C61" s="212">
        <v>8784</v>
      </c>
      <c r="D61" s="211">
        <v>8785</v>
      </c>
      <c r="E61" s="212">
        <v>8785</v>
      </c>
      <c r="F61" s="212" t="s">
        <v>723</v>
      </c>
      <c r="G61" s="34"/>
      <c r="H61" s="209">
        <v>1.014</v>
      </c>
      <c r="I61" s="209">
        <v>1.014</v>
      </c>
      <c r="J61" s="28">
        <v>1.0089999999999999</v>
      </c>
      <c r="K61" s="28">
        <v>1.0089999999999999</v>
      </c>
      <c r="L61" s="208">
        <v>1.014</v>
      </c>
      <c r="M61" s="208">
        <v>1.014</v>
      </c>
      <c r="N61" s="208">
        <v>1.0089999999999999</v>
      </c>
      <c r="O61" s="208">
        <v>1.0089999999999999</v>
      </c>
    </row>
    <row r="62" spans="1:16" ht="22.5" customHeight="1" x14ac:dyDescent="0.25">
      <c r="A62" s="45" t="s">
        <v>724</v>
      </c>
      <c r="B62" s="211">
        <v>799</v>
      </c>
      <c r="C62" s="212">
        <v>1700060113360</v>
      </c>
      <c r="D62" s="211">
        <v>960</v>
      </c>
      <c r="E62" s="212">
        <v>1700060113370</v>
      </c>
      <c r="F62" s="212" t="s">
        <v>725</v>
      </c>
      <c r="G62" s="211"/>
      <c r="H62" s="209">
        <v>1.014</v>
      </c>
      <c r="I62" s="209">
        <v>1.014</v>
      </c>
      <c r="J62" s="28">
        <v>1.0089999999999999</v>
      </c>
      <c r="K62" s="28">
        <v>1.0089999999999999</v>
      </c>
      <c r="L62" s="208">
        <v>1.014</v>
      </c>
      <c r="M62" s="208">
        <v>1.014</v>
      </c>
      <c r="N62" s="208">
        <v>1.0089999999999999</v>
      </c>
      <c r="O62" s="208">
        <v>1.0089999999999999</v>
      </c>
    </row>
    <row r="63" spans="1:16" ht="22.5" customHeight="1" x14ac:dyDescent="0.25">
      <c r="A63" s="45"/>
      <c r="B63" s="45"/>
      <c r="C63" s="45"/>
      <c r="D63" s="33"/>
      <c r="E63" s="33"/>
      <c r="F63" s="34"/>
      <c r="G63" s="34"/>
      <c r="H63" s="37"/>
      <c r="I63" s="37"/>
      <c r="J63" s="28"/>
      <c r="K63" s="29"/>
      <c r="L63" s="31"/>
      <c r="M63" s="31"/>
      <c r="N63" s="31"/>
      <c r="O63" s="31"/>
    </row>
    <row r="64" spans="1:16" ht="22.5" customHeight="1" x14ac:dyDescent="0.25">
      <c r="A64" s="45"/>
      <c r="B64" s="45"/>
      <c r="C64" s="45"/>
      <c r="D64" s="33"/>
      <c r="E64" s="33"/>
      <c r="F64" s="34"/>
      <c r="G64" s="34"/>
      <c r="H64" s="37"/>
      <c r="I64" s="37"/>
      <c r="J64" s="28"/>
      <c r="K64" s="29"/>
      <c r="L64" s="31"/>
      <c r="M64" s="31"/>
      <c r="N64" s="31"/>
      <c r="O64" s="31"/>
    </row>
    <row r="65" spans="1:15" ht="22.5" customHeight="1" x14ac:dyDescent="0.25">
      <c r="A65" s="45"/>
      <c r="B65" s="45"/>
      <c r="C65" s="45"/>
      <c r="D65" s="33"/>
      <c r="E65" s="33"/>
      <c r="F65" s="34"/>
      <c r="G65" s="34"/>
      <c r="H65" s="37"/>
      <c r="I65" s="37"/>
      <c r="J65" s="28"/>
      <c r="K65" s="29"/>
      <c r="L65" s="31"/>
      <c r="M65" s="31"/>
      <c r="N65" s="31"/>
      <c r="O65" s="31"/>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O4"/>
    <mergeCell ref="A54:O54"/>
    <mergeCell ref="A2:O2"/>
    <mergeCell ref="H1:J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5C839-2DB0-461E-975F-21A3C8381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F5BE9-04D1-4444-96B8-876E23CDF3DE}">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metadata/properties"/>
    <ds:schemaRef ds:uri="4fb325ff-59f4-4202-984d-cc4ef0b29ee2"/>
    <ds:schemaRef ds:uri="375f405a-1d4b-4796-a028-0e90b458cbcf"/>
    <ds:schemaRef ds:uri="http://www.w3.org/XML/1998/namespace"/>
  </ds:schemaRefs>
</ds:datastoreItem>
</file>

<file path=customXml/itemProps3.xml><?xml version="1.0" encoding="utf-8"?>
<ds:datastoreItem xmlns:ds="http://schemas.openxmlformats.org/officeDocument/2006/customXml" ds:itemID="{1133EE74-08DE-4489-9E13-1F0889341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2024-02-15T13:00:11Z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y fmtid="{D5CDD505-2E9C-101B-9397-08002B2CF9AE}" pid="8" name="MSIP_Label_9a1593e3-eb40-4b63-9198-a6ec3e998e52_Enabled">
    <vt:lpwstr>true</vt:lpwstr>
  </property>
  <property fmtid="{D5CDD505-2E9C-101B-9397-08002B2CF9AE}" pid="9" name="MSIP_Label_9a1593e3-eb40-4b63-9198-a6ec3e998e52_SetDate">
    <vt:lpwstr>2023-01-27T14:56:23Z</vt:lpwstr>
  </property>
  <property fmtid="{D5CDD505-2E9C-101B-9397-08002B2CF9AE}" pid="10" name="MSIP_Label_9a1593e3-eb40-4b63-9198-a6ec3e998e52_Method">
    <vt:lpwstr>Privileged</vt:lpwstr>
  </property>
  <property fmtid="{D5CDD505-2E9C-101B-9397-08002B2CF9AE}" pid="11" name="MSIP_Label_9a1593e3-eb40-4b63-9198-a6ec3e998e52_Name">
    <vt:lpwstr>9a1593e3-eb40-4b63-9198-a6ec3e998e52</vt:lpwstr>
  </property>
  <property fmtid="{D5CDD505-2E9C-101B-9397-08002B2CF9AE}" pid="12" name="MSIP_Label_9a1593e3-eb40-4b63-9198-a6ec3e998e52_SiteId">
    <vt:lpwstr>953b0f83-1ce6-45c3-82c9-1d847e372339</vt:lpwstr>
  </property>
  <property fmtid="{D5CDD505-2E9C-101B-9397-08002B2CF9AE}" pid="13" name="MSIP_Label_9a1593e3-eb40-4b63-9198-a6ec3e998e52_ActionId">
    <vt:lpwstr>3cd90407-a534-4e5c-bf10-7f02fa93569c</vt:lpwstr>
  </property>
  <property fmtid="{D5CDD505-2E9C-101B-9397-08002B2CF9AE}" pid="14" name="MSIP_Label_9a1593e3-eb40-4b63-9198-a6ec3e998e52_ContentBits">
    <vt:lpwstr>4</vt:lpwstr>
  </property>
</Properties>
</file>