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V1.4 (SEPD) &amp; V1.3 (SHEPD)_ 23-24 LC14 &amp; SCOT update (EDNs)_Feb 24/"/>
    </mc:Choice>
  </mc:AlternateContent>
  <xr:revisionPtr revIDLastSave="143" documentId="6_{5C36FEB1-852B-40F0-B8C2-DD5D39D6EE73}" xr6:coauthVersionLast="47" xr6:coauthVersionMax="47" xr10:uidLastSave="{0E3EF145-B611-4D05-89E6-7BEA3ECDA844}"/>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5" r:id="rId11"/>
    <sheet name="Charge Calculator" sheetId="15" r:id="rId12"/>
  </sheets>
  <definedNames>
    <definedName name="_xlnm._FilterDatabase" localSheetId="2" hidden="1">'Annex 2 EHV charges_N'!$A$10:$N$11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charges_N'!$A$2:$P$11</definedName>
    <definedName name="_xlnm.Print_Area" localSheetId="3">'Annex 3 Preserved charges_N'!$A$2:$J$21</definedName>
    <definedName name="_xlnm.Print_Area" localSheetId="4">'Annex 4 LDNO charges_N'!$A$2:$J$9</definedName>
    <definedName name="_xlnm.Print_Area" localSheetId="5">'Annex 5 LLFs_N'!$A$2:$F$39</definedName>
    <definedName name="_xlnm.Print_Area" localSheetId="6">'Annex 6 New or Amended EHV_N'!$A$4:$Q$28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charges_N'!$A$2:$J$11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LLFs_N'!$A$3:$F$39</definedName>
    <definedName name="Z_5032A364_B81A_48DA_88DA_AB3B86B47EE9_.wvu.PrintArea" localSheetId="6" hidden="1">'Annex 6 New or Amended EHV_N'!$A$1:$Q$28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C8" i="24"/>
  <c r="C9" i="24"/>
  <c r="C10" i="24"/>
  <c r="C11" i="24"/>
  <c r="C12" i="24"/>
  <c r="C13" i="24"/>
  <c r="C14" i="24"/>
  <c r="C15" i="24"/>
  <c r="C16" i="24"/>
  <c r="C17" i="24"/>
  <c r="C18" i="24"/>
  <c r="C19" i="24"/>
  <c r="C20" i="24"/>
  <c r="C21" i="24"/>
  <c r="C22" i="24"/>
  <c r="C23" i="24"/>
  <c r="C24" i="24"/>
  <c r="C25" i="24"/>
  <c r="C6" i="24"/>
  <c r="C7" i="24"/>
  <c r="C5" i="24"/>
  <c r="A2" i="25" l="1"/>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17" i="8" l="1"/>
  <c r="A4" i="8"/>
  <c r="B2" i="15" l="1"/>
  <c r="B13" i="1" l="1"/>
  <c r="B9" i="1"/>
  <c r="A2" i="12" l="1"/>
  <c r="A2" i="7" l="1"/>
  <c r="A2" i="24"/>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O5" i="8" l="1"/>
  <c r="I5" i="8"/>
  <c r="J5" i="8"/>
  <c r="K5" i="8"/>
  <c r="L5" i="8"/>
  <c r="M5" i="8"/>
  <c r="N5" i="8"/>
  <c r="H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<sst xmlns="http://schemas.openxmlformats.org/spreadsheetml/2006/main" count="3091" uniqueCount="1365">
  <si>
    <t>Company and Licence name, charging year, effective from, status</t>
  </si>
  <si>
    <t>Company and Licence name</t>
  </si>
  <si>
    <t>Year</t>
  </si>
  <si>
    <t>Effective From</t>
  </si>
  <si>
    <t>Status</t>
  </si>
  <si>
    <t>Scottish Hydro Electric Power Distribution plc</t>
  </si>
  <si>
    <t>2023/24</t>
  </si>
  <si>
    <t>1 April 2023</t>
  </si>
  <si>
    <t>Final</t>
  </si>
  <si>
    <t>List of data tables in this workbook</t>
  </si>
  <si>
    <t>Worksheet</t>
  </si>
  <si>
    <t>Information</t>
  </si>
  <si>
    <t>Annex 1 LV, HV and Unmetered Supplies charges</t>
  </si>
  <si>
    <t>Annex 1 contains the charges to LV and HV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</si>
  <si>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</si>
  <si>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</si>
  <si>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</si>
  <si>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</si>
  <si>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</si>
  <si>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</si>
  <si>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</si>
  <si>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</si>
  <si>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</si>
  <si>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</si>
  <si>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</si>
  <si>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</si>
  <si>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</si>
  <si>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</si>
  <si>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</si>
  <si>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</si>
  <si>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</si>
  <si>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</si>
  <si>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</si>
  <si>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</si>
  <si>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</si>
  <si>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</si>
  <si>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</si>
  <si>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</si>
  <si>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</si>
  <si>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</si>
  <si>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</si>
  <si>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</si>
  <si>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</si>
  <si>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</si>
  <si>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</si>
  <si>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</si>
  <si>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</si>
  <si>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</si>
  <si>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</si>
  <si>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</si>
  <si>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</si>
  <si>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16.00 - 20.00</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</si>
  <si>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</si>
  <si>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</si>
  <si>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</si>
  <si>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</si>
  <si>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</si>
  <si>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</si>
  <si>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00:00 - 16:00
20:00 - 00:00</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</si>
  <si>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</si>
  <si>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</si>
  <si>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</si>
  <si>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</si>
  <si>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</si>
  <si>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</si>
  <si>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</si>
  <si>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</si>
  <si>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</si>
  <si>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</si>
  <si>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</si>
  <si>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</si>
  <si>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381-382, 408-409, 411-412, 417, 420-421, 436, 438, 440</t>
  </si>
  <si>
    <t>0, 1, 2</t>
  </si>
  <si>
    <t>Domestic Aggregated (Related MPAN)</t>
  </si>
  <si>
    <t>Non-Domestic Aggregated No Residual</t>
  </si>
  <si>
    <t>N00, N20, N25, N30, N40, N50, N55, N60, N70, N75, N80, N85, N90, R05, R10, R15, R20, R25, R30</t>
  </si>
  <si>
    <t>0, 3, 4, 5-8</t>
  </si>
  <si>
    <t>Non-Domestic Aggregated Band 1</t>
  </si>
  <si>
    <t>N01, N21, N26, N31, N41, N51, N56, N61, N71, N76, N81, N86, N91, R06, R11, R16, R21, R26, R31</t>
  </si>
  <si>
    <t>Non-Domestic Aggregated Band 2</t>
  </si>
  <si>
    <t>N02, N22, N27, N32, N42, N52, N57, N62, N72, N77, N82, N87, N92, R07, R12, R17, R22, R27, R32</t>
  </si>
  <si>
    <t>Non-Domestic Aggregated Band 3</t>
  </si>
  <si>
    <t>N03, N23, N28, N33, N43, N53, N58, N63, N73, N78, N83, N88, N93, R08, R13, R18, R23, R28, R33</t>
  </si>
  <si>
    <t>Non-Domestic Aggregated Band 4</t>
  </si>
  <si>
    <t>N04, N24, N29, N34, N44, N54, N59, N64, N74, N79, N84, N89, N94, R09, R14, R19, R24, R29, R34</t>
  </si>
  <si>
    <t>Non-Domestic Aggregated (related MPAN)</t>
  </si>
  <si>
    <t>LV Site Specific No Residual</t>
  </si>
  <si>
    <t>N15, N45, N95</t>
  </si>
  <si>
    <t>LV Site Specific Band 1</t>
  </si>
  <si>
    <t>N16, N46, N96</t>
  </si>
  <si>
    <t>LV Site Specific Band 2</t>
  </si>
  <si>
    <t>N17, N47, N97</t>
  </si>
  <si>
    <t>LV Site Specific Band 3</t>
  </si>
  <si>
    <t>N18, N48, N98</t>
  </si>
  <si>
    <t>LV Site Specific Band 4</t>
  </si>
  <si>
    <t>N19, N49, N99</t>
  </si>
  <si>
    <t>LV Sub Site Specific No Residual</t>
  </si>
  <si>
    <t>N05</t>
  </si>
  <si>
    <t>LV Sub Site Specific Band 1</t>
  </si>
  <si>
    <t>N06</t>
  </si>
  <si>
    <t>LV Sub Site Specific Band 2</t>
  </si>
  <si>
    <t>N07</t>
  </si>
  <si>
    <t>LV Sub Site Specific Band 3</t>
  </si>
  <si>
    <t>N08</t>
  </si>
  <si>
    <t>LV Sub Site Specific Band 4</t>
  </si>
  <si>
    <t>N09</t>
  </si>
  <si>
    <t>HV Site Specific No Residual</t>
  </si>
  <si>
    <t>N10, N35, N65, R00</t>
  </si>
  <si>
    <t>HV Site Specific Band 1</t>
  </si>
  <si>
    <t>N11, N36, N66, R01</t>
  </si>
  <si>
    <t>HV Site Specific Band 2</t>
  </si>
  <si>
    <t>N12, N37, N67, R02</t>
  </si>
  <si>
    <t>HV Site Specific Band 3</t>
  </si>
  <si>
    <t>N13, N38, N68, R03</t>
  </si>
  <si>
    <t>HV Site Specific Band 4</t>
  </si>
  <si>
    <t>N14, N39, N69, R04</t>
  </si>
  <si>
    <t>Unmetered Supplies</t>
  </si>
  <si>
    <t>400-404, 407, 427-435</t>
  </si>
  <si>
    <t>0, 1 or 8</t>
  </si>
  <si>
    <t>LV Generation Aggregated</t>
  </si>
  <si>
    <t>390, 446-447</t>
  </si>
  <si>
    <t>0 or 8</t>
  </si>
  <si>
    <t>LV Sub Generation Aggregated</t>
  </si>
  <si>
    <t>LV Generation Site Specific</t>
  </si>
  <si>
    <t>LV Generation Site Specific no RP charge</t>
  </si>
  <si>
    <t>LV Sub Generation Site Specific</t>
  </si>
  <si>
    <t>393-394</t>
  </si>
  <si>
    <t>LV Sub Generation Site Specific no RP charge</t>
  </si>
  <si>
    <t>397-398</t>
  </si>
  <si>
    <t>HV Generation Site Specific</t>
  </si>
  <si>
    <t>388, 395</t>
  </si>
  <si>
    <t>HV Generation Site Specific no RP charge</t>
  </si>
  <si>
    <t>405-406</t>
  </si>
  <si>
    <t>Note: The list of MPANs / MSIDs provided may be incomplete; the DNO reserves the right to apply the listed charges to any other MPANs / MSIDs associated with the site.</t>
  </si>
  <si>
    <t>Time Periods for EHV Properties</t>
  </si>
  <si>
    <t>Super Red Time Band</t>
  </si>
  <si>
    <t>16:30 - 19:30</t>
  </si>
  <si>
    <t>Import LLFC</t>
  </si>
  <si>
    <t>Import MPANs/MSIDs</t>
  </si>
  <si>
    <t>Export LLFC</t>
  </si>
  <si>
    <t>Export MPANs/MSIDs</t>
  </si>
  <si>
    <t>Tariff</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</si>
  <si>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</si>
  <si>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</si>
  <si>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</si>
  <si>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</si>
  <si>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</si>
  <si>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</si>
  <si>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</si>
  <si>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</si>
  <si>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</si>
  <si>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</si>
  <si>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</si>
  <si>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[Add DNO specific notes relevant to charges]</t>
  </si>
  <si>
    <t>Site Specific preserved charges/additional LLFCs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</si>
  <si>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</si>
  <si>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</si>
  <si>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</si>
  <si>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</si>
  <si>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</si>
  <si>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Monday to Friday 
(Including Bank Holidays)
March to May, &amp; September to October, Inclusive</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</si>
  <si>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</si>
  <si>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</si>
  <si>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</si>
  <si>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</si>
  <si>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</si>
  <si>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</si>
  <si>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</si>
  <si>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</si>
  <si>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</si>
  <si>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</si>
  <si>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</si>
  <si>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</si>
  <si>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</si>
  <si>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</si>
  <si>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</si>
  <si>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</si>
  <si>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</si>
  <si>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</si>
  <si>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</si>
  <si>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</si>
  <si>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</si>
  <si>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</si>
  <si>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</si>
  <si>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</si>
  <si>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</si>
  <si>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</si>
  <si>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</si>
  <si>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</si>
  <si>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</si>
  <si>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</si>
  <si>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</si>
  <si>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</si>
  <si>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</si>
  <si>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</si>
  <si>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</si>
  <si>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</si>
  <si>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</si>
  <si>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</si>
  <si>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</si>
  <si>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</si>
  <si>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</si>
  <si>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</si>
  <si>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</si>
  <si>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</si>
  <si>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</si>
  <si>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</si>
  <si>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</si>
  <si>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</si>
  <si>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</si>
  <si>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</si>
  <si>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</si>
  <si>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</si>
  <si>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</si>
  <si>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</si>
  <si>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</si>
  <si>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</si>
  <si>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</si>
  <si>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</si>
  <si>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</si>
  <si>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</si>
  <si>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</si>
  <si>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</si>
  <si>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</si>
  <si>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</si>
  <si>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</si>
  <si>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</si>
  <si>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</si>
  <si>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</si>
  <si>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</si>
  <si>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</si>
  <si>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</si>
  <si>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</si>
  <si>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</si>
  <si>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</si>
  <si>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</si>
  <si>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</si>
  <si>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</si>
  <si>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</si>
  <si>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</si>
  <si>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</si>
  <si>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</si>
  <si>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</si>
  <si>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</si>
  <si>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</si>
  <si>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</si>
  <si>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</si>
  <si>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</si>
  <si>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</si>
  <si>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</si>
  <si>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</si>
  <si>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</si>
  <si>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</si>
  <si>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</si>
  <si>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</si>
  <si>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</si>
  <si>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</si>
  <si>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</si>
  <si>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</si>
  <si>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</si>
  <si>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</si>
  <si>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</si>
  <si>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</si>
  <si>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</si>
  <si>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</si>
  <si>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</si>
  <si>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</si>
  <si>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</si>
  <si>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</si>
  <si>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</si>
  <si>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</si>
  <si>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</si>
  <si>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</si>
  <si>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</si>
  <si>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</si>
  <si>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</si>
  <si>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</si>
  <si>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</si>
  <si>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</si>
  <si>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</si>
  <si>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</si>
  <si>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</si>
  <si>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</si>
  <si>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</si>
  <si>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</si>
  <si>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</si>
  <si>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</si>
  <si>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</si>
  <si>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</si>
  <si>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</si>
  <si>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</si>
  <si>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</si>
  <si>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</si>
  <si>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</si>
  <si>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</si>
  <si>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</si>
  <si>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</si>
  <si>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</si>
  <si>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</si>
  <si>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</si>
  <si>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</si>
  <si>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</si>
  <si>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</si>
  <si>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</si>
  <si>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</si>
  <si>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</si>
  <si>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</si>
  <si>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</si>
  <si>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</si>
  <si>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</si>
  <si>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</si>
  <si>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</si>
  <si>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</si>
  <si>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</si>
  <si>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</si>
  <si>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</si>
  <si>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</si>
  <si>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</si>
  <si>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</si>
  <si>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</si>
  <si>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</si>
  <si>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</si>
  <si>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</si>
  <si>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</si>
  <si>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</si>
  <si>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</si>
  <si>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</si>
  <si>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</si>
  <si>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</si>
  <si>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</si>
  <si>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</si>
  <si>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</si>
  <si>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</si>
  <si>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</si>
  <si>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</si>
  <si>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</si>
  <si>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</si>
  <si>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</si>
  <si>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</si>
  <si>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</si>
  <si>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</si>
  <si>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</si>
  <si>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</si>
  <si>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</si>
  <si>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</si>
  <si>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</si>
  <si>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</si>
  <si>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</si>
  <si>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</si>
  <si>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</si>
  <si>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</si>
  <si>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</si>
  <si>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</si>
  <si>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</si>
  <si>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</si>
  <si>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</si>
  <si>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</si>
  <si>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</si>
  <si>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</si>
  <si>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</si>
  <si>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</si>
  <si>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March to October</t>
  </si>
  <si>
    <t>07:30 – 23:30</t>
  </si>
  <si>
    <t xml:space="preserve">23:30 – 07:30 </t>
  </si>
  <si>
    <t>Monday to Friday 
November to February</t>
  </si>
  <si>
    <t>16:00 – 19:00</t>
  </si>
  <si>
    <t xml:space="preserve">07:30 – 16:00
19:00 – 20:00
</t>
  </si>
  <si>
    <t>20:00 – 23:30</t>
  </si>
  <si>
    <t>Generic demand and generation LLFs</t>
  </si>
  <si>
    <t>Metered voltage, respective periods and associated LLFCs</t>
  </si>
  <si>
    <t>Metered voltage</t>
  </si>
  <si>
    <t>Associated LLFC</t>
  </si>
  <si>
    <t>Low-voltage network</t>
  </si>
  <si>
    <t>Low-voltage substation</t>
  </si>
  <si>
    <t>N00-N09 / 393, 394, 397, 398</t>
  </si>
  <si>
    <t>High-voltage network</t>
  </si>
  <si>
    <t>N10-N14, N35-N39, N65-N69,R00-R04 / 388, 395, 405, 406</t>
  </si>
  <si>
    <t>High-voltage substation</t>
  </si>
  <si>
    <t>33kV generic Import</t>
  </si>
  <si>
    <t>33kV generic Export</t>
  </si>
  <si>
    <t>Spare</t>
  </si>
  <si>
    <t>EHV site specific LLFs</t>
  </si>
  <si>
    <t>Demand</t>
  </si>
  <si>
    <t>Site</t>
  </si>
  <si>
    <t>Generation</t>
  </si>
  <si>
    <t>Annex 6 - Charges for New or Amended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</si>
  <si>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</si>
  <si>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</si>
  <si>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</si>
  <si>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</si>
  <si>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</si>
  <si>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</si>
  <si>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</si>
  <si>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</si>
  <si>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</si>
  <si>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</si>
  <si>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</si>
  <si>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</si>
  <si>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</si>
  <si>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</si>
  <si>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</si>
  <si>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</si>
  <si>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</si>
  <si>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</si>
  <si>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</si>
  <si>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</si>
  <si>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KILBOWIE 33kV</t>
  </si>
  <si>
    <t>CUMBERNAULD</t>
  </si>
  <si>
    <t>ST ANDREWS CROSS</t>
  </si>
  <si>
    <t>BSP:AIKE3A      33.000</t>
  </si>
  <si>
    <t>BSP:AIKE3B      33.000</t>
  </si>
  <si>
    <t>COATBRIDGE</t>
  </si>
  <si>
    <t>GLENLUCE &amp; NEWTON STEWART</t>
  </si>
  <si>
    <t>NEWARTHILL</t>
  </si>
  <si>
    <t>DEVONSIDE</t>
  </si>
  <si>
    <t>CHAPELCROSS</t>
  </si>
  <si>
    <t>LINMILL &amp; NEWARTHILL</t>
  </si>
  <si>
    <t>SHRUBHILL</t>
  </si>
  <si>
    <t>LEVEN</t>
  </si>
  <si>
    <t>DRUMCHAPEL</t>
  </si>
  <si>
    <t>JOHNSTONE</t>
  </si>
  <si>
    <t>E KILBRIDE SOUTH</t>
  </si>
  <si>
    <t>BSP:AREC3-      33.000</t>
  </si>
  <si>
    <t>BATHGATE</t>
  </si>
  <si>
    <t>DALMARNOCK</t>
  </si>
  <si>
    <t>MAYBOLE</t>
  </si>
  <si>
    <t>CUPAR</t>
  </si>
  <si>
    <t>CROOKSTON B</t>
  </si>
  <si>
    <t>GRANGEMOUTH A</t>
  </si>
  <si>
    <t>EASTERHOUSE</t>
  </si>
  <si>
    <t>AYR</t>
  </si>
  <si>
    <t>BERWICK &amp; ECCLES &amp; GALASHIELS</t>
  </si>
  <si>
    <t>BSP:BAGA0J      25.000</t>
  </si>
  <si>
    <t>BSP:BAGA0K      25.000</t>
  </si>
  <si>
    <t>SIGHTHILL</t>
  </si>
  <si>
    <t>CLYDE'S MILL</t>
  </si>
  <si>
    <t>BAINSFORD</t>
  </si>
  <si>
    <t>DEVOL MOOR</t>
  </si>
  <si>
    <t>STRATHLEVEN</t>
  </si>
  <si>
    <t>KILLERMONT</t>
  </si>
  <si>
    <t>PAISLEY</t>
  </si>
  <si>
    <t>BROXBURN</t>
  </si>
  <si>
    <t>KILMARNOCK TOWN</t>
  </si>
  <si>
    <t>DUNBAR</t>
  </si>
  <si>
    <t>WISHAW</t>
  </si>
  <si>
    <t>GIFFNOCK</t>
  </si>
  <si>
    <t>REDHOUSE</t>
  </si>
  <si>
    <t>BSP:BLAH3A      33.000</t>
  </si>
  <si>
    <t>BSP:BLAH3B      33.000</t>
  </si>
  <si>
    <t>LIVINGSTON EAST</t>
  </si>
  <si>
    <t>BSP:BLCW3-      33.000</t>
  </si>
  <si>
    <t>BSP:BLLX3-      33.000</t>
  </si>
  <si>
    <t>RAVENSCRAIG B</t>
  </si>
  <si>
    <t>BSP:BONN0J      25.000</t>
  </si>
  <si>
    <t>BSP:BONN0K      25.000</t>
  </si>
  <si>
    <t>BSP:BONN0L      25.000</t>
  </si>
  <si>
    <t>BONNYBRIDGE</t>
  </si>
  <si>
    <t>BSP:BONN3U      33.000</t>
  </si>
  <si>
    <t>BSP:BONN3V      33.000</t>
  </si>
  <si>
    <t>KAIMES</t>
  </si>
  <si>
    <t>WESTFIELD</t>
  </si>
  <si>
    <t>HELENSBURGH</t>
  </si>
  <si>
    <t>BSP:BPGR3-      33.000</t>
  </si>
  <si>
    <t>BRAEHEAD PARK</t>
  </si>
  <si>
    <t>HUNTERSTON FARM</t>
  </si>
  <si>
    <t>GLENNISTON</t>
  </si>
  <si>
    <t>STRATHAVEN</t>
  </si>
  <si>
    <t>INVERKEITHING</t>
  </si>
  <si>
    <t>DRUMCROSS</t>
  </si>
  <si>
    <t>SALTCOATS A&amp;B</t>
  </si>
  <si>
    <t>FINNESTON</t>
  </si>
  <si>
    <t>SPANGO VALLEY</t>
  </si>
  <si>
    <t>TONGLAND 11kV GSP</t>
  </si>
  <si>
    <t>DUNFERMLINE</t>
  </si>
  <si>
    <t>GOVAN</t>
  </si>
  <si>
    <t>DUMFRIES</t>
  </si>
  <si>
    <t>CHARLOTTE STREET</t>
  </si>
  <si>
    <t>CARNTYNE</t>
  </si>
  <si>
    <t>PORT DUNDAS</t>
  </si>
  <si>
    <t>BSP:CLYS3X      33.000</t>
  </si>
  <si>
    <t>COYLTON</t>
  </si>
  <si>
    <t>BSP:COAL3U      33.000</t>
  </si>
  <si>
    <t>BSP:COAL3V      33.000</t>
  </si>
  <si>
    <t>BSP:COAL3W      33.000</t>
  </si>
  <si>
    <t>COCKENZIE</t>
  </si>
  <si>
    <t>PORTOBELLO</t>
  </si>
  <si>
    <t>BSP:COCK3U      33.000</t>
  </si>
  <si>
    <t>BSP:COCK3V      33.000</t>
  </si>
  <si>
    <t>GLENROTHES</t>
  </si>
  <si>
    <t>EAST KILBRIDE</t>
  </si>
  <si>
    <t>STIRLING</t>
  </si>
  <si>
    <t>HAWICK</t>
  </si>
  <si>
    <t>WHISTLEFIELD</t>
  </si>
  <si>
    <t>DEWAR PLACE</t>
  </si>
  <si>
    <t>BSP:COYL3V      33.000</t>
  </si>
  <si>
    <t>BSP:CRDY3A      33.000</t>
  </si>
  <si>
    <t>CROOKSTON A</t>
  </si>
  <si>
    <t>BSP:CRYR32      33.000</t>
  </si>
  <si>
    <t>BSP:CRYR3U      33.000</t>
  </si>
  <si>
    <t>BSP:CRYR3V      33.000</t>
  </si>
  <si>
    <t>BSP:CURR3U      33.000</t>
  </si>
  <si>
    <t>BSP:CURR3V      33.000</t>
  </si>
  <si>
    <t>BSP:CURR3W      33.000</t>
  </si>
  <si>
    <t>KILWINNING</t>
  </si>
  <si>
    <t>BSP:DALM3U      33.000</t>
  </si>
  <si>
    <t>BSP:DALM3V      33.000</t>
  </si>
  <si>
    <t>BSP:DENN3V      33.000</t>
  </si>
  <si>
    <t>BSP:DENN3W      33.000</t>
  </si>
  <si>
    <t>BSP:DESA3-      33.000</t>
  </si>
  <si>
    <t>BSP:DEVM3U      33.000</t>
  </si>
  <si>
    <t>BSP:DEVM3V      33.000</t>
  </si>
  <si>
    <t>WEST GEORGE ST</t>
  </si>
  <si>
    <t>BSP:DONO3-      33.000</t>
  </si>
  <si>
    <t>DUMFRIES ICI</t>
  </si>
  <si>
    <t>BSP:DUNH3-      33.000</t>
  </si>
  <si>
    <t>BSP:ECCL3U      33.000</t>
  </si>
  <si>
    <t>BSP:ECCL3V      33.000</t>
  </si>
  <si>
    <t>ELDERSLIE</t>
  </si>
  <si>
    <t>BSP:ELIZA/ELIS3A33.000</t>
  </si>
  <si>
    <t>BSP:ELVA3U      33.000</t>
  </si>
  <si>
    <t>BSP:ELVA3V      33.000</t>
  </si>
  <si>
    <t>ERSKINE</t>
  </si>
  <si>
    <t>BSP:FALL3A      33.000</t>
  </si>
  <si>
    <t>BSP:FALL3B      33.000</t>
  </si>
  <si>
    <t>PARTICK</t>
  </si>
  <si>
    <t>BSP:GAWH3-      33.000</t>
  </si>
  <si>
    <t>WHITEHOUSE</t>
  </si>
  <si>
    <t>BSP:GLGL3-      33.000</t>
  </si>
  <si>
    <t>GORGIE</t>
  </si>
  <si>
    <t>BSP:GRNA3U      33.000</t>
  </si>
  <si>
    <t>BSP:GRNA3V      33.000</t>
  </si>
  <si>
    <t>HAGGS ROAD</t>
  </si>
  <si>
    <t>BSP:HARE3A      33.000</t>
  </si>
  <si>
    <t>BSP:HARE3B      33.000</t>
  </si>
  <si>
    <t>BSP:HUER3U      33.000</t>
  </si>
  <si>
    <t>BSP:HUER3V      33.000</t>
  </si>
  <si>
    <t>BSP:HUNN3W      33.000</t>
  </si>
  <si>
    <t>BSP:HUNN3X      33.000</t>
  </si>
  <si>
    <t>BSP:KEIH3-      33.000</t>
  </si>
  <si>
    <t>BSP:KENE3-      33.000</t>
  </si>
  <si>
    <t>BSP:KILG3A      33.000</t>
  </si>
  <si>
    <t>BSP:KILG3B      33.000</t>
  </si>
  <si>
    <t>BSP:KILG3C      33.000</t>
  </si>
  <si>
    <t>KILMARNOCK SOUTH</t>
  </si>
  <si>
    <t>BSP:KILS3U      33.000</t>
  </si>
  <si>
    <t>BSP:KILS3V      33.000</t>
  </si>
  <si>
    <t>BSP:KILS3W      33.000</t>
  </si>
  <si>
    <t>BSP:KILS3X      33.000</t>
  </si>
  <si>
    <t>BSP:KYPE3-      33.000</t>
  </si>
  <si>
    <t>BSP:MAHI3U      33.000</t>
  </si>
  <si>
    <t>BSP:MIDM3-      33.000</t>
  </si>
  <si>
    <t>BSP:MINN3-      33.000</t>
  </si>
  <si>
    <t>BSP:MOFF3U      33.000</t>
  </si>
  <si>
    <t>BSP:MOFF3V      33.000</t>
  </si>
  <si>
    <t>BSP:MOSM3U      33.000</t>
  </si>
  <si>
    <t>BSP:MOSM3V      33.000</t>
  </si>
  <si>
    <t>TELFORD ROAD</t>
  </si>
  <si>
    <t>BSP:NECU3Q      33.000</t>
  </si>
  <si>
    <t>BSP:NECU3R      33.000</t>
  </si>
  <si>
    <t>BSP:NECU3U      33.000</t>
  </si>
  <si>
    <t>BSP:NECU3V      33.000</t>
  </si>
  <si>
    <t>BSP:NECU3W      33.000</t>
  </si>
  <si>
    <t>BSP:NEIL3U      33.000</t>
  </si>
  <si>
    <t>BSP:NEIL3V      33.000</t>
  </si>
  <si>
    <t>BSP:NEIL3W      33.000</t>
  </si>
  <si>
    <t>BSP:NEIL3X      33.000</t>
  </si>
  <si>
    <t>BSP:NNGA3-      33.000</t>
  </si>
  <si>
    <t>BSP:NNGA3U      34.500</t>
  </si>
  <si>
    <t>BSP:NNGB3-      33.000</t>
  </si>
  <si>
    <t>BSP:NNGB3U      34.500</t>
  </si>
  <si>
    <t>RAVENSCRAIG</t>
  </si>
  <si>
    <t>BSP:SMEA3U      33.000</t>
  </si>
  <si>
    <t>BSP:SMEA3V      33.000</t>
  </si>
  <si>
    <t>BSP:STHA3U      33.000</t>
  </si>
  <si>
    <t>BSP:STHA3V      33.000</t>
  </si>
  <si>
    <t>BSP:TORN3U      33.000</t>
  </si>
  <si>
    <t>BSP:TORN3V      33.000</t>
  </si>
  <si>
    <t>BSP:TRLO3-      33.000</t>
  </si>
  <si>
    <t>BSP:WFIE3U      33.000</t>
  </si>
  <si>
    <t>BSP:WFIE3V      33.000</t>
  </si>
  <si>
    <t>BSP:WISH3U      33.000</t>
  </si>
  <si>
    <t>BSP:WISH3V      33.000</t>
  </si>
  <si>
    <t>BSP:WISH3W      33.000</t>
  </si>
  <si>
    <t>BSP:WIYH3U      33.000</t>
  </si>
  <si>
    <t>BSP:WIYH3V      33.000</t>
  </si>
  <si>
    <t>BSP:WIYH3W      33.000</t>
  </si>
  <si>
    <t>BSP:WIYH3X      33.000</t>
  </si>
  <si>
    <t>BSP:AREC3A      33.000</t>
  </si>
  <si>
    <t>BSP:AREC3B      33.000</t>
  </si>
  <si>
    <t>BSP:BLKL3A      33.000</t>
  </si>
  <si>
    <t>BSP:BLKL3B      33.000</t>
  </si>
  <si>
    <t>BSP:CATY0J      25.000</t>
  </si>
  <si>
    <t>BSP:CATY0K      25.000</t>
  </si>
  <si>
    <t>BSP:CLYN3A      33.000</t>
  </si>
  <si>
    <t>BSP:CLYN3B      33.000</t>
  </si>
  <si>
    <t>BSP:CLYN3C      33.000</t>
  </si>
  <si>
    <t>BSP:CLYN3D      33.000</t>
  </si>
  <si>
    <t>BSP:CLYS3A      33.000</t>
  </si>
  <si>
    <t>BSP:CRYR31      33.000</t>
  </si>
  <si>
    <t>BSP:DEVM0J      25.000</t>
  </si>
  <si>
    <t>BSP:DEVM0K      25.000</t>
  </si>
  <si>
    <t>BSP:ECCF0J      25.000</t>
  </si>
  <si>
    <t>BSP:ECCF0K      25.000</t>
  </si>
  <si>
    <t>BSP:ELVA0J      25.000</t>
  </si>
  <si>
    <t>BSP:ELVA0K      25.000</t>
  </si>
  <si>
    <t>BSP:EXON3-      33.000</t>
  </si>
  <si>
    <t>BSP:HADH3-      33.000</t>
  </si>
  <si>
    <t>BSP:HUER07      23.500</t>
  </si>
  <si>
    <t>BSP:HUER08      23.500</t>
  </si>
  <si>
    <t>BSP:INWI0J      25.000</t>
  </si>
  <si>
    <t>BSP:INWI0K      25.000</t>
  </si>
  <si>
    <t>BSP:MARM0J      25.000</t>
  </si>
  <si>
    <t>BSP:MARM0K      25.000</t>
  </si>
  <si>
    <t>BSP:POOB0J      25.000</t>
  </si>
  <si>
    <t>BSP:POOB0K      25.000</t>
  </si>
  <si>
    <t>BSP:SACO0J      25.000</t>
  </si>
  <si>
    <t>BSP:SACO0K      25.000</t>
  </si>
  <si>
    <t>BSP:SANX0J      25.000</t>
  </si>
  <si>
    <t>BSP:SANX0K      25.000</t>
  </si>
  <si>
    <t>BSP:STLE0J      25.000</t>
  </si>
  <si>
    <t>BSP:STLE0K      25.000</t>
  </si>
  <si>
    <t>BSP:TORN01      23.500</t>
  </si>
  <si>
    <t>BSP:TORN02      23.500</t>
  </si>
  <si>
    <t>BSP:WISH0J      25.000</t>
  </si>
  <si>
    <t>BSP:WISH0K      25.000</t>
  </si>
  <si>
    <t>BSP:WLEE3A      33.000</t>
  </si>
  <si>
    <t>BSP:WLEE3B      33.000</t>
  </si>
  <si>
    <t>BSP:WLEE3C      33.000</t>
  </si>
  <si>
    <t>BSP:WLEX3A      33.000</t>
  </si>
  <si>
    <t>BSP:WLEX3B      33.000</t>
  </si>
  <si>
    <t>BSP:WLEX3C      33.000</t>
  </si>
  <si>
    <t>HYB:GOVAN &amp; BSP:ELIZA/ELIS3A33.000</t>
  </si>
  <si>
    <t>ABBEY/ABBE5-11.000</t>
  </si>
  <si>
    <t>ABRON/ABRL5-11.000</t>
  </si>
  <si>
    <t>ADMIR/ADMS6-6.6000</t>
  </si>
  <si>
    <t>AIRDR/AIRD5-11.000</t>
  </si>
  <si>
    <t>ALLAN/ALBK5-11.000</t>
  </si>
  <si>
    <t>ALLOA/ALGA5-11.000</t>
  </si>
  <si>
    <t>ANNAN/ANAN5-11.000</t>
  </si>
  <si>
    <t>ANNFI/ANNF6-6.6000</t>
  </si>
  <si>
    <t>ANSTR/ANST5-11.000</t>
  </si>
  <si>
    <t>ARCHE/ARCR5-11.000</t>
  </si>
  <si>
    <t>ARDGO/ARDD5-11.000</t>
  </si>
  <si>
    <t>ARMAD/ARMA5-</t>
  </si>
  <si>
    <t>ASHGR/ASHS5-11.000</t>
  </si>
  <si>
    <t>ATHLE/ATHL0G11.000</t>
  </si>
  <si>
    <t>AUCHT/AUCM5-11.000</t>
  </si>
  <si>
    <t>AUCHN/AUCN5-11.000</t>
  </si>
  <si>
    <t>AURS /AURR5-11.000</t>
  </si>
  <si>
    <t>AVECI/AVEC5-</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</si>
  <si>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</si>
  <si>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</si>
  <si>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</si>
  <si>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</si>
  <si>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</si>
  <si>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</si>
  <si>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</si>
  <si>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</si>
  <si>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</si>
  <si>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</si>
  <si>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</si>
  <si>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</si>
  <si>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BEECH/BEEC0-11.000</t>
  </si>
  <si>
    <t>BELHA/BELH5-11.000</t>
  </si>
  <si>
    <t>BELLS/BELS5-11.000</t>
  </si>
  <si>
    <t>BELHA/BELW5-11.000</t>
  </si>
  <si>
    <t>BERRY/BERR5-11.000</t>
  </si>
  <si>
    <t>BIGGA/BGAR5-11.000</t>
  </si>
  <si>
    <t>BISHO/BIBR5-11.000</t>
  </si>
  <si>
    <t>BISHO/BISH5-11.000</t>
  </si>
  <si>
    <t>BIRRE/BIWY5-11.000</t>
  </si>
  <si>
    <t>BLAIRL1A    11.000</t>
  </si>
  <si>
    <t>BLACK/BLAS5-11.000</t>
  </si>
  <si>
    <t>BLACK/BLBU5-11.000</t>
  </si>
  <si>
    <t>BOCO        11.000</t>
  </si>
  <si>
    <t>BONNI/BONG5-</t>
  </si>
  <si>
    <t>BONES/BONS5-11.000</t>
  </si>
  <si>
    <t>BONNI/BORO5-11.000</t>
  </si>
  <si>
    <t>BOUND/BOUS5-11.000</t>
  </si>
  <si>
    <t>BOWHI/BOWH5-11.000</t>
  </si>
  <si>
    <t>BP DA/BPDA5-11.000</t>
  </si>
  <si>
    <t>BP FI/BPFI5-11.000</t>
  </si>
  <si>
    <t>BPGR05      11.000</t>
  </si>
  <si>
    <t>BPGR10      11.000</t>
  </si>
  <si>
    <t>BPGR11      11.000</t>
  </si>
  <si>
    <t>BRAID/BRAD5-11.000</t>
  </si>
  <si>
    <t>BROXB/BROX5-11.000</t>
  </si>
  <si>
    <t>BURNT/BUIS5-11.000</t>
  </si>
  <si>
    <t>BURNB/BUNK5-11.000</t>
  </si>
  <si>
    <t>BURGH/BURG5-11.000</t>
  </si>
  <si>
    <t>BURNF/BURN5-11.000</t>
  </si>
  <si>
    <t>BURNS/BUSI5-11.000</t>
  </si>
  <si>
    <t>BYREH/BYRE5-11.000</t>
  </si>
  <si>
    <t>BYRES/BYRR5-11.000</t>
  </si>
  <si>
    <t>CALLE/CADA5-11.000</t>
  </si>
  <si>
    <t>CADDL/CADD5-11.000</t>
  </si>
  <si>
    <t>CAFA11      11.000</t>
  </si>
  <si>
    <t>CARSF/CAFA5-11.000</t>
  </si>
  <si>
    <t>CALAI/CALA5A11.000</t>
  </si>
  <si>
    <t>CALAI/CALA5B11.000</t>
  </si>
  <si>
    <t>CASTL/CALE5-11.000</t>
  </si>
  <si>
    <t>CAMEL/CALO5-11.000</t>
  </si>
  <si>
    <t>CALTO/CALT5-11.000</t>
  </si>
  <si>
    <t>CAMER/CAME5-</t>
  </si>
  <si>
    <t>CAMBU/CAML5-11.000</t>
  </si>
  <si>
    <t>CASTL/CAND5A11.000</t>
  </si>
  <si>
    <t>CASTL/CAND5B11.000</t>
  </si>
  <si>
    <t>CARDO/CARD5-11.000</t>
  </si>
  <si>
    <t>CARFI/CARF5-11.000</t>
  </si>
  <si>
    <t>CARGE/CARG5-11.000</t>
  </si>
  <si>
    <t>CARMU/CARM5-11.000</t>
  </si>
  <si>
    <t>CARRO/CARN5-11.000</t>
  </si>
  <si>
    <t>CARRU/CARU5-11.000</t>
  </si>
  <si>
    <t>CASTL/CASM5-11.000</t>
  </si>
  <si>
    <t>CATH01      11.000</t>
  </si>
  <si>
    <t>CATHK/CATK5-</t>
  </si>
  <si>
    <t>CHAPE/CHAL5-11.000</t>
  </si>
  <si>
    <t>CHAPE/CHEL5-11.000</t>
  </si>
  <si>
    <t>CHIRN/CHIR5-11.000</t>
  </si>
  <si>
    <t>CHARL/CHLS5-11.000</t>
  </si>
  <si>
    <t>CLARK/CLAR5-11.000</t>
  </si>
  <si>
    <t>CLUNY/CLUN5-11.000</t>
  </si>
  <si>
    <t>CLARK/CLWA5-11.000</t>
  </si>
  <si>
    <t>CLYDE/CLYB5-11.000</t>
  </si>
  <si>
    <t>CARMU/CMUI0G11.000</t>
  </si>
  <si>
    <t>CUMNO/CNOK5-11.000</t>
  </si>
  <si>
    <t>CRAIG/CNUK5-11.000</t>
  </si>
  <si>
    <t>CODDI/CODC5-11.000</t>
  </si>
  <si>
    <t>COLDS/COLD5-11.000</t>
  </si>
  <si>
    <t>COLIN/COLI5-11.000</t>
  </si>
  <si>
    <t>COLLY/COLL5-11.000</t>
  </si>
  <si>
    <t>COLLE/COMI5-11.000</t>
  </si>
  <si>
    <t>COLIN/CONO5-11.000</t>
  </si>
  <si>
    <t>CONSE/CONS5-11.000</t>
  </si>
  <si>
    <t>CONDO/CONT5-11.000</t>
  </si>
  <si>
    <t>COLQU/COQU5-11.000</t>
  </si>
  <si>
    <t>COMME/CORO5-11.000</t>
  </si>
  <si>
    <t>COATS/COST5-11.000</t>
  </si>
  <si>
    <t>COULP/COUL5-11.000</t>
  </si>
  <si>
    <t>COWDE/COWD5-11.000</t>
  </si>
  <si>
    <t>COWGA/COWG5-11.000</t>
  </si>
  <si>
    <t>COWIE/COWI5-11.000</t>
  </si>
  <si>
    <t>COYL3U      7.2000</t>
  </si>
  <si>
    <t>CRAIG/CRAR5-11.000</t>
  </si>
  <si>
    <t>CRAIG/CRDO5-11.000</t>
  </si>
  <si>
    <t>CRONB/CRON5-11.000</t>
  </si>
  <si>
    <t>CROOK/CROO5-11.000</t>
  </si>
  <si>
    <t>CREET/CRTO5-11.000</t>
  </si>
  <si>
    <t>COUSL/CSLA5-11.000</t>
  </si>
  <si>
    <t>CUPAR/CUPA5-11.000</t>
  </si>
  <si>
    <t>CURRI/CURR5-11.000</t>
  </si>
  <si>
    <t>DALRY/DADR5-11.000</t>
  </si>
  <si>
    <t>DALGE/DALG5-11.000</t>
  </si>
  <si>
    <t>DARVE/DARV5-11.000</t>
  </si>
  <si>
    <t>DDUF00      11.000</t>
  </si>
  <si>
    <t>DEANS/DEAS5-</t>
  </si>
  <si>
    <t>DEANS/DECL5-11.000</t>
  </si>
  <si>
    <t>DENHO/DENH5-11.000</t>
  </si>
  <si>
    <t>DENMA/DENS5-11.000</t>
  </si>
  <si>
    <t>DEDRI/DERI5-11.000</t>
  </si>
  <si>
    <t>DEWAR/DEWP5-11.000</t>
  </si>
  <si>
    <t>DIGIT/DIGI5-11.000</t>
  </si>
  <si>
    <t>DUNDA/DNDS5-11.000</t>
  </si>
  <si>
    <t>DOUGL/DOWE5-11.000</t>
  </si>
  <si>
    <t>DRUMC/DRUR5-11.000</t>
  </si>
  <si>
    <t>DRUML/DRUY5-11.000</t>
  </si>
  <si>
    <t>DUNSC/DUCO5-11.000</t>
  </si>
  <si>
    <t>DUNDY/DUDY5-11.000</t>
  </si>
  <si>
    <t>DURIE/DUHO5-11.000</t>
  </si>
  <si>
    <t>DUMBA/DUMB5-11.000</t>
  </si>
  <si>
    <t>DUMFR/DUMF5-11.000</t>
  </si>
  <si>
    <t>DUNS/DUNS5- 11.000</t>
  </si>
  <si>
    <t>EASTE/EAER5-11.000</t>
  </si>
  <si>
    <t>EALA00      11.000</t>
  </si>
  <si>
    <t>EAST /EALI5-11.000</t>
  </si>
  <si>
    <t>EAST /EAMA5-</t>
  </si>
  <si>
    <t>EASTE/EARD5-11.000</t>
  </si>
  <si>
    <t>EARLS/EARL5-11.000</t>
  </si>
  <si>
    <t>EARLS/EAST5-11.000</t>
  </si>
  <si>
    <t>EAST /EATR5-11.000</t>
  </si>
  <si>
    <t>ECKFO/ECKS5-11.000</t>
  </si>
  <si>
    <t>EDINB/EDAI5-</t>
  </si>
  <si>
    <t>EDINB/EDDN5-11.000</t>
  </si>
  <si>
    <t>ELIZA/ELIS6-6.6000</t>
  </si>
  <si>
    <t>ELLIO/ELLS5-11.000</t>
  </si>
  <si>
    <t>EARLS/ELRO5-11.000</t>
  </si>
  <si>
    <t>ERSKI/ERSK5-11.000</t>
  </si>
  <si>
    <t>EYEMO/EYEM5-11.000</t>
  </si>
  <si>
    <t>FAIRL/FAIR5-11.000</t>
  </si>
  <si>
    <t>FASLA/FASL5-11.000</t>
  </si>
  <si>
    <t>FINNO/FINN5-11.000</t>
  </si>
  <si>
    <t>FIRHI/FIRR5-11.000</t>
  </si>
  <si>
    <t>FLEMI/FLES5-11.000</t>
  </si>
  <si>
    <t>FORGA/FORG5-11.000</t>
  </si>
  <si>
    <t>FORTH/FOST5-11.000</t>
  </si>
  <si>
    <t>FOXBA/FOXB5-11.000</t>
  </si>
  <si>
    <t>FRANK/FRAN5-11.000</t>
  </si>
  <si>
    <t>FORTH/FRTH5-11.000</t>
  </si>
  <si>
    <t>GATEH/GAHO5-11.000</t>
  </si>
  <si>
    <t>GAREL/GARE5-11.000</t>
  </si>
  <si>
    <t>GAUZE/GARO5-11.000</t>
  </si>
  <si>
    <t>GARTS/GASH5-11.000</t>
  </si>
  <si>
    <t>GARTA/GATA5-11.000</t>
  </si>
  <si>
    <t>GEORG/GESL5-11.000</t>
  </si>
  <si>
    <t>GIRTH/GIRT5-11.000</t>
  </si>
  <si>
    <t>GIRVA/GIRV5-11.000</t>
  </si>
  <si>
    <t>GLASG/GLAA5-</t>
  </si>
  <si>
    <t>GLENN/GLEG0G11.000</t>
  </si>
  <si>
    <t>GLENG/GLGA5-11.000</t>
  </si>
  <si>
    <t>GLENL/GLLE5-11.000</t>
  </si>
  <si>
    <t>GLENL/GLLU5-11.000</t>
  </si>
  <si>
    <t>GLENM/GLMA5-11.000</t>
  </si>
  <si>
    <t>GLENB/GLNB5-11.000</t>
  </si>
  <si>
    <t>GLTE10      11.000</t>
  </si>
  <si>
    <t>GLENW/GLWO5-11.000</t>
  </si>
  <si>
    <t>GORDO/GORD5-11.000</t>
  </si>
  <si>
    <t>GORGI/GORG5-11.000</t>
  </si>
  <si>
    <t>GRANT/GRAS5-11.000</t>
  </si>
  <si>
    <t>GREEN/GREG0-11.000</t>
  </si>
  <si>
    <t>GREEN/GRLA5-11.000</t>
  </si>
  <si>
    <t>GRETN/GRNA5-11.000</t>
  </si>
  <si>
    <t>GRANT/GRPA5-11.000</t>
  </si>
  <si>
    <t>GRASS/GRYA5-11.000</t>
  </si>
  <si>
    <t>GYLEM/GYLE5-11.000</t>
  </si>
  <si>
    <t>HAGGS/HAGR5-11.000</t>
  </si>
  <si>
    <t>HALKS/HALK5-11.000</t>
  </si>
  <si>
    <t>HAMIL/HAMN5-11.000</t>
  </si>
  <si>
    <t>HECLA/HECA5-11.000</t>
  </si>
  <si>
    <t>HEATH/HEFI5-11.000</t>
  </si>
  <si>
    <t>HEATH/HEHA5-11.000</t>
  </si>
  <si>
    <t>HELEN/HELS6-6.6000</t>
  </si>
  <si>
    <t>HENDE/HERO5-11.000</t>
  </si>
  <si>
    <t>HIGH /HIBL5-11.000</t>
  </si>
  <si>
    <t>HIGH /HIMA5-11.000</t>
  </si>
  <si>
    <t>HORNC/HORN5-11.000</t>
  </si>
  <si>
    <t>HUNTE/HUNS5-11.000</t>
  </si>
  <si>
    <t>HUNTE/HUNT5-11.000</t>
  </si>
  <si>
    <t>HUNTE/HUST5-</t>
  </si>
  <si>
    <t>DUMFR/ICID5-11.000</t>
  </si>
  <si>
    <t>INVER/INRO5-11.000</t>
  </si>
  <si>
    <t>IRVIN/IRVI5-11.000</t>
  </si>
  <si>
    <t>JACKT/JACT5-11.000</t>
  </si>
  <si>
    <t>JOHNS/JOHN5-11.000</t>
  </si>
  <si>
    <t>KELLI/KEBA5-11.000</t>
  </si>
  <si>
    <t>KELTY/KELT5-11.000</t>
  </si>
  <si>
    <t>KELVI/KELV5-11.000</t>
  </si>
  <si>
    <t>KENNI/KENA5-11.000</t>
  </si>
  <si>
    <t>KELVI/KEVS5-11.000</t>
  </si>
  <si>
    <t>KILMA/KIAR5-11.000</t>
  </si>
  <si>
    <t>KIRKB/KIBA5-11.000</t>
  </si>
  <si>
    <t>KILBI/KIBI5-11.000</t>
  </si>
  <si>
    <t>KINGS/KIBL5-11.000</t>
  </si>
  <si>
    <t>KILMA/KICM5-11.000</t>
  </si>
  <si>
    <t>KILLO/KICO5-11.000</t>
  </si>
  <si>
    <t>KILDR/KIDR5-11.000</t>
  </si>
  <si>
    <t>KINGS/KIIR5-11.000</t>
  </si>
  <si>
    <t>KILBO/KILB5-11.000</t>
  </si>
  <si>
    <t>KILMA/KIMA5-11.000</t>
  </si>
  <si>
    <t>KIRKN/KINW5-11.000</t>
  </si>
  <si>
    <t>KINGS/KIRN5-11.000</t>
  </si>
  <si>
    <t>KIRKI/KIRT5-11.000</t>
  </si>
  <si>
    <t>KINGS/KISL5-11.000</t>
  </si>
  <si>
    <t>KILSY/KISY5-11.000</t>
  </si>
  <si>
    <t>KIRKT/KITO5-11.000</t>
  </si>
  <si>
    <t>KILMA/KMPL0G11.000</t>
  </si>
  <si>
    <t>LARBE/LABE5-11.000</t>
  </si>
  <si>
    <t>LARKH/LAHA5-11.000</t>
  </si>
  <si>
    <t>LANGS/LANG5-11.000</t>
  </si>
  <si>
    <t>LANGL/LANS5-11.000</t>
  </si>
  <si>
    <t>LARKF/LARK5-11.000</t>
  </si>
  <si>
    <t>LARKH/LATO5-11.000</t>
  </si>
  <si>
    <t>LAUDE/LAUD5-11.000</t>
  </si>
  <si>
    <t>LADY /LAVI5-11.000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</si>
  <si>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</si>
  <si>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</si>
  <si>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</si>
  <si>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</si>
  <si>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</si>
  <si>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</si>
  <si>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</si>
  <si>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</si>
  <si>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</si>
  <si>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</si>
  <si>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</si>
  <si>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t>
  </si>
  <si>
    <t>LOWER/LLRO5-11.000</t>
  </si>
  <si>
    <t>LONGA/LOAN5P</t>
  </si>
  <si>
    <t>LOCKE/LOBI5-11.000</t>
  </si>
  <si>
    <t>LOCHW/LOCW5-11.000</t>
  </si>
  <si>
    <t>LOANI/LONI5-11.000</t>
  </si>
  <si>
    <t>LOCHE/LOQU5-11.000</t>
  </si>
  <si>
    <t>LOCHS/LOSI5-11.000</t>
  </si>
  <si>
    <t>LOANS/LOST5-11.000</t>
  </si>
  <si>
    <t>LUGTO/LUGT5-11.000</t>
  </si>
  <si>
    <t>MAYBO/MABO5-11.000</t>
  </si>
  <si>
    <t>MARKE/MAHI5-11.000</t>
  </si>
  <si>
    <t>MAUCH/MALI5-11.000</t>
  </si>
  <si>
    <t>MANUE/MANU5-11.000</t>
  </si>
  <si>
    <t>MARTI/MART5-11.000</t>
  </si>
  <si>
    <t>MAUKI/MAUR5-</t>
  </si>
  <si>
    <t>MAXWE/MAXS5-11.000</t>
  </si>
  <si>
    <t>MAXWE/MAXT5-11.000</t>
  </si>
  <si>
    <t>MIDDL/MBPV0G11.000</t>
  </si>
  <si>
    <t>MEADO/MEAR6-6.6000</t>
  </si>
  <si>
    <t>METHI/MEHI5-</t>
  </si>
  <si>
    <t>MENST/MENS5-</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</si>
  <si>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</si>
  <si>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</si>
  <si>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</si>
  <si>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</si>
  <si>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</si>
  <si>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</si>
  <si>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</si>
  <si>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</si>
  <si>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</si>
  <si>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</si>
  <si>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</si>
  <si>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</si>
  <si>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</si>
  <si>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</si>
  <si>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</si>
  <si>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</si>
  <si>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</si>
  <si>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NEWHO/NEHO5-11.000</t>
  </si>
  <si>
    <t>NEILS/NELA5-11.000</t>
  </si>
  <si>
    <t>NEWMI/NEMI5-11.000</t>
  </si>
  <si>
    <t>NETHE/NETH5-11.000</t>
  </si>
  <si>
    <t>NEWTO/NETS5-11.000</t>
  </si>
  <si>
    <t>NEWBR/NEWB5-11.000</t>
  </si>
  <si>
    <t>NEWCA/NEWC5-11.000</t>
  </si>
  <si>
    <t>NEWLA/NEWL5-11.000</t>
  </si>
  <si>
    <t>NORTH/NOBE5-11.000</t>
  </si>
  <si>
    <t>NORHA/NORH5-11.000</t>
  </si>
  <si>
    <t>NORTH/NORO5-11.000</t>
  </si>
  <si>
    <t>NEWTO/NTST5-11.000</t>
  </si>
  <si>
    <t>OAKFI/OAKD5-11.000</t>
  </si>
  <si>
    <t>OLD B/OBRI5-11.000</t>
  </si>
  <si>
    <t>OCEAN/OCEA5-11.000</t>
  </si>
  <si>
    <t>OLD D/OLDD6-6.6000</t>
  </si>
  <si>
    <t>OLD /OLIN5A111.000</t>
  </si>
  <si>
    <t>OVERT/OVTO5-11.000</t>
  </si>
  <si>
    <t>OXWEL/OXMA5A11.000</t>
  </si>
  <si>
    <t>OXGAN/OXRO5-11.000</t>
  </si>
  <si>
    <t>PARK /PARO5-11.000</t>
  </si>
  <si>
    <t>PAULV/PAVI5-11.000</t>
  </si>
  <si>
    <t>PENIC/PECU5-11.000</t>
  </si>
  <si>
    <t>PENCA/PENC5-11.000</t>
  </si>
  <si>
    <t>PENPO/PEPO5-11.000</t>
  </si>
  <si>
    <t>PEPPE/PEPP5-11.000</t>
  </si>
  <si>
    <t>PETER/PETR5-11.000</t>
  </si>
  <si>
    <t>PITRE/PIAV5-11.000</t>
  </si>
  <si>
    <t>PITTE/PICH5-11.000</t>
  </si>
  <si>
    <t>PILTO/PIDR5-11.000</t>
  </si>
  <si>
    <t>PINWH/PIWH5-11.000</t>
  </si>
  <si>
    <t>PLAS01      11.000</t>
  </si>
  <si>
    <t>POLKE/POLK5-11.000</t>
  </si>
  <si>
    <t>POLMO/PONT5-11.000</t>
  </si>
  <si>
    <t>PORTO/POOB5-11.000</t>
  </si>
  <si>
    <t>PREST/PRES5-11.000</t>
  </si>
  <si>
    <t>PYRAM/PYRA5-11.000</t>
  </si>
  <si>
    <t>QUEEN/QUDR5-11.000</t>
  </si>
  <si>
    <t>QUEEN/QUWA5-11.000</t>
  </si>
  <si>
    <t>RAITH/RAIT5-11.000</t>
  </si>
  <si>
    <t>RANDO/RALA5-11.000</t>
  </si>
  <si>
    <t>RALST/RALS5-11.000</t>
  </si>
  <si>
    <t>RANDO/RANR5-11.000</t>
  </si>
  <si>
    <t>RAVEN/RAPA5-11.000</t>
  </si>
  <si>
    <t>RANNO/RARO6-6.6000</t>
  </si>
  <si>
    <t>RENFR/RENF5-11.000</t>
  </si>
  <si>
    <t>MARKI/ROBP5-11.000</t>
  </si>
  <si>
    <t>ROCHE/ROPR5-11.000</t>
  </si>
  <si>
    <t>ROSEB/ROSE5-11.000</t>
  </si>
  <si>
    <t>ROTTE/ROTB5-11.000</t>
  </si>
  <si>
    <t>ROTTE/ROTT5-11.000</t>
  </si>
  <si>
    <t>PORT /RTPG5-11.000</t>
  </si>
  <si>
    <t>SALTC/SACO5-11.000</t>
  </si>
  <si>
    <t>ST AN/SANX6-6.6000</t>
  </si>
  <si>
    <t>SAUGH/SARN6-6.6000</t>
  </si>
  <si>
    <t>SAUCH/SAUC5-11.000</t>
  </si>
  <si>
    <t>S&amp;N B/SCNB5-11.000</t>
  </si>
  <si>
    <t>SELKI/SELK5-11.000</t>
  </si>
  <si>
    <t>SOUTH/SGYL5-11.000</t>
  </si>
  <si>
    <t>SHERW/SHER5-11.000</t>
  </si>
  <si>
    <t>SHINE/SHSU5-11.000</t>
  </si>
  <si>
    <t>SHOTT/SHTT5-11.000</t>
  </si>
  <si>
    <t>SIGHT/SIFM5-11.000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</si>
  <si>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</si>
  <si>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</si>
  <si>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</si>
  <si>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</si>
  <si>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</si>
  <si>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</si>
  <si>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</si>
  <si>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</si>
  <si>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</si>
  <si>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</si>
  <si>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</si>
  <si>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</si>
  <si>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</si>
  <si>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</si>
  <si>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</si>
  <si>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t>
  </si>
  <si>
    <t>ST VI/STVC5-11.000</t>
  </si>
  <si>
    <t>SYMIN/SYMT5-11.000</t>
  </si>
  <si>
    <t>TELFO/TELR5-11.000</t>
  </si>
  <si>
    <t>TESCO/TESC5-11.000</t>
  </si>
  <si>
    <t>THIST/THCO5-11.000</t>
  </si>
  <si>
    <t>TOWNH/TOWN5-11.000</t>
  </si>
  <si>
    <t>TOWER/TOWR5-11.000</t>
  </si>
  <si>
    <t>TRANE/TRAN5-11.000</t>
  </si>
  <si>
    <t>UDDIN/UDDS5-11.000</t>
  </si>
  <si>
    <t>UNDER/UNDE5-11.000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</si>
  <si>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</si>
  <si>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</si>
  <si>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</si>
  <si>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</si>
  <si>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</si>
  <si>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</si>
  <si>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</si>
  <si>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</si>
  <si>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</si>
  <si>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</si>
  <si>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</si>
  <si>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</si>
  <si>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</si>
  <si>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</si>
  <si>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</si>
  <si>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</si>
  <si>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</si>
  <si>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</si>
  <si>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</si>
  <si>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</si>
  <si>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</si>
  <si>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EXON5-      11.000</t>
  </si>
  <si>
    <t>MEAD5-      11.000</t>
  </si>
  <si>
    <t>MOSH5J      11.000</t>
  </si>
  <si>
    <t>MOSH5K      11.000</t>
  </si>
  <si>
    <t>ALMON/ALMV5-11.000</t>
  </si>
  <si>
    <t>FROGS/FROG5-11.000</t>
  </si>
  <si>
    <t>KEPCUL1A    11.000</t>
  </si>
  <si>
    <t>DRYMEN1A    11.000</t>
  </si>
  <si>
    <t>ROSSPR1A    11.000</t>
  </si>
  <si>
    <t>KILLEA1A    11.000</t>
  </si>
  <si>
    <t>ABERFO1A    11.000</t>
  </si>
  <si>
    <t>AUCHEN1A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</si>
  <si>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</si>
  <si>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</si>
  <si>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</si>
  <si>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</si>
  <si>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</si>
  <si>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</si>
  <si>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</si>
  <si>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</si>
  <si>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</si>
  <si>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</si>
  <si>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</si>
  <si>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</si>
  <si>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</si>
  <si>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</si>
  <si>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</si>
  <si>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</si>
  <si>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</si>
  <si>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</si>
  <si>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</si>
  <si>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</si>
  <si>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</si>
  <si>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</si>
  <si>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</si>
  <si>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</si>
  <si>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</si>
  <si>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</si>
  <si>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</si>
  <si>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</si>
  <si>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</si>
  <si>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</si>
  <si>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</si>
  <si>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</si>
  <si>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</si>
  <si>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</si>
  <si>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</si>
  <si>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</si>
  <si>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</si>
  <si>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</si>
  <si>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</si>
  <si>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</si>
  <si>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</si>
  <si>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</si>
  <si>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</si>
  <si>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</si>
  <si>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</si>
  <si>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</si>
  <si>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</si>
  <si>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</si>
  <si>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</si>
  <si>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</si>
  <si>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</si>
  <si>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</si>
  <si>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</si>
  <si>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</si>
  <si>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</si>
  <si>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</si>
  <si>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</si>
  <si>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</si>
  <si>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</si>
  <si>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</si>
  <si>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</si>
  <si>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</si>
  <si>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</si>
  <si>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</si>
  <si>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</si>
  <si>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</si>
  <si>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</si>
  <si>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</si>
  <si>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</si>
  <si>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</si>
  <si>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</si>
  <si>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</si>
  <si>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</si>
  <si>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</si>
  <si>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</si>
  <si>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</si>
  <si>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</si>
  <si>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</si>
  <si>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</si>
  <si>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</si>
  <si>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</si>
  <si>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</si>
  <si>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</si>
  <si>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</si>
  <si>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</si>
  <si>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</si>
  <si>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</si>
  <si>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</si>
  <si>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</si>
  <si>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</si>
  <si>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</si>
  <si>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</si>
  <si>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</si>
  <si>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</si>
  <si>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</si>
  <si>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</si>
  <si>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</si>
  <si>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</si>
  <si>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</si>
  <si>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</si>
  <si>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</si>
  <si>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</si>
  <si>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</si>
  <si>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</si>
  <si>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</si>
  <si>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</si>
  <si>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</si>
  <si>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</si>
  <si>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</si>
  <si>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</si>
  <si>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</si>
  <si>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</si>
  <si>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</si>
  <si>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</si>
  <si>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</si>
  <si>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</si>
  <si>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</si>
  <si>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</si>
  <si>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</si>
  <si>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</si>
  <si>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</si>
  <si>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</si>
  <si>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</si>
  <si>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</si>
  <si>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</si>
  <si>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</si>
  <si>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</si>
  <si>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</si>
  <si>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</si>
  <si>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</si>
  <si>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</si>
  <si>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</si>
  <si>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</si>
  <si>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</si>
  <si>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</si>
  <si>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</si>
  <si>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</si>
  <si>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</si>
  <si>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</si>
  <si>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</si>
  <si>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</si>
  <si>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</si>
  <si>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</si>
  <si>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</si>
  <si>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</si>
  <si>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</si>
  <si>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</si>
  <si>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</si>
  <si>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</si>
  <si>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</si>
  <si>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</si>
  <si>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</si>
  <si>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</si>
  <si>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</si>
  <si>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</si>
  <si>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</si>
  <si>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</si>
  <si>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</si>
  <si>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</si>
  <si>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</si>
  <si>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</si>
  <si>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</si>
  <si>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</si>
  <si>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</si>
  <si>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</si>
  <si>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</si>
  <si>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</si>
  <si>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</si>
  <si>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</si>
  <si>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</si>
  <si>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</si>
  <si>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</si>
  <si>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</si>
  <si>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</si>
  <si>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</si>
  <si>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</si>
  <si>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</si>
  <si>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</si>
  <si>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</si>
  <si>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</si>
  <si>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</si>
  <si>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</si>
  <si>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</si>
  <si>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</si>
  <si>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</si>
  <si>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</si>
  <si>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</si>
  <si>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</si>
  <si>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</si>
  <si>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</si>
  <si>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</si>
  <si>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</si>
  <si>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</si>
  <si>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</si>
  <si>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</si>
  <si>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</si>
  <si>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</si>
  <si>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</si>
  <si>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</si>
  <si>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</si>
  <si>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</si>
  <si>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</si>
  <si>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</si>
  <si>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</si>
  <si>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</si>
  <si>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</si>
  <si>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</si>
  <si>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</si>
  <si>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</si>
  <si>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</si>
  <si>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</si>
  <si>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</si>
  <si>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</si>
  <si>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</si>
  <si>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</si>
  <si>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</si>
  <si>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</si>
  <si>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</si>
  <si>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</si>
  <si>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</si>
  <si>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</si>
  <si>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</si>
  <si>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</si>
  <si>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</si>
  <si>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</si>
  <si>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</si>
  <si>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</si>
  <si>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</si>
  <si>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</si>
  <si>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</si>
  <si>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</si>
  <si>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</si>
  <si>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</si>
  <si>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</si>
  <si>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</si>
  <si>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</si>
  <si>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</si>
  <si>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</si>
  <si>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</si>
  <si>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</si>
  <si>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</si>
  <si>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</si>
  <si>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</si>
  <si>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</si>
  <si>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</si>
  <si>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</si>
  <si>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</si>
  <si>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</si>
  <si>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</si>
  <si>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</si>
  <si>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</si>
  <si>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Properties connected at LV, billing with no MIC</t>
  </si>
  <si>
    <t>kWh</t>
  </si>
  <si>
    <t>∞</t>
  </si>
  <si>
    <t>Properties connected at LV, billing with MIC</t>
  </si>
  <si>
    <t>kVA</t>
  </si>
  <si>
    <t>Properties connected at HV</t>
  </si>
  <si>
    <t>EHV Properties</t>
  </si>
  <si>
    <t>* All boundaries are inclusive of the upper threshold and exclusive of the lower threshold i.e. Lower &lt; x ≤ Upper.</t>
  </si>
  <si>
    <t>Red unit charge
p/kWh</t>
  </si>
  <si>
    <t>Amber unit charge
p/kWh</t>
  </si>
  <si>
    <t>Fixed charge 
p/MPAN/day</t>
  </si>
  <si>
    <t>n/a</t>
  </si>
  <si>
    <t>LV and HV properties and Unmetered Supplies tariff calculator</t>
  </si>
  <si>
    <t>EHV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</si>
  <si>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</si>
  <si>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</si>
  <si>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</si>
  <si>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</si>
  <si>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</si>
  <si>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</si>
  <si>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</si>
  <si>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</si>
  <si>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</si>
  <si>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</si>
  <si>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</si>
  <si>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</si>
  <si>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</si>
  <si>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</si>
  <si>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</si>
  <si>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</si>
  <si>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</si>
  <si>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</si>
  <si>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</si>
  <si>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</si>
  <si>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</si>
  <si>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</si>
  <si>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</si>
  <si>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</si>
  <si>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</si>
  <si>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</si>
  <si>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</si>
  <si>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</si>
  <si>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</si>
  <si>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</si>
  <si>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</si>
  <si>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</si>
  <si>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</si>
  <si>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</si>
  <si>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</si>
  <si>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</si>
  <si>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</si>
  <si>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</si>
  <si>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</si>
  <si>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</si>
  <si>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</si>
  <si>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</si>
  <si>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</si>
  <si>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</si>
  <si>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</si>
  <si>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</si>
  <si>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</si>
  <si>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</si>
  <si>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</si>
  <si>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</si>
  <si>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</si>
  <si>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303, 387, 392, 448, 450, 452</t>
  </si>
  <si>
    <t>323, 391, 396, 449, 451, 453</t>
  </si>
  <si>
    <t>381-382, 400-404, 407-409, 411-412, 417, 420-421, 427-436, 438, 440, N15-N34, N40-N64, N70-N99, R05-R34 / 303, 323,387, 390, 391, 392, 396, 446, 447, 448, 449, 450, 451, 452, 453</t>
  </si>
  <si>
    <t>Version: 1.3 - 01/04/23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</si>
</sst>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_-* #,##0_-;\-* #,##0_-;_-* &quot;-&quot;??_-;_-@_-"/>
  </numFmts>
  <fonts count="37"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
      <b/>
      <sz val="11"/>
      <name val="Calibri"/>
      <family val="2"/>
      <scheme val="minor"/>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3" borderId="0" applyNumberFormat="0" applyBorder="0" applyAlignment="0" applyProtection="0"/>
    <xf numFmtId="0" fontId="4" fillId="6"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4" fillId="26" borderId="0" applyNumberFormat="0" applyBorder="0" applyAlignment="0" applyProtection="0"/>
    <xf numFmtId="0" fontId="24" fillId="27" borderId="0" applyNumberFormat="0" applyBorder="0" applyAlignment="0" applyProtection="0"/>
    <xf numFmtId="0" fontId="28"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4" borderId="0" applyNumberFormat="0" applyBorder="0" applyAlignment="0" applyProtection="0"/>
    <xf numFmtId="0" fontId="1" fillId="0" borderId="0"/>
    <xf numFmtId="0" fontId="1" fillId="0" borderId="0"/>
  </cellStyleXfs>
  <cellXfs count="286">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0" fontId="0" fillId="2" borderId="1" xfId="0" applyFill="1" applyBorder="1" applyAlignment="1">
      <alignment vertical="center"/>
    </xf>
    <xf numFmtId="0" fontId="0" fillId="2" borderId="1" xfId="0" applyFill="1" applyBorder="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25" fillId="20"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14" fillId="0" borderId="0" xfId="3" applyFill="1" applyAlignment="1" applyProtection="1">
      <alignment horizontal="left" vertical="center"/>
    </xf>
    <xf numFmtId="0" fontId="7" fillId="35" borderId="0" xfId="6" applyFill="1" applyAlignment="1">
      <alignment horizontal="left" vertical="center"/>
    </xf>
    <xf numFmtId="179" fontId="7" fillId="35"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0" fontId="8" fillId="7" borderId="6" xfId="0" applyFont="1" applyFill="1" applyBorder="1" applyAlignment="1">
      <alignment vertical="center" wrapText="1"/>
    </xf>
    <xf numFmtId="0" fontId="25" fillId="18" borderId="1" xfId="0" applyFont="1" applyFill="1" applyBorder="1" applyAlignment="1">
      <alignment horizontal="center" vertical="center" wrapText="1"/>
    </xf>
    <xf numFmtId="172" fontId="21" fillId="19" borderId="3" xfId="0" applyNumberFormat="1"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1" borderId="1"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Alignment="1">
      <alignment vertical="top" wrapText="1"/>
    </xf>
    <xf numFmtId="0" fontId="8" fillId="0" borderId="6" xfId="0" applyFont="1" applyBorder="1" applyAlignment="1">
      <alignmen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0" borderId="12" xfId="0" applyFont="1" applyBorder="1" applyAlignment="1">
      <alignment vertical="center" wrapText="1"/>
    </xf>
    <xf numFmtId="0" fontId="17" fillId="17" borderId="12" xfId="1" applyNumberFormat="1" applyFont="1" applyFill="1" applyBorder="1" applyAlignment="1">
      <alignment horizontal="center" vertical="center" wrapText="1"/>
    </xf>
    <xf numFmtId="164" fontId="21" fillId="9" borderId="1" xfId="0" applyNumberFormat="1"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7" fillId="2" borderId="8" xfId="6" quotePrefix="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ill="1" applyAlignment="1">
      <alignment vertical="center" wrapText="1"/>
    </xf>
    <xf numFmtId="0" fontId="17" fillId="17" borderId="11" xfId="1" applyNumberFormat="1" applyFont="1" applyFill="1" applyBorder="1" applyAlignment="1">
      <alignment horizontal="center" vertical="center" wrapText="1"/>
    </xf>
    <xf numFmtId="0" fontId="7" fillId="2" borderId="0" xfId="6" quotePrefix="1" applyFill="1" applyAlignment="1">
      <alignment horizontal="left" vertical="center" wrapText="1"/>
    </xf>
    <xf numFmtId="49" fontId="21" fillId="0" borderId="1" xfId="0" quotePrefix="1"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80" fontId="21"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44" fontId="0" fillId="2" borderId="1" xfId="0" applyNumberFormat="1" applyFill="1" applyBorder="1" applyAlignment="1">
      <alignment horizontal="center" vertical="center"/>
    </xf>
    <xf numFmtId="0" fontId="34" fillId="0" borderId="0" xfId="0" applyFont="1"/>
    <xf numFmtId="0" fontId="35" fillId="7" borderId="1" xfId="0" applyFont="1" applyFill="1" applyBorder="1" applyAlignment="1" applyProtection="1">
      <alignment horizontal="center" vertical="center"/>
      <protection locked="0"/>
    </xf>
    <xf numFmtId="0" fontId="35" fillId="7" borderId="1" xfId="0" applyFont="1" applyFill="1" applyBorder="1" applyAlignment="1" applyProtection="1">
      <alignment horizontal="center" vertical="center" wrapText="1"/>
      <protection locked="0"/>
    </xf>
    <xf numFmtId="0" fontId="36" fillId="0" borderId="0" xfId="0" applyFont="1"/>
    <xf numFmtId="0" fontId="35" fillId="7" borderId="1" xfId="0"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3" fontId="36" fillId="8" borderId="1" xfId="0" applyNumberFormat="1" applyFont="1" applyFill="1" applyBorder="1" applyAlignment="1" applyProtection="1">
      <alignment horizontal="center" vertical="center"/>
      <protection locked="0"/>
    </xf>
    <xf numFmtId="181" fontId="36" fillId="8" borderId="1" xfId="0" applyNumberFormat="1" applyFont="1" applyFill="1" applyBorder="1" applyAlignment="1" applyProtection="1">
      <alignment horizontal="center" vertical="center"/>
      <protection locked="0"/>
    </xf>
    <xf numFmtId="3" fontId="36" fillId="22" borderId="1" xfId="0" applyNumberFormat="1" applyFont="1" applyFill="1" applyBorder="1" applyAlignment="1" applyProtection="1">
      <alignment horizontal="center" vertical="center"/>
      <protection locked="0"/>
    </xf>
    <xf numFmtId="182" fontId="36" fillId="0" borderId="0" xfId="7" applyNumberFormat="1" applyFont="1"/>
    <xf numFmtId="0" fontId="8" fillId="0" borderId="5" xfId="1" applyNumberFormat="1" applyFont="1" applyFill="1" applyBorder="1" applyAlignment="1">
      <alignment horizontal="left" vertical="center" wrapText="1"/>
    </xf>
    <xf numFmtId="0" fontId="8" fillId="0" borderId="0" xfId="1" applyNumberFormat="1" applyFont="1" applyFill="1" applyBorder="1" applyAlignment="1">
      <alignment horizontal="left" vertical="center" wrapText="1"/>
    </xf>
    <xf numFmtId="0" fontId="21" fillId="0" borderId="1" xfId="0" quotePrefix="1" applyFont="1" applyBorder="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0" borderId="1" xfId="0" applyFont="1" applyBorder="1" applyAlignment="1">
      <alignment vertical="center" wrapText="1"/>
    </xf>
    <xf numFmtId="0" fontId="8" fillId="7" borderId="6" xfId="0" applyFont="1" applyFill="1" applyBorder="1" applyAlignment="1" applyProtection="1">
      <alignment horizontal="center" vertical="center" wrapText="1"/>
      <protection locked="0"/>
    </xf>
    <xf numFmtId="0" fontId="7" fillId="0" borderId="3"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center" wrapText="1"/>
    </xf>
    <xf numFmtId="165" fontId="0" fillId="0" borderId="14" xfId="0" applyNumberFormat="1"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vertical="center" wrapText="1"/>
    </xf>
    <xf numFmtId="0" fontId="7" fillId="17" borderId="0" xfId="0" applyFont="1" applyFill="1" applyAlignment="1">
      <alignment vertical="center"/>
    </xf>
    <xf numFmtId="0" fontId="7" fillId="2" borderId="0" xfId="0" applyFont="1" applyFill="1" applyAlignment="1">
      <alignment horizontal="center" vertical="center"/>
    </xf>
    <xf numFmtId="0" fontId="7" fillId="2" borderId="0" xfId="0" applyFont="1" applyFill="1"/>
    <xf numFmtId="0" fontId="7" fillId="17" borderId="0" xfId="0" applyFont="1" applyFill="1"/>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2"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0" fontId="14" fillId="0" borderId="0" xfId="3" applyFill="1" applyBorder="1" applyAlignment="1" applyProtection="1">
      <alignment vertical="center"/>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17" borderId="0" xfId="0" applyFont="1" applyFill="1" applyAlignment="1">
      <alignment horizontal="left" vertical="center" wrapText="1"/>
    </xf>
    <xf numFmtId="0" fontId="8" fillId="17" borderId="0" xfId="0" applyFont="1" applyFill="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xf numFmtId="0" fontId="0" fillId="0" borderId="1" xfId="0" applyBorder="1" applyAlignment="1">
      <alignmen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35" fillId="7" borderId="6" xfId="0" applyFont="1" applyFill="1" applyBorder="1" applyAlignment="1" applyProtection="1">
      <alignment vertical="center" wrapText="1"/>
      <protection locked="0"/>
    </xf>
    <xf numFmtId="0" fontId="35" fillId="7" borderId="13" xfId="0" applyFont="1" applyFill="1" applyBorder="1" applyAlignment="1" applyProtection="1">
      <alignment vertical="center" wrapText="1"/>
      <protection locked="0"/>
    </xf>
    <xf numFmtId="0" fontId="35" fillId="7" borderId="2" xfId="0" applyFont="1" applyFill="1" applyBorder="1" applyAlignment="1" applyProtection="1">
      <alignment vertical="center" wrapText="1"/>
      <protection locked="0"/>
    </xf>
    <xf numFmtId="0" fontId="35" fillId="7" borderId="6" xfId="0" applyFont="1" applyFill="1" applyBorder="1" applyAlignment="1" applyProtection="1">
      <alignment vertical="center"/>
      <protection locked="0"/>
    </xf>
    <xf numFmtId="0" fontId="35" fillId="7" borderId="13" xfId="0" applyFont="1" applyFill="1" applyBorder="1" applyAlignment="1" applyProtection="1">
      <alignment vertical="center"/>
      <protection locked="0"/>
    </xf>
    <xf numFmtId="0" fontId="35"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twoCellAnchor>
    <xdr:from>
      <xdr:col>0</xdr:col>
      <xdr:colOff>74084</xdr:colOff>
      <xdr:row>1</xdr:row>
      <xdr:rowOff>9524</xdr:rowOff>
    </xdr:from>
    <xdr:to>
      <xdr:col>5</xdr:col>
      <xdr:colOff>328083</xdr:colOff>
      <xdr:row>26</xdr:row>
      <xdr:rowOff>66674</xdr:rowOff>
    </xdr:to>
    <xdr:sp macro="" textlink="">
      <xdr:nvSpPr>
        <xdr:cNvPr id="3" name="Rectangle 2">
          <a:extLst>
            <a:ext uri="{FF2B5EF4-FFF2-40B4-BE49-F238E27FC236}">
              <a16:creationId xmlns:a16="http://schemas.microsoft.com/office/drawing/2014/main" id="{DBC92A27-8560-435C-BE9D-3F07970F2B25}"/>
            </a:ext>
          </a:extLst>
        </xdr:cNvPr>
        <xdr:cNvSpPr/>
      </xdr:nvSpPr>
      <xdr:spPr>
        <a:xfrm>
          <a:off x="74084" y="339724"/>
          <a:ext cx="5861049"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19"/>
      <c r="B1" s="19"/>
      <c r="C1" s="19"/>
      <c r="D1" s="19"/>
      <c r="E1" s="19"/>
    </row>
    <row r="2" spans="1:8" ht="16.5" x14ac:dyDescent="0.25">
      <c r="A2" s="114" t="s">
        <v>0</v>
      </c>
      <c r="B2" s="63"/>
      <c r="C2" s="63"/>
      <c r="D2" s="63"/>
      <c r="E2" s="63"/>
    </row>
    <row r="3" spans="1:8" ht="14" x14ac:dyDescent="0.25">
      <c r="A3" s="63"/>
      <c r="B3" s="112" t="s">
        <v>1</v>
      </c>
      <c r="C3" s="111" t="s">
        <v>2</v>
      </c>
      <c r="D3" s="111" t="s">
        <v>3</v>
      </c>
      <c r="E3" s="111" t="s">
        <v>4</v>
      </c>
    </row>
    <row r="4" spans="1:8" ht="30" customHeight="1" x14ac:dyDescent="0.25">
      <c r="A4" s="64" t="s">
        <v>0</v>
      </c>
      <c r="B4" s="23" t="s">
        <v>5</v>
      </c>
      <c r="C4" s="23" t="s">
        <v>6</v>
      </c>
      <c r="D4" s="23" t="s">
        <v>7</v>
      </c>
      <c r="E4" s="23" t="s">
        <v>8</v>
      </c>
    </row>
    <row r="5" spans="1:8" x14ac:dyDescent="0.25">
      <c r="A5" s="63"/>
      <c r="B5" s="63"/>
      <c r="C5" s="63"/>
      <c r="D5" s="63"/>
      <c r="E5" s="63"/>
    </row>
    <row r="6" spans="1:8" ht="16.5" x14ac:dyDescent="0.25">
      <c r="A6" s="66" t="s">
        <v>9</v>
      </c>
      <c r="B6" s="63"/>
      <c r="C6" s="63"/>
      <c r="D6" s="63"/>
      <c r="E6" s="63"/>
    </row>
    <row r="7" spans="1:8" ht="14" x14ac:dyDescent="0.25">
      <c r="A7" s="67" t="s">
        <v>10</v>
      </c>
      <c r="B7" s="214" t="s">
        <v>11</v>
      </c>
      <c r="C7" s="214"/>
      <c r="D7" s="214"/>
      <c r="E7" s="214"/>
    </row>
    <row r="8" spans="1:8" ht="30" customHeight="1" x14ac:dyDescent="0.25">
      <c r="A8" s="71" t="s">
        <v>12</v>
      </c>
      <c r="B8" s="213" t="s">
        <v>13</v>
      </c>
      <c r="C8" s="213"/>
      <c r="D8" s="213"/>
      <c r="E8" s="213"/>
    </row>
    <row r="9" spans="1:8" ht="30" customHeight="1" x14ac:dyDescent="0.25">
      <c r="A9" s="71" t="s">
        <v>14</v>
      </c>
      <c r="B9" s="213"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13"/>
      <c r="D9" s="213"/>
      <c r="E9" s="213"/>
    </row>
    <row r="10" spans="1:8" ht="30" customHeight="1" x14ac:dyDescent="0.25">
      <c r="A10" s="71" t="s">
        <v>15</v>
      </c>
      <c r="B10" s="213" t="s">
        <v>16</v>
      </c>
      <c r="C10" s="213"/>
      <c r="D10" s="213"/>
      <c r="E10" s="213"/>
    </row>
    <row r="11" spans="1:8" ht="61.5" customHeight="1" x14ac:dyDescent="0.25">
      <c r="A11" s="71" t="s">
        <v>17</v>
      </c>
      <c r="B11" s="21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3"/>
      <c r="D11" s="213"/>
      <c r="E11" s="213"/>
      <c r="F11" s="216"/>
      <c r="G11" s="216"/>
      <c r="H11" s="216"/>
    </row>
    <row r="12" spans="1:8" ht="86.25" customHeight="1" x14ac:dyDescent="0.25">
      <c r="A12" s="71" t="s">
        <v>18</v>
      </c>
      <c r="B12" s="213" t="s">
        <v>19</v>
      </c>
      <c r="C12" s="213"/>
      <c r="D12" s="213"/>
      <c r="E12" s="213"/>
    </row>
    <row r="13" spans="1:8" ht="49.5" customHeight="1" x14ac:dyDescent="0.25">
      <c r="A13" s="71" t="s">
        <v>20</v>
      </c>
      <c r="B13" s="213"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13"/>
      <c r="D13" s="213"/>
      <c r="E13" s="213"/>
    </row>
    <row r="14" spans="1:8" ht="33.75" customHeight="1" x14ac:dyDescent="0.25">
      <c r="A14" s="148" t="s">
        <v>21</v>
      </c>
      <c r="B14" s="213" t="s">
        <v>22</v>
      </c>
      <c r="C14" s="213"/>
      <c r="D14" s="213"/>
      <c r="E14" s="213"/>
    </row>
    <row r="15" spans="1:8" ht="29.25" customHeight="1" x14ac:dyDescent="0.25">
      <c r="A15" s="71" t="s">
        <v>23</v>
      </c>
      <c r="B15" s="213" t="s">
        <v>24</v>
      </c>
      <c r="C15" s="213"/>
      <c r="D15" s="213"/>
      <c r="E15" s="213"/>
    </row>
    <row r="16" spans="1:8" ht="29.25" customHeight="1" x14ac:dyDescent="0.25">
      <c r="A16" s="71" t="s">
        <v>25</v>
      </c>
      <c r="B16" s="213" t="s">
        <v>26</v>
      </c>
      <c r="C16" s="213"/>
      <c r="D16" s="213"/>
      <c r="E16" s="213"/>
    </row>
    <row r="17" spans="1:5" ht="30" customHeight="1" x14ac:dyDescent="0.25">
      <c r="A17" s="71" t="s">
        <v>27</v>
      </c>
      <c r="B17" s="213" t="s">
        <v>28</v>
      </c>
      <c r="C17" s="213"/>
      <c r="D17" s="213"/>
      <c r="E17" s="213"/>
    </row>
    <row r="18" spans="1:5" x14ac:dyDescent="0.25">
      <c r="A18" s="63"/>
      <c r="B18" s="63"/>
      <c r="C18" s="63"/>
      <c r="D18" s="63"/>
      <c r="E18" s="63"/>
    </row>
    <row r="19" spans="1:5" ht="14" x14ac:dyDescent="0.25">
      <c r="A19" s="68" t="s">
        <v>29</v>
      </c>
      <c r="B19" s="63"/>
      <c r="C19" s="63"/>
      <c r="D19" s="63"/>
      <c r="E19" s="63"/>
    </row>
    <row r="20" spans="1:5" ht="14" x14ac:dyDescent="0.25">
      <c r="A20" s="67"/>
      <c r="B20" s="219"/>
      <c r="C20" s="219"/>
      <c r="D20" s="219"/>
      <c r="E20" s="219"/>
    </row>
    <row r="21" spans="1:5" ht="32.25" customHeight="1" x14ac:dyDescent="0.25">
      <c r="A21" s="217" t="s">
        <v>30</v>
      </c>
      <c r="B21" s="218"/>
      <c r="C21" s="218"/>
      <c r="D21" s="218"/>
      <c r="E21" s="218"/>
    </row>
    <row r="22" spans="1:5" x14ac:dyDescent="0.25">
      <c r="A22" s="218" t="s">
        <v>31</v>
      </c>
      <c r="B22" s="217"/>
      <c r="C22" s="217"/>
      <c r="D22" s="217"/>
      <c r="E22" s="217"/>
    </row>
    <row r="23" spans="1:5" ht="13" x14ac:dyDescent="0.25">
      <c r="A23" s="167" t="s">
        <v>1364</v>
      </c>
      <c r="B23" s="165"/>
      <c r="C23" s="165"/>
      <c r="D23" s="165"/>
      <c r="E23" s="165"/>
    </row>
    <row r="24" spans="1:5" x14ac:dyDescent="0.25">
      <c r="A24" s="63"/>
      <c r="B24" s="63"/>
      <c r="C24" s="63"/>
      <c r="D24" s="63"/>
      <c r="E24" s="63"/>
    </row>
    <row r="25" spans="1:5" ht="14" x14ac:dyDescent="0.25">
      <c r="A25" s="69" t="s">
        <v>32</v>
      </c>
      <c r="B25" s="63"/>
      <c r="C25" s="63"/>
      <c r="D25" s="63"/>
      <c r="E25" s="63"/>
    </row>
    <row r="26" spans="1:5" ht="14" x14ac:dyDescent="0.25">
      <c r="A26" s="65"/>
      <c r="B26" s="219"/>
      <c r="C26" s="219"/>
      <c r="D26" s="219"/>
      <c r="E26" s="219"/>
    </row>
    <row r="27" spans="1:5" ht="28.5" customHeight="1" x14ac:dyDescent="0.25">
      <c r="A27" s="217" t="s">
        <v>33</v>
      </c>
      <c r="B27" s="218"/>
      <c r="C27" s="218"/>
      <c r="D27" s="218"/>
      <c r="E27" s="218"/>
    </row>
    <row r="28" spans="1:5" ht="28.5" customHeight="1" x14ac:dyDescent="0.25">
      <c r="A28" s="215" t="s">
        <v>34</v>
      </c>
      <c r="B28" s="215"/>
      <c r="C28" s="215"/>
      <c r="D28" s="215"/>
      <c r="E28" s="215"/>
    </row>
  </sheetData>
  <customSheetViews>
    <customSheetView guid="{5032A364-B81A-48DA-88DA-AB3B86B47EE9}">
      <selection activeCell="A12" sqref="A12"/>
      <pageMargins left="0" right="0" top="0" bottom="0" header="0" footer="0"/>
    </customSheetView>
  </customSheetViews>
  <mergeCells count="18">
    <mergeCell ref="A28:E28"/>
    <mergeCell ref="F11:H11"/>
    <mergeCell ref="A21:E21"/>
    <mergeCell ref="A27:E27"/>
    <mergeCell ref="B12:E12"/>
    <mergeCell ref="B15:E15"/>
    <mergeCell ref="B13:E13"/>
    <mergeCell ref="B17:E17"/>
    <mergeCell ref="B20:E20"/>
    <mergeCell ref="B26:E26"/>
    <mergeCell ref="B14:E14"/>
    <mergeCell ref="A22:E22"/>
    <mergeCell ref="B16:E16"/>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s" xr:uid="{8772DACE-6E45-4330-914B-D2452787D6D3}"/>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32" customWidth="1"/>
    <col min="2" max="2" width="37.453125" style="132" bestFit="1" customWidth="1"/>
    <col min="3" max="3" width="19" style="133" customWidth="1"/>
    <col min="4" max="4" width="5.26953125" style="132" bestFit="1" customWidth="1"/>
    <col min="5" max="5" width="4.7265625" style="132" customWidth="1"/>
    <col min="6" max="6" width="29.1796875" style="132" bestFit="1" customWidth="1"/>
    <col min="7" max="7" width="11.54296875" style="132"/>
    <col min="8" max="8" width="64.54296875" style="132" bestFit="1" customWidth="1"/>
    <col min="9" max="16384" width="11.54296875" style="132"/>
  </cols>
  <sheetData>
    <row r="1" spans="1:8" ht="26.25" customHeight="1" x14ac:dyDescent="0.5">
      <c r="A1" s="140" t="s">
        <v>35</v>
      </c>
      <c r="H1" s="134"/>
    </row>
    <row r="2" spans="1:8" ht="12.75" customHeight="1" x14ac:dyDescent="0.25">
      <c r="A2" s="140"/>
    </row>
    <row r="3" spans="1:8" ht="12.75" customHeight="1" x14ac:dyDescent="0.25">
      <c r="A3" s="140"/>
    </row>
    <row r="4" spans="1:8" ht="12.75" customHeight="1" x14ac:dyDescent="0.25">
      <c r="A4" s="140"/>
    </row>
    <row r="5" spans="1:8" ht="12.75" customHeight="1" x14ac:dyDescent="0.25">
      <c r="A5" s="140"/>
    </row>
    <row r="6" spans="1:8" ht="12.75" customHeight="1" x14ac:dyDescent="0.25">
      <c r="A6" s="140"/>
    </row>
    <row r="7" spans="1:8" ht="12.75" customHeight="1" x14ac:dyDescent="0.25">
      <c r="A7" s="140"/>
    </row>
    <row r="8" spans="1:8" ht="12.75" customHeight="1" x14ac:dyDescent="0.25">
      <c r="A8" s="140"/>
    </row>
    <row r="9" spans="1:8" ht="12.75" customHeight="1" x14ac:dyDescent="0.25">
      <c r="A9" s="140"/>
    </row>
    <row r="10" spans="1:8" ht="12.75" customHeight="1" x14ac:dyDescent="0.25">
      <c r="A10" s="140"/>
    </row>
    <row r="11" spans="1:8" ht="12.75" customHeight="1" x14ac:dyDescent="0.25">
      <c r="A11" s="140"/>
    </row>
    <row r="12" spans="1:8" ht="12.75" customHeight="1" x14ac:dyDescent="0.25">
      <c r="A12" s="140"/>
    </row>
    <row r="13" spans="1:8" ht="12.75" customHeight="1" x14ac:dyDescent="0.25">
      <c r="A13" s="140"/>
    </row>
    <row r="14" spans="1:8" ht="12.75" customHeight="1" x14ac:dyDescent="0.25">
      <c r="A14" s="140"/>
    </row>
    <row r="15" spans="1:8" ht="12.75" customHeight="1" x14ac:dyDescent="0.25">
      <c r="A15" s="140"/>
    </row>
    <row r="16" spans="1:8" ht="12.75" customHeight="1" x14ac:dyDescent="0.25">
      <c r="A16" s="140"/>
    </row>
    <row r="17" spans="1:8" ht="12.75" customHeight="1" x14ac:dyDescent="0.25">
      <c r="A17" s="140"/>
    </row>
    <row r="18" spans="1:8" ht="12.75" customHeight="1" x14ac:dyDescent="0.25">
      <c r="A18" s="140"/>
    </row>
    <row r="19" spans="1:8" ht="12.75" customHeight="1" x14ac:dyDescent="0.25">
      <c r="A19" s="140"/>
    </row>
    <row r="20" spans="1:8" ht="12.75" customHeight="1" x14ac:dyDescent="0.25">
      <c r="A20" s="140"/>
    </row>
    <row r="21" spans="1:8" ht="12.75" customHeight="1" x14ac:dyDescent="0.25">
      <c r="A21" s="140"/>
    </row>
    <row r="22" spans="1:8" ht="12.75" customHeight="1" x14ac:dyDescent="0.25">
      <c r="A22" s="140"/>
    </row>
    <row r="23" spans="1:8" ht="12.75" customHeight="1" x14ac:dyDescent="0.25">
      <c r="A23" s="140"/>
    </row>
    <row r="24" spans="1:8" ht="12.75" customHeight="1" x14ac:dyDescent="0.25">
      <c r="A24" s="140"/>
    </row>
    <row r="25" spans="1:8" ht="12.75" customHeight="1" x14ac:dyDescent="0.25">
      <c r="A25" s="140"/>
    </row>
    <row r="26" spans="1:8" ht="12.75" customHeight="1" x14ac:dyDescent="0.25">
      <c r="A26" s="140"/>
    </row>
    <row r="27" spans="1:8" ht="12.75" customHeight="1" x14ac:dyDescent="0.25">
      <c r="A27" s="140"/>
    </row>
    <row r="28" spans="1:8" s="136" customFormat="1" ht="52" x14ac:dyDescent="0.25">
      <c r="A28" s="52" t="s">
        <v>1045</v>
      </c>
      <c r="B28" s="52" t="s">
        <v>1046</v>
      </c>
      <c r="C28" s="52" t="s">
        <v>1047</v>
      </c>
      <c r="D28" s="135"/>
      <c r="E28" s="135"/>
      <c r="F28" s="52" t="s">
        <v>1048</v>
      </c>
      <c r="G28" s="52" t="s">
        <v>1049</v>
      </c>
      <c r="H28" s="52" t="s">
        <v>1050</v>
      </c>
    </row>
    <row r="29" spans="1:8" x14ac:dyDescent="0.25">
      <c r="A29" s="142">
        <v>3</v>
      </c>
      <c r="B29" s="137" t="s">
        <v>1051</v>
      </c>
      <c r="C29" s="141" t="s">
        <v>1052</v>
      </c>
      <c r="F29" s="132" t="s">
        <v>1053</v>
      </c>
      <c r="G29" s="138">
        <v>43626</v>
      </c>
      <c r="H29" s="132" t="s">
        <v>1054</v>
      </c>
    </row>
    <row r="30" spans="1:8" x14ac:dyDescent="0.25">
      <c r="A30" s="142">
        <v>4</v>
      </c>
      <c r="B30" s="137" t="s">
        <v>1051</v>
      </c>
      <c r="C30" s="141" t="s">
        <v>1052</v>
      </c>
      <c r="F30" s="132" t="s">
        <v>1055</v>
      </c>
      <c r="G30" s="138">
        <v>43626</v>
      </c>
      <c r="H30" s="132" t="s">
        <v>1054</v>
      </c>
    </row>
    <row r="31" spans="1:8" x14ac:dyDescent="0.25">
      <c r="A31" s="142">
        <v>5</v>
      </c>
      <c r="B31" s="137" t="s">
        <v>1056</v>
      </c>
      <c r="C31" s="141" t="s">
        <v>1052</v>
      </c>
      <c r="F31" s="132" t="s">
        <v>1057</v>
      </c>
      <c r="G31" s="138">
        <v>43626</v>
      </c>
      <c r="H31" s="132" t="s">
        <v>1054</v>
      </c>
    </row>
    <row r="32" spans="1:8" x14ac:dyDescent="0.25">
      <c r="A32" s="142">
        <v>6</v>
      </c>
      <c r="B32" s="137" t="s">
        <v>1058</v>
      </c>
      <c r="C32" s="141" t="s">
        <v>1052</v>
      </c>
      <c r="F32" s="132" t="s">
        <v>1059</v>
      </c>
      <c r="G32" s="138">
        <v>43626</v>
      </c>
      <c r="H32" s="132" t="s">
        <v>1060</v>
      </c>
    </row>
    <row r="33" spans="1:8" x14ac:dyDescent="0.25">
      <c r="A33" s="142">
        <v>7</v>
      </c>
      <c r="B33" s="137" t="s">
        <v>1058</v>
      </c>
      <c r="C33" s="141" t="s">
        <v>1052</v>
      </c>
      <c r="G33" s="138"/>
      <c r="H33" s="139"/>
    </row>
    <row r="34" spans="1:8" x14ac:dyDescent="0.25">
      <c r="A34" s="142">
        <v>8</v>
      </c>
      <c r="B34" s="137" t="s">
        <v>1058</v>
      </c>
      <c r="C34" s="141" t="s">
        <v>1052</v>
      </c>
      <c r="F34" s="139"/>
      <c r="G34" s="138"/>
    </row>
    <row r="35" spans="1:8" x14ac:dyDescent="0.25">
      <c r="A35" s="142">
        <v>9</v>
      </c>
      <c r="B35" s="137" t="s">
        <v>1058</v>
      </c>
      <c r="C35" s="141" t="s">
        <v>1052</v>
      </c>
      <c r="G35" s="138"/>
      <c r="H35" s="139"/>
    </row>
    <row r="36" spans="1:8" x14ac:dyDescent="0.25">
      <c r="A36" s="142">
        <v>10</v>
      </c>
      <c r="B36" s="137" t="s">
        <v>1058</v>
      </c>
      <c r="C36" s="141" t="s">
        <v>1052</v>
      </c>
      <c r="G36" s="138"/>
      <c r="H36" s="139"/>
    </row>
    <row r="37" spans="1:8" x14ac:dyDescent="0.25">
      <c r="A37" s="142">
        <v>11</v>
      </c>
      <c r="B37" s="137" t="s">
        <v>1058</v>
      </c>
      <c r="C37" s="141" t="s">
        <v>1052</v>
      </c>
      <c r="G37" s="138"/>
    </row>
    <row r="38" spans="1:8" x14ac:dyDescent="0.25">
      <c r="A38" s="142">
        <v>12</v>
      </c>
      <c r="B38" s="137" t="s">
        <v>1058</v>
      </c>
      <c r="C38" s="141" t="s">
        <v>1052</v>
      </c>
      <c r="G38" s="138"/>
    </row>
    <row r="39" spans="1:8" x14ac:dyDescent="0.25">
      <c r="A39" s="142">
        <v>13</v>
      </c>
      <c r="B39" s="137" t="s">
        <v>1061</v>
      </c>
      <c r="C39" s="141" t="s">
        <v>1052</v>
      </c>
      <c r="G39" s="138"/>
    </row>
    <row r="40" spans="1:8" x14ac:dyDescent="0.25">
      <c r="A40" s="142">
        <v>15</v>
      </c>
      <c r="B40" s="137" t="s">
        <v>1061</v>
      </c>
      <c r="C40" s="141" t="s">
        <v>1052</v>
      </c>
      <c r="F40" s="139"/>
      <c r="G40" s="138"/>
      <c r="H40" s="139"/>
    </row>
    <row r="41" spans="1:8" x14ac:dyDescent="0.25">
      <c r="A41" s="142">
        <v>16</v>
      </c>
      <c r="B41" s="137" t="s">
        <v>1062</v>
      </c>
      <c r="C41" s="141" t="s">
        <v>1052</v>
      </c>
      <c r="G41" s="138"/>
      <c r="H41" s="139"/>
    </row>
    <row r="42" spans="1:8" x14ac:dyDescent="0.25">
      <c r="A42" s="142">
        <v>17</v>
      </c>
      <c r="B42" s="137" t="s">
        <v>1062</v>
      </c>
      <c r="C42" s="141" t="s">
        <v>1052</v>
      </c>
      <c r="G42" s="138"/>
    </row>
    <row r="43" spans="1:8" x14ac:dyDescent="0.25">
      <c r="A43" s="142">
        <v>18</v>
      </c>
      <c r="B43" s="137" t="s">
        <v>1062</v>
      </c>
      <c r="C43" s="141" t="s">
        <v>1052</v>
      </c>
      <c r="G43" s="138"/>
    </row>
    <row r="44" spans="1:8" x14ac:dyDescent="0.25">
      <c r="A44" s="142">
        <v>19</v>
      </c>
      <c r="B44" s="137" t="s">
        <v>1062</v>
      </c>
      <c r="C44" s="141" t="s">
        <v>1052</v>
      </c>
      <c r="G44" s="138"/>
    </row>
    <row r="45" spans="1:8" x14ac:dyDescent="0.25">
      <c r="A45" s="142">
        <v>20</v>
      </c>
      <c r="B45" s="137" t="s">
        <v>1062</v>
      </c>
      <c r="C45" s="141" t="s">
        <v>1052</v>
      </c>
      <c r="G45" s="138"/>
    </row>
    <row r="46" spans="1:8" x14ac:dyDescent="0.25">
      <c r="A46" s="142">
        <v>21</v>
      </c>
      <c r="B46" s="137" t="s">
        <v>1062</v>
      </c>
      <c r="C46" s="141" t="s">
        <v>1052</v>
      </c>
      <c r="G46" s="138"/>
    </row>
    <row r="47" spans="1:8" x14ac:dyDescent="0.25">
      <c r="A47" s="142">
        <v>22</v>
      </c>
      <c r="B47" s="137" t="s">
        <v>1062</v>
      </c>
      <c r="C47" s="141" t="s">
        <v>1052</v>
      </c>
      <c r="G47" s="138"/>
    </row>
    <row r="48" spans="1:8" x14ac:dyDescent="0.25">
      <c r="A48" s="142">
        <v>23</v>
      </c>
      <c r="B48" s="137" t="s">
        <v>1063</v>
      </c>
      <c r="C48" s="141" t="s">
        <v>1052</v>
      </c>
      <c r="G48" s="138"/>
    </row>
    <row r="49" spans="1:8" x14ac:dyDescent="0.25">
      <c r="A49" s="142">
        <v>24</v>
      </c>
      <c r="B49" s="137" t="s">
        <v>1063</v>
      </c>
      <c r="C49" s="141" t="s">
        <v>1052</v>
      </c>
      <c r="G49" s="138"/>
    </row>
    <row r="50" spans="1:8" x14ac:dyDescent="0.25">
      <c r="A50" s="142">
        <v>25</v>
      </c>
      <c r="B50" s="137" t="s">
        <v>1063</v>
      </c>
      <c r="C50" s="141" t="s">
        <v>1052</v>
      </c>
      <c r="G50" s="138"/>
    </row>
    <row r="51" spans="1:8" x14ac:dyDescent="0.25">
      <c r="A51" s="142">
        <v>26</v>
      </c>
      <c r="B51" s="137" t="s">
        <v>1063</v>
      </c>
      <c r="C51" s="141" t="s">
        <v>1052</v>
      </c>
      <c r="G51" s="138"/>
    </row>
    <row r="52" spans="1:8" x14ac:dyDescent="0.25">
      <c r="A52" s="142">
        <v>28</v>
      </c>
      <c r="B52" s="137" t="s">
        <v>1063</v>
      </c>
      <c r="C52" s="141" t="s">
        <v>1052</v>
      </c>
      <c r="G52" s="138"/>
    </row>
    <row r="53" spans="1:8" x14ac:dyDescent="0.25">
      <c r="A53" s="142">
        <v>29</v>
      </c>
      <c r="B53" s="137" t="s">
        <v>1063</v>
      </c>
      <c r="C53" s="141" t="s">
        <v>1052</v>
      </c>
      <c r="G53" s="138"/>
    </row>
    <row r="54" spans="1:8" x14ac:dyDescent="0.25">
      <c r="A54" s="142">
        <v>30</v>
      </c>
      <c r="B54" s="137" t="s">
        <v>1063</v>
      </c>
      <c r="C54" s="141" t="s">
        <v>1052</v>
      </c>
      <c r="G54" s="138"/>
    </row>
    <row r="55" spans="1:8" x14ac:dyDescent="0.25">
      <c r="A55" s="142">
        <v>31</v>
      </c>
      <c r="B55" s="137" t="s">
        <v>1063</v>
      </c>
      <c r="C55" s="141" t="s">
        <v>1052</v>
      </c>
      <c r="G55" s="138"/>
    </row>
    <row r="56" spans="1:8" x14ac:dyDescent="0.25">
      <c r="A56" s="142">
        <v>32</v>
      </c>
      <c r="B56" s="137" t="s">
        <v>1063</v>
      </c>
      <c r="C56" s="141" t="s">
        <v>1052</v>
      </c>
      <c r="F56" s="139"/>
      <c r="G56" s="138"/>
      <c r="H56" s="139"/>
    </row>
    <row r="57" spans="1:8" x14ac:dyDescent="0.25">
      <c r="A57" s="142">
        <v>33</v>
      </c>
      <c r="B57" s="137" t="s">
        <v>1063</v>
      </c>
      <c r="C57" s="141" t="s">
        <v>1052</v>
      </c>
      <c r="F57" s="139"/>
      <c r="G57" s="138"/>
      <c r="H57" s="139"/>
    </row>
    <row r="58" spans="1:8" x14ac:dyDescent="0.25">
      <c r="A58" s="142">
        <v>34</v>
      </c>
      <c r="B58" s="137" t="s">
        <v>1063</v>
      </c>
      <c r="C58" s="141" t="s">
        <v>1052</v>
      </c>
      <c r="F58" s="139"/>
      <c r="G58" s="138"/>
      <c r="H58" s="139"/>
    </row>
    <row r="59" spans="1:8" x14ac:dyDescent="0.25">
      <c r="A59" s="142">
        <v>35</v>
      </c>
      <c r="B59" s="137" t="s">
        <v>1063</v>
      </c>
      <c r="C59" s="141" t="s">
        <v>1052</v>
      </c>
      <c r="F59" s="139"/>
      <c r="G59" s="138"/>
      <c r="H59" s="139"/>
    </row>
    <row r="60" spans="1:8" x14ac:dyDescent="0.25">
      <c r="A60" s="142">
        <v>36</v>
      </c>
      <c r="B60" s="137" t="s">
        <v>1063</v>
      </c>
      <c r="C60" s="141" t="s">
        <v>1052</v>
      </c>
      <c r="F60" s="139"/>
      <c r="G60" s="138"/>
      <c r="H60" s="139"/>
    </row>
    <row r="61" spans="1:8" x14ac:dyDescent="0.25">
      <c r="A61" s="142">
        <v>37</v>
      </c>
      <c r="B61" s="137" t="s">
        <v>1063</v>
      </c>
      <c r="C61" s="141" t="s">
        <v>1052</v>
      </c>
      <c r="F61" s="139"/>
      <c r="G61" s="138"/>
      <c r="H61" s="139"/>
    </row>
    <row r="62" spans="1:8" x14ac:dyDescent="0.25">
      <c r="A62" s="142">
        <v>38</v>
      </c>
      <c r="B62" s="137" t="s">
        <v>1063</v>
      </c>
      <c r="C62" s="141" t="s">
        <v>1052</v>
      </c>
      <c r="F62" s="139"/>
      <c r="G62" s="138"/>
      <c r="H62" s="139"/>
    </row>
    <row r="63" spans="1:8" x14ac:dyDescent="0.25">
      <c r="A63" s="142">
        <v>39</v>
      </c>
      <c r="B63" s="137" t="s">
        <v>1063</v>
      </c>
      <c r="C63" s="141" t="s">
        <v>1052</v>
      </c>
      <c r="F63" s="139"/>
      <c r="G63" s="138"/>
      <c r="H63" s="139"/>
    </row>
    <row r="64" spans="1:8" x14ac:dyDescent="0.25">
      <c r="A64" s="142">
        <v>40</v>
      </c>
      <c r="B64" s="137" t="s">
        <v>1062</v>
      </c>
      <c r="C64" s="141" t="s">
        <v>1052</v>
      </c>
      <c r="F64" s="139"/>
      <c r="G64" s="138"/>
      <c r="H64" s="139"/>
    </row>
    <row r="65" spans="1:8" x14ac:dyDescent="0.25">
      <c r="A65" s="142">
        <v>41</v>
      </c>
      <c r="B65" s="137" t="s">
        <v>1064</v>
      </c>
      <c r="C65" s="141" t="s">
        <v>1052</v>
      </c>
      <c r="F65" s="139"/>
      <c r="G65" s="138"/>
      <c r="H65" s="139"/>
    </row>
    <row r="66" spans="1:8" x14ac:dyDescent="0.25">
      <c r="A66" s="142">
        <v>42</v>
      </c>
      <c r="B66" s="137" t="s">
        <v>1065</v>
      </c>
      <c r="C66" s="141" t="s">
        <v>1052</v>
      </c>
      <c r="F66" s="139"/>
      <c r="G66" s="138"/>
      <c r="H66" s="139"/>
    </row>
    <row r="67" spans="1:8" x14ac:dyDescent="0.25">
      <c r="A67" s="142">
        <v>43</v>
      </c>
      <c r="B67" s="137" t="s">
        <v>1065</v>
      </c>
      <c r="C67" s="141" t="s">
        <v>1052</v>
      </c>
      <c r="F67" s="139"/>
      <c r="G67" s="138"/>
      <c r="H67" s="139"/>
    </row>
    <row r="68" spans="1:8" x14ac:dyDescent="0.25">
      <c r="A68" s="142">
        <v>44</v>
      </c>
      <c r="B68" s="137" t="s">
        <v>1064</v>
      </c>
      <c r="C68" s="141" t="s">
        <v>1052</v>
      </c>
      <c r="F68" s="139"/>
      <c r="G68" s="138"/>
      <c r="H68" s="139"/>
    </row>
    <row r="69" spans="1:8" x14ac:dyDescent="0.25">
      <c r="A69" s="142">
        <v>45</v>
      </c>
      <c r="B69" s="137" t="s">
        <v>1066</v>
      </c>
      <c r="C69" s="141" t="s">
        <v>1052</v>
      </c>
      <c r="F69" s="139"/>
      <c r="G69" s="138"/>
      <c r="H69" s="139"/>
    </row>
    <row r="70" spans="1:8" x14ac:dyDescent="0.25">
      <c r="A70" s="142">
        <v>46</v>
      </c>
      <c r="B70" s="137" t="s">
        <v>1067</v>
      </c>
      <c r="C70" s="141" t="s">
        <v>1052</v>
      </c>
      <c r="F70" s="139"/>
      <c r="G70" s="138"/>
      <c r="H70" s="139"/>
    </row>
    <row r="71" spans="1:8" x14ac:dyDescent="0.25">
      <c r="A71" s="142">
        <v>47</v>
      </c>
      <c r="B71" s="137" t="s">
        <v>1068</v>
      </c>
      <c r="C71" s="141" t="s">
        <v>1052</v>
      </c>
      <c r="F71" s="139"/>
      <c r="G71" s="138"/>
      <c r="H71" s="139"/>
    </row>
    <row r="72" spans="1:8" x14ac:dyDescent="0.25">
      <c r="A72" s="142">
        <v>48</v>
      </c>
      <c r="B72" s="137" t="s">
        <v>1069</v>
      </c>
      <c r="C72" s="141" t="s">
        <v>1052</v>
      </c>
      <c r="F72" s="139"/>
      <c r="G72" s="138"/>
      <c r="H72" s="139"/>
    </row>
    <row r="73" spans="1:8" x14ac:dyDescent="0.25">
      <c r="A73" s="142">
        <v>49</v>
      </c>
      <c r="B73" s="137" t="s">
        <v>1062</v>
      </c>
      <c r="C73" s="141" t="s">
        <v>1052</v>
      </c>
      <c r="F73" s="139"/>
      <c r="G73" s="138"/>
      <c r="H73" s="139"/>
    </row>
    <row r="74" spans="1:8" x14ac:dyDescent="0.25">
      <c r="A74" s="142">
        <v>50</v>
      </c>
      <c r="B74" s="137" t="s">
        <v>1070</v>
      </c>
      <c r="C74" s="141" t="s">
        <v>1052</v>
      </c>
      <c r="F74" s="139"/>
      <c r="G74" s="138"/>
      <c r="H74" s="139"/>
    </row>
    <row r="75" spans="1:8" x14ac:dyDescent="0.25">
      <c r="A75" s="142">
        <v>51</v>
      </c>
      <c r="B75" s="137" t="s">
        <v>1071</v>
      </c>
      <c r="C75" s="141" t="s">
        <v>1072</v>
      </c>
      <c r="F75" s="139"/>
      <c r="G75" s="138"/>
      <c r="H75" s="139"/>
    </row>
    <row r="76" spans="1:8" x14ac:dyDescent="0.25">
      <c r="A76" s="142">
        <v>52</v>
      </c>
      <c r="B76" s="137" t="s">
        <v>1073</v>
      </c>
      <c r="C76" s="141" t="s">
        <v>1052</v>
      </c>
      <c r="F76" s="139"/>
      <c r="G76" s="138"/>
      <c r="H76" s="139"/>
    </row>
    <row r="77" spans="1:8" x14ac:dyDescent="0.25">
      <c r="A77" s="142">
        <v>53</v>
      </c>
      <c r="B77" s="137" t="s">
        <v>1073</v>
      </c>
      <c r="C77" s="141" t="s">
        <v>1052</v>
      </c>
      <c r="F77" s="139"/>
      <c r="G77" s="138"/>
      <c r="H77" s="139"/>
    </row>
    <row r="78" spans="1:8" x14ac:dyDescent="0.25">
      <c r="A78" s="142">
        <v>55</v>
      </c>
      <c r="B78" s="137" t="s">
        <v>1073</v>
      </c>
      <c r="C78" s="141" t="s">
        <v>1052</v>
      </c>
      <c r="F78" s="139"/>
      <c r="G78" s="138"/>
      <c r="H78" s="139"/>
    </row>
    <row r="79" spans="1:8" x14ac:dyDescent="0.25">
      <c r="A79" s="142">
        <v>56</v>
      </c>
      <c r="B79" s="137" t="s">
        <v>1073</v>
      </c>
      <c r="C79" s="141" t="s">
        <v>1052</v>
      </c>
      <c r="F79" s="139"/>
      <c r="G79" s="138"/>
      <c r="H79" s="139"/>
    </row>
    <row r="80" spans="1:8" x14ac:dyDescent="0.25">
      <c r="A80" s="142">
        <v>57</v>
      </c>
      <c r="B80" s="137" t="s">
        <v>1073</v>
      </c>
      <c r="C80" s="141" t="s">
        <v>1052</v>
      </c>
      <c r="F80" s="139"/>
      <c r="G80" s="138"/>
      <c r="H80" s="139"/>
    </row>
    <row r="81" spans="1:8" x14ac:dyDescent="0.25">
      <c r="A81" s="142">
        <v>58</v>
      </c>
      <c r="B81" s="137" t="s">
        <v>1074</v>
      </c>
      <c r="C81" s="141" t="s">
        <v>1072</v>
      </c>
      <c r="F81" s="139"/>
      <c r="G81" s="138"/>
      <c r="H81" s="139"/>
    </row>
    <row r="82" spans="1:8" x14ac:dyDescent="0.25">
      <c r="A82" s="142">
        <v>59</v>
      </c>
      <c r="B82" s="137" t="s">
        <v>1073</v>
      </c>
      <c r="C82" s="141" t="s">
        <v>1052</v>
      </c>
      <c r="F82" s="139"/>
      <c r="G82" s="138"/>
      <c r="H82" s="139"/>
    </row>
    <row r="83" spans="1:8" x14ac:dyDescent="0.25">
      <c r="A83" s="142">
        <v>60</v>
      </c>
      <c r="B83" s="137" t="s">
        <v>1073</v>
      </c>
      <c r="C83" s="141" t="s">
        <v>1052</v>
      </c>
      <c r="F83" s="139"/>
      <c r="G83" s="138"/>
      <c r="H83" s="139"/>
    </row>
    <row r="84" spans="1:8" x14ac:dyDescent="0.25">
      <c r="A84" s="142">
        <v>62</v>
      </c>
      <c r="B84" s="137" t="s">
        <v>1075</v>
      </c>
      <c r="C84" s="141" t="s">
        <v>1072</v>
      </c>
    </row>
    <row r="85" spans="1:8" x14ac:dyDescent="0.25">
      <c r="A85" s="142">
        <v>63</v>
      </c>
      <c r="B85" s="137" t="s">
        <v>1065</v>
      </c>
      <c r="C85" s="141" t="s">
        <v>1052</v>
      </c>
    </row>
    <row r="86" spans="1:8" x14ac:dyDescent="0.25">
      <c r="A86" s="142">
        <v>64</v>
      </c>
      <c r="B86" s="137" t="s">
        <v>1073</v>
      </c>
      <c r="C86" s="141" t="s">
        <v>1052</v>
      </c>
    </row>
    <row r="87" spans="1:8" x14ac:dyDescent="0.25">
      <c r="A87" s="142">
        <v>65</v>
      </c>
      <c r="B87" s="137" t="s">
        <v>1076</v>
      </c>
      <c r="C87" s="141" t="s">
        <v>1052</v>
      </c>
    </row>
    <row r="88" spans="1:8" x14ac:dyDescent="0.25">
      <c r="A88" s="142">
        <v>66</v>
      </c>
      <c r="B88" s="137" t="s">
        <v>1076</v>
      </c>
      <c r="C88" s="141" t="s">
        <v>1052</v>
      </c>
    </row>
    <row r="89" spans="1:8" x14ac:dyDescent="0.25">
      <c r="A89" s="142">
        <v>67</v>
      </c>
      <c r="B89" s="137" t="s">
        <v>1077</v>
      </c>
      <c r="C89" s="141" t="s">
        <v>1052</v>
      </c>
    </row>
    <row r="90" spans="1:8" x14ac:dyDescent="0.25">
      <c r="A90" s="142">
        <v>71</v>
      </c>
      <c r="B90" s="137" t="s">
        <v>1077</v>
      </c>
      <c r="C90" s="141" t="s">
        <v>1052</v>
      </c>
    </row>
    <row r="91" spans="1:8" x14ac:dyDescent="0.25">
      <c r="A91" s="142">
        <v>72</v>
      </c>
      <c r="B91" s="137" t="s">
        <v>1077</v>
      </c>
      <c r="C91" s="141" t="s">
        <v>1052</v>
      </c>
    </row>
    <row r="92" spans="1:8" x14ac:dyDescent="0.25">
      <c r="A92" s="142">
        <v>73</v>
      </c>
      <c r="B92" s="137" t="s">
        <v>1077</v>
      </c>
      <c r="C92" s="141" t="s">
        <v>1052</v>
      </c>
    </row>
    <row r="93" spans="1:8" x14ac:dyDescent="0.25">
      <c r="A93" s="142">
        <v>74</v>
      </c>
      <c r="B93" s="137" t="s">
        <v>1078</v>
      </c>
      <c r="C93" s="141" t="s">
        <v>1052</v>
      </c>
    </row>
    <row r="94" spans="1:8" x14ac:dyDescent="0.25">
      <c r="A94" s="142">
        <v>75</v>
      </c>
      <c r="B94" s="137" t="s">
        <v>1079</v>
      </c>
      <c r="C94" s="141" t="s">
        <v>1052</v>
      </c>
    </row>
    <row r="95" spans="1:8" x14ac:dyDescent="0.25">
      <c r="A95" s="142">
        <v>76</v>
      </c>
      <c r="B95" s="137" t="s">
        <v>1079</v>
      </c>
      <c r="C95" s="141" t="s">
        <v>1052</v>
      </c>
    </row>
    <row r="96" spans="1:8" x14ac:dyDescent="0.25">
      <c r="A96" s="142">
        <v>77</v>
      </c>
      <c r="B96" s="137" t="s">
        <v>1079</v>
      </c>
      <c r="C96" s="141" t="s">
        <v>1052</v>
      </c>
    </row>
    <row r="97" spans="1:3" x14ac:dyDescent="0.25">
      <c r="A97" s="142">
        <v>78</v>
      </c>
      <c r="B97" s="137" t="s">
        <v>1080</v>
      </c>
      <c r="C97" s="141" t="s">
        <v>1052</v>
      </c>
    </row>
    <row r="98" spans="1:3" x14ac:dyDescent="0.25">
      <c r="A98" s="142">
        <v>79</v>
      </c>
      <c r="B98" s="137" t="s">
        <v>1081</v>
      </c>
      <c r="C98" s="141" t="s">
        <v>1072</v>
      </c>
    </row>
    <row r="99" spans="1:3" x14ac:dyDescent="0.25">
      <c r="A99" s="142">
        <v>80</v>
      </c>
      <c r="B99" s="137" t="s">
        <v>1082</v>
      </c>
      <c r="C99" s="141" t="s">
        <v>1052</v>
      </c>
    </row>
    <row r="100" spans="1:3" x14ac:dyDescent="0.25">
      <c r="A100" s="142">
        <v>81</v>
      </c>
      <c r="B100" s="137" t="s">
        <v>1083</v>
      </c>
      <c r="C100" s="141" t="s">
        <v>1052</v>
      </c>
    </row>
    <row r="101" spans="1:3" x14ac:dyDescent="0.25">
      <c r="A101" s="142">
        <v>82</v>
      </c>
      <c r="B101" s="137" t="s">
        <v>1084</v>
      </c>
      <c r="C101" s="141" t="s">
        <v>1052</v>
      </c>
    </row>
    <row r="102" spans="1:3" x14ac:dyDescent="0.25">
      <c r="A102" s="142">
        <v>83</v>
      </c>
      <c r="B102" s="137" t="s">
        <v>1084</v>
      </c>
      <c r="C102" s="141" t="s">
        <v>1052</v>
      </c>
    </row>
    <row r="103" spans="1:3" x14ac:dyDescent="0.25">
      <c r="A103" s="142">
        <v>84</v>
      </c>
      <c r="B103" s="137" t="s">
        <v>1084</v>
      </c>
      <c r="C103" s="141" t="s">
        <v>1052</v>
      </c>
    </row>
    <row r="104" spans="1:3" x14ac:dyDescent="0.25">
      <c r="A104" s="142">
        <v>85</v>
      </c>
      <c r="B104" s="137" t="s">
        <v>1084</v>
      </c>
      <c r="C104" s="141" t="s">
        <v>1052</v>
      </c>
    </row>
    <row r="105" spans="1:3" x14ac:dyDescent="0.25">
      <c r="A105" s="142">
        <v>86</v>
      </c>
      <c r="B105" s="137" t="s">
        <v>1084</v>
      </c>
      <c r="C105" s="141" t="s">
        <v>1052</v>
      </c>
    </row>
    <row r="106" spans="1:3" x14ac:dyDescent="0.25">
      <c r="A106" s="142">
        <v>87</v>
      </c>
      <c r="B106" s="137" t="s">
        <v>1084</v>
      </c>
      <c r="C106" s="141" t="s">
        <v>1052</v>
      </c>
    </row>
    <row r="107" spans="1:3" x14ac:dyDescent="0.25">
      <c r="A107" s="142">
        <v>88</v>
      </c>
      <c r="B107" s="137" t="s">
        <v>1084</v>
      </c>
      <c r="C107" s="141" t="s">
        <v>1052</v>
      </c>
    </row>
    <row r="108" spans="1:3" x14ac:dyDescent="0.25">
      <c r="A108" s="142">
        <v>91</v>
      </c>
      <c r="B108" s="137" t="s">
        <v>1085</v>
      </c>
      <c r="C108" s="141" t="s">
        <v>1052</v>
      </c>
    </row>
    <row r="109" spans="1:3" x14ac:dyDescent="0.25">
      <c r="A109" s="142">
        <v>92</v>
      </c>
      <c r="B109" s="137" t="s">
        <v>1085</v>
      </c>
      <c r="C109" s="141" t="s">
        <v>1052</v>
      </c>
    </row>
    <row r="110" spans="1:3" x14ac:dyDescent="0.25">
      <c r="A110" s="142">
        <v>93</v>
      </c>
      <c r="B110" s="137" t="s">
        <v>1086</v>
      </c>
      <c r="C110" s="141" t="s">
        <v>1072</v>
      </c>
    </row>
    <row r="111" spans="1:3" x14ac:dyDescent="0.25">
      <c r="A111" s="142">
        <v>94</v>
      </c>
      <c r="B111" s="137" t="s">
        <v>1085</v>
      </c>
      <c r="C111" s="141" t="s">
        <v>1052</v>
      </c>
    </row>
    <row r="112" spans="1:3" x14ac:dyDescent="0.25">
      <c r="A112" s="142">
        <v>95</v>
      </c>
      <c r="B112" s="137" t="s">
        <v>1085</v>
      </c>
      <c r="C112" s="141" t="s">
        <v>1052</v>
      </c>
    </row>
    <row r="113" spans="1:3" x14ac:dyDescent="0.25">
      <c r="A113" s="142">
        <v>96</v>
      </c>
      <c r="B113" s="137" t="s">
        <v>1085</v>
      </c>
      <c r="C113" s="141" t="s">
        <v>1052</v>
      </c>
    </row>
    <row r="114" spans="1:3" x14ac:dyDescent="0.25">
      <c r="A114" s="142">
        <v>97</v>
      </c>
      <c r="B114" s="137" t="s">
        <v>1087</v>
      </c>
      <c r="C114" s="141" t="s">
        <v>1052</v>
      </c>
    </row>
    <row r="115" spans="1:3" x14ac:dyDescent="0.25">
      <c r="A115" s="142">
        <v>98</v>
      </c>
      <c r="B115" s="137" t="s">
        <v>1088</v>
      </c>
      <c r="C115" s="141" t="s">
        <v>1052</v>
      </c>
    </row>
    <row r="116" spans="1:3" x14ac:dyDescent="0.25">
      <c r="A116" s="142">
        <v>99</v>
      </c>
      <c r="B116" s="137" t="s">
        <v>1089</v>
      </c>
      <c r="C116" s="141" t="s">
        <v>1052</v>
      </c>
    </row>
    <row r="117" spans="1:3" x14ac:dyDescent="0.25">
      <c r="A117" s="142">
        <v>100</v>
      </c>
      <c r="B117" s="137" t="s">
        <v>1089</v>
      </c>
      <c r="C117" s="141" t="s">
        <v>1052</v>
      </c>
    </row>
    <row r="118" spans="1:3" x14ac:dyDescent="0.25">
      <c r="A118" s="142">
        <v>101</v>
      </c>
      <c r="B118" s="137" t="s">
        <v>1090</v>
      </c>
      <c r="C118" s="141" t="s">
        <v>1052</v>
      </c>
    </row>
    <row r="119" spans="1:3" x14ac:dyDescent="0.25">
      <c r="A119" s="142">
        <v>102</v>
      </c>
      <c r="B119" s="137" t="s">
        <v>1090</v>
      </c>
      <c r="C119" s="141" t="s">
        <v>1052</v>
      </c>
    </row>
    <row r="120" spans="1:3" x14ac:dyDescent="0.25">
      <c r="A120" s="142">
        <v>103</v>
      </c>
      <c r="B120" s="137" t="s">
        <v>1090</v>
      </c>
      <c r="C120" s="141" t="s">
        <v>1052</v>
      </c>
    </row>
    <row r="121" spans="1:3" x14ac:dyDescent="0.25">
      <c r="A121" s="142">
        <v>104</v>
      </c>
      <c r="B121" s="137" t="s">
        <v>1091</v>
      </c>
      <c r="C121" s="141" t="s">
        <v>1052</v>
      </c>
    </row>
    <row r="122" spans="1:3" x14ac:dyDescent="0.25">
      <c r="A122" s="142">
        <v>105</v>
      </c>
      <c r="B122" s="137" t="s">
        <v>1091</v>
      </c>
      <c r="C122" s="141" t="s">
        <v>1052</v>
      </c>
    </row>
    <row r="123" spans="1:3" x14ac:dyDescent="0.25">
      <c r="A123" s="142">
        <v>106</v>
      </c>
      <c r="B123" s="137" t="s">
        <v>1091</v>
      </c>
      <c r="C123" s="141" t="s">
        <v>1052</v>
      </c>
    </row>
    <row r="124" spans="1:3" x14ac:dyDescent="0.25">
      <c r="A124" s="142">
        <v>107</v>
      </c>
      <c r="B124" s="137" t="s">
        <v>1091</v>
      </c>
      <c r="C124" s="141" t="s">
        <v>1052</v>
      </c>
    </row>
    <row r="125" spans="1:3" x14ac:dyDescent="0.25">
      <c r="A125" s="142">
        <v>108</v>
      </c>
      <c r="B125" s="137" t="s">
        <v>1091</v>
      </c>
      <c r="C125" s="141" t="s">
        <v>1052</v>
      </c>
    </row>
    <row r="126" spans="1:3" x14ac:dyDescent="0.25">
      <c r="A126" s="142">
        <v>109</v>
      </c>
      <c r="B126" s="137" t="s">
        <v>1091</v>
      </c>
      <c r="C126" s="141" t="s">
        <v>1052</v>
      </c>
    </row>
    <row r="127" spans="1:3" x14ac:dyDescent="0.25">
      <c r="A127" s="142">
        <v>110</v>
      </c>
      <c r="B127" s="137" t="s">
        <v>1091</v>
      </c>
      <c r="C127" s="141" t="s">
        <v>1052</v>
      </c>
    </row>
    <row r="128" spans="1:3" x14ac:dyDescent="0.25">
      <c r="A128" s="142">
        <v>111</v>
      </c>
      <c r="B128" s="137" t="s">
        <v>1092</v>
      </c>
      <c r="C128" s="141" t="s">
        <v>1052</v>
      </c>
    </row>
    <row r="129" spans="1:3" x14ac:dyDescent="0.25">
      <c r="A129" s="142">
        <v>112</v>
      </c>
      <c r="B129" s="137" t="s">
        <v>1093</v>
      </c>
      <c r="C129" s="141" t="s">
        <v>1052</v>
      </c>
    </row>
    <row r="130" spans="1:3" x14ac:dyDescent="0.25">
      <c r="A130" s="142">
        <v>113</v>
      </c>
      <c r="B130" s="137" t="s">
        <v>1093</v>
      </c>
      <c r="C130" s="141" t="s">
        <v>1052</v>
      </c>
    </row>
    <row r="131" spans="1:3" x14ac:dyDescent="0.25">
      <c r="A131" s="142">
        <v>115</v>
      </c>
      <c r="B131" s="137" t="s">
        <v>1093</v>
      </c>
      <c r="C131" s="141" t="s">
        <v>1052</v>
      </c>
    </row>
    <row r="132" spans="1:3" x14ac:dyDescent="0.25">
      <c r="A132" s="142">
        <v>116</v>
      </c>
      <c r="B132" s="137" t="s">
        <v>1093</v>
      </c>
      <c r="C132" s="141" t="s">
        <v>1052</v>
      </c>
    </row>
    <row r="133" spans="1:3" x14ac:dyDescent="0.25">
      <c r="A133" s="142">
        <v>117</v>
      </c>
      <c r="B133" s="137" t="s">
        <v>1093</v>
      </c>
      <c r="C133" s="141" t="s">
        <v>1052</v>
      </c>
    </row>
    <row r="134" spans="1:3" x14ac:dyDescent="0.25">
      <c r="A134" s="142">
        <v>118</v>
      </c>
      <c r="B134" s="137" t="s">
        <v>1094</v>
      </c>
      <c r="C134" s="141" t="s">
        <v>1052</v>
      </c>
    </row>
    <row r="135" spans="1:3" x14ac:dyDescent="0.25">
      <c r="A135" s="142">
        <v>119</v>
      </c>
      <c r="B135" s="137" t="s">
        <v>1094</v>
      </c>
      <c r="C135" s="141" t="s">
        <v>1052</v>
      </c>
    </row>
    <row r="136" spans="1:3" x14ac:dyDescent="0.25">
      <c r="A136" s="142">
        <v>120</v>
      </c>
      <c r="B136" s="137" t="s">
        <v>1065</v>
      </c>
      <c r="C136" s="141" t="s">
        <v>1052</v>
      </c>
    </row>
    <row r="137" spans="1:3" x14ac:dyDescent="0.25">
      <c r="A137" s="142">
        <v>121</v>
      </c>
      <c r="B137" s="137" t="s">
        <v>1095</v>
      </c>
      <c r="C137" s="141" t="s">
        <v>1072</v>
      </c>
    </row>
    <row r="138" spans="1:3" x14ac:dyDescent="0.25">
      <c r="A138" s="142">
        <v>122</v>
      </c>
      <c r="B138" s="137" t="s">
        <v>1096</v>
      </c>
      <c r="C138" s="141" t="s">
        <v>1072</v>
      </c>
    </row>
    <row r="139" spans="1:3" x14ac:dyDescent="0.25">
      <c r="A139" s="142">
        <v>123</v>
      </c>
      <c r="B139" s="137" t="s">
        <v>1097</v>
      </c>
      <c r="C139" s="141" t="s">
        <v>1072</v>
      </c>
    </row>
    <row r="140" spans="1:3" x14ac:dyDescent="0.25">
      <c r="A140" s="142">
        <v>124</v>
      </c>
      <c r="B140" s="137" t="s">
        <v>1097</v>
      </c>
      <c r="C140" s="141" t="s">
        <v>1072</v>
      </c>
    </row>
    <row r="141" spans="1:3" x14ac:dyDescent="0.25">
      <c r="A141" s="142">
        <v>125</v>
      </c>
      <c r="B141" s="137" t="s">
        <v>1097</v>
      </c>
      <c r="C141" s="141" t="s">
        <v>1072</v>
      </c>
    </row>
    <row r="142" spans="1:3" x14ac:dyDescent="0.25">
      <c r="A142" s="142">
        <v>126</v>
      </c>
      <c r="B142" s="137" t="s">
        <v>1098</v>
      </c>
      <c r="C142" s="141" t="s">
        <v>1072</v>
      </c>
    </row>
    <row r="143" spans="1:3" x14ac:dyDescent="0.25">
      <c r="A143" s="142">
        <v>127</v>
      </c>
      <c r="B143" s="137" t="s">
        <v>1099</v>
      </c>
      <c r="C143" s="141" t="s">
        <v>1072</v>
      </c>
    </row>
    <row r="144" spans="1:3" x14ac:dyDescent="0.25">
      <c r="A144" s="142">
        <v>128</v>
      </c>
      <c r="B144" s="137" t="s">
        <v>1100</v>
      </c>
      <c r="C144" s="141" t="s">
        <v>1072</v>
      </c>
    </row>
    <row r="145" spans="1:3" x14ac:dyDescent="0.25">
      <c r="A145" s="142">
        <v>129</v>
      </c>
      <c r="B145" s="137" t="s">
        <v>1099</v>
      </c>
      <c r="C145" s="141" t="s">
        <v>1072</v>
      </c>
    </row>
    <row r="146" spans="1:3" x14ac:dyDescent="0.25">
      <c r="A146" s="142">
        <v>130</v>
      </c>
      <c r="B146" s="137" t="s">
        <v>1101</v>
      </c>
      <c r="C146" s="141" t="s">
        <v>1072</v>
      </c>
    </row>
    <row r="147" spans="1:3" x14ac:dyDescent="0.25">
      <c r="A147" s="142">
        <v>131</v>
      </c>
      <c r="B147" s="137" t="s">
        <v>1101</v>
      </c>
      <c r="C147" s="141" t="s">
        <v>1072</v>
      </c>
    </row>
    <row r="148" spans="1:3" x14ac:dyDescent="0.25">
      <c r="A148" s="142">
        <v>132</v>
      </c>
      <c r="B148" s="137" t="s">
        <v>1102</v>
      </c>
      <c r="C148" s="141" t="s">
        <v>1072</v>
      </c>
    </row>
    <row r="149" spans="1:3" x14ac:dyDescent="0.25">
      <c r="A149" s="142">
        <v>133</v>
      </c>
      <c r="B149" s="137" t="s">
        <v>1102</v>
      </c>
      <c r="C149" s="141" t="s">
        <v>1072</v>
      </c>
    </row>
    <row r="150" spans="1:3" x14ac:dyDescent="0.25">
      <c r="A150" s="142">
        <v>134</v>
      </c>
      <c r="B150" s="137" t="s">
        <v>1102</v>
      </c>
      <c r="C150" s="141" t="s">
        <v>1072</v>
      </c>
    </row>
    <row r="151" spans="1:3" x14ac:dyDescent="0.25">
      <c r="A151" s="142">
        <v>135</v>
      </c>
      <c r="B151" s="137" t="s">
        <v>1102</v>
      </c>
      <c r="C151" s="141" t="s">
        <v>1072</v>
      </c>
    </row>
    <row r="152" spans="1:3" x14ac:dyDescent="0.25">
      <c r="A152" s="142">
        <v>136</v>
      </c>
      <c r="B152" s="137" t="s">
        <v>1102</v>
      </c>
      <c r="C152" s="141" t="s">
        <v>1072</v>
      </c>
    </row>
    <row r="153" spans="1:3" x14ac:dyDescent="0.25">
      <c r="A153" s="142">
        <v>137</v>
      </c>
      <c r="B153" s="137" t="s">
        <v>1102</v>
      </c>
      <c r="C153" s="141" t="s">
        <v>1072</v>
      </c>
    </row>
    <row r="154" spans="1:3" x14ac:dyDescent="0.25">
      <c r="A154" s="142">
        <v>138</v>
      </c>
      <c r="B154" s="137" t="s">
        <v>1102</v>
      </c>
      <c r="C154" s="141" t="s">
        <v>1072</v>
      </c>
    </row>
    <row r="155" spans="1:3" x14ac:dyDescent="0.25">
      <c r="A155" s="142">
        <v>140</v>
      </c>
      <c r="B155" s="137" t="s">
        <v>1086</v>
      </c>
      <c r="C155" s="141" t="s">
        <v>1072</v>
      </c>
    </row>
    <row r="156" spans="1:3" x14ac:dyDescent="0.25">
      <c r="A156" s="142">
        <v>141</v>
      </c>
      <c r="B156" s="137" t="s">
        <v>1103</v>
      </c>
      <c r="C156" s="141" t="s">
        <v>1072</v>
      </c>
    </row>
    <row r="157" spans="1:3" x14ac:dyDescent="0.25">
      <c r="A157" s="142">
        <v>142</v>
      </c>
      <c r="B157" s="137" t="s">
        <v>1103</v>
      </c>
      <c r="C157" s="141" t="s">
        <v>1072</v>
      </c>
    </row>
    <row r="158" spans="1:3" x14ac:dyDescent="0.25">
      <c r="A158" s="142">
        <v>143</v>
      </c>
      <c r="B158" s="137" t="s">
        <v>1089</v>
      </c>
      <c r="C158" s="141" t="s">
        <v>1052</v>
      </c>
    </row>
    <row r="159" spans="1:3" x14ac:dyDescent="0.25">
      <c r="A159" s="142">
        <v>144</v>
      </c>
      <c r="B159" s="137" t="s">
        <v>1104</v>
      </c>
      <c r="C159" s="141" t="s">
        <v>1072</v>
      </c>
    </row>
    <row r="160" spans="1:3" x14ac:dyDescent="0.25">
      <c r="A160" s="142">
        <v>145</v>
      </c>
      <c r="B160" s="137" t="s">
        <v>1104</v>
      </c>
      <c r="C160" s="141" t="s">
        <v>1072</v>
      </c>
    </row>
    <row r="161" spans="1:3" x14ac:dyDescent="0.25">
      <c r="A161" s="142">
        <v>146</v>
      </c>
      <c r="B161" s="137" t="s">
        <v>1104</v>
      </c>
      <c r="C161" s="141" t="s">
        <v>1072</v>
      </c>
    </row>
    <row r="162" spans="1:3" x14ac:dyDescent="0.25">
      <c r="A162" s="142">
        <v>147</v>
      </c>
      <c r="B162" s="137" t="s">
        <v>1104</v>
      </c>
      <c r="C162" s="141" t="s">
        <v>1072</v>
      </c>
    </row>
    <row r="163" spans="1:3" x14ac:dyDescent="0.25">
      <c r="A163" s="142">
        <v>148</v>
      </c>
      <c r="B163" s="137" t="s">
        <v>1105</v>
      </c>
      <c r="C163" s="141" t="s">
        <v>1072</v>
      </c>
    </row>
    <row r="164" spans="1:3" x14ac:dyDescent="0.25">
      <c r="A164" s="142">
        <v>149</v>
      </c>
      <c r="B164" s="137" t="s">
        <v>1106</v>
      </c>
      <c r="C164" s="141" t="s">
        <v>1072</v>
      </c>
    </row>
    <row r="165" spans="1:3" x14ac:dyDescent="0.25">
      <c r="A165" s="142">
        <v>150</v>
      </c>
      <c r="B165" s="137" t="s">
        <v>1098</v>
      </c>
      <c r="C165" s="141" t="s">
        <v>1072</v>
      </c>
    </row>
    <row r="166" spans="1:3" x14ac:dyDescent="0.25">
      <c r="A166" s="142">
        <v>151</v>
      </c>
      <c r="B166" s="137" t="s">
        <v>1098</v>
      </c>
      <c r="C166" s="141" t="s">
        <v>1072</v>
      </c>
    </row>
    <row r="167" spans="1:3" x14ac:dyDescent="0.25">
      <c r="A167" s="142">
        <v>152</v>
      </c>
      <c r="B167" s="137" t="s">
        <v>1098</v>
      </c>
      <c r="C167" s="141" t="s">
        <v>1072</v>
      </c>
    </row>
    <row r="168" spans="1:3" x14ac:dyDescent="0.25">
      <c r="A168" s="142">
        <v>153</v>
      </c>
      <c r="B168" s="137" t="s">
        <v>1098</v>
      </c>
      <c r="C168" s="141" t="s">
        <v>1072</v>
      </c>
    </row>
    <row r="169" spans="1:3" x14ac:dyDescent="0.25">
      <c r="A169" s="142">
        <v>154</v>
      </c>
      <c r="B169" s="137" t="s">
        <v>1098</v>
      </c>
      <c r="C169" s="141" t="s">
        <v>1072</v>
      </c>
    </row>
    <row r="170" spans="1:3" x14ac:dyDescent="0.25">
      <c r="A170" s="142">
        <v>155</v>
      </c>
      <c r="B170" s="137" t="s">
        <v>1086</v>
      </c>
      <c r="C170" s="141" t="s">
        <v>1052</v>
      </c>
    </row>
    <row r="171" spans="1:3" x14ac:dyDescent="0.25">
      <c r="A171" s="142">
        <v>156</v>
      </c>
      <c r="B171" s="137" t="s">
        <v>1098</v>
      </c>
      <c r="C171" s="141" t="s">
        <v>1072</v>
      </c>
    </row>
    <row r="172" spans="1:3" x14ac:dyDescent="0.25">
      <c r="A172" s="142">
        <v>157</v>
      </c>
      <c r="B172" s="137" t="s">
        <v>1098</v>
      </c>
      <c r="C172" s="141" t="s">
        <v>1072</v>
      </c>
    </row>
    <row r="173" spans="1:3" x14ac:dyDescent="0.25">
      <c r="A173" s="142">
        <v>158</v>
      </c>
      <c r="B173" s="137" t="s">
        <v>1098</v>
      </c>
      <c r="C173" s="141" t="s">
        <v>1072</v>
      </c>
    </row>
    <row r="174" spans="1:3" x14ac:dyDescent="0.25">
      <c r="A174" s="142">
        <v>159</v>
      </c>
      <c r="B174" s="137" t="s">
        <v>1073</v>
      </c>
      <c r="C174" s="141" t="s">
        <v>1052</v>
      </c>
    </row>
    <row r="175" spans="1:3" x14ac:dyDescent="0.25">
      <c r="A175" s="142">
        <v>160</v>
      </c>
      <c r="B175" s="137" t="s">
        <v>1098</v>
      </c>
      <c r="C175" s="141" t="s">
        <v>1072</v>
      </c>
    </row>
    <row r="176" spans="1:3" x14ac:dyDescent="0.25">
      <c r="A176" s="142">
        <v>161</v>
      </c>
      <c r="B176" s="137" t="s">
        <v>1098</v>
      </c>
      <c r="C176" s="141" t="s">
        <v>1072</v>
      </c>
    </row>
    <row r="177" spans="1:3" x14ac:dyDescent="0.25">
      <c r="A177" s="142">
        <v>162</v>
      </c>
      <c r="B177" s="137" t="s">
        <v>1098</v>
      </c>
      <c r="C177" s="141" t="s">
        <v>1072</v>
      </c>
    </row>
    <row r="178" spans="1:3" x14ac:dyDescent="0.25">
      <c r="A178" s="142">
        <v>163</v>
      </c>
      <c r="B178" s="137" t="s">
        <v>1098</v>
      </c>
      <c r="C178" s="141" t="s">
        <v>1072</v>
      </c>
    </row>
    <row r="179" spans="1:3" x14ac:dyDescent="0.25">
      <c r="A179" s="142">
        <v>164</v>
      </c>
      <c r="B179" s="137" t="s">
        <v>1098</v>
      </c>
      <c r="C179" s="141" t="s">
        <v>1072</v>
      </c>
    </row>
    <row r="180" spans="1:3" x14ac:dyDescent="0.25">
      <c r="A180" s="142">
        <v>165</v>
      </c>
      <c r="B180" s="137" t="s">
        <v>1098</v>
      </c>
      <c r="C180" s="141" t="s">
        <v>1072</v>
      </c>
    </row>
    <row r="181" spans="1:3" x14ac:dyDescent="0.25">
      <c r="A181" s="142">
        <v>166</v>
      </c>
      <c r="B181" s="137" t="s">
        <v>1098</v>
      </c>
      <c r="C181" s="141" t="s">
        <v>1072</v>
      </c>
    </row>
    <row r="182" spans="1:3" x14ac:dyDescent="0.25">
      <c r="A182" s="142">
        <v>167</v>
      </c>
      <c r="B182" s="137" t="s">
        <v>1098</v>
      </c>
      <c r="C182" s="141" t="s">
        <v>1072</v>
      </c>
    </row>
    <row r="183" spans="1:3" x14ac:dyDescent="0.25">
      <c r="A183" s="142">
        <v>168</v>
      </c>
      <c r="B183" s="137" t="s">
        <v>1098</v>
      </c>
      <c r="C183" s="141" t="s">
        <v>1072</v>
      </c>
    </row>
    <row r="184" spans="1:3" x14ac:dyDescent="0.25">
      <c r="A184" s="142">
        <v>169</v>
      </c>
      <c r="B184" s="137" t="s">
        <v>1098</v>
      </c>
      <c r="C184" s="141" t="s">
        <v>1072</v>
      </c>
    </row>
    <row r="185" spans="1:3" x14ac:dyDescent="0.25">
      <c r="A185" s="142">
        <v>170</v>
      </c>
      <c r="B185" s="137" t="s">
        <v>1098</v>
      </c>
      <c r="C185" s="141" t="s">
        <v>1072</v>
      </c>
    </row>
    <row r="186" spans="1:3" x14ac:dyDescent="0.25">
      <c r="A186" s="142">
        <v>171</v>
      </c>
      <c r="B186" s="137" t="s">
        <v>1098</v>
      </c>
      <c r="C186" s="141" t="s">
        <v>1072</v>
      </c>
    </row>
    <row r="187" spans="1:3" x14ac:dyDescent="0.25">
      <c r="A187" s="142">
        <v>172</v>
      </c>
      <c r="B187" s="137" t="s">
        <v>1098</v>
      </c>
      <c r="C187" s="141" t="s">
        <v>1072</v>
      </c>
    </row>
    <row r="188" spans="1:3" x14ac:dyDescent="0.25">
      <c r="A188" s="142">
        <v>173</v>
      </c>
      <c r="B188" s="137" t="s">
        <v>1098</v>
      </c>
      <c r="C188" s="141" t="s">
        <v>1072</v>
      </c>
    </row>
    <row r="189" spans="1:3" x14ac:dyDescent="0.25">
      <c r="A189" s="142">
        <v>174</v>
      </c>
      <c r="B189" s="137" t="s">
        <v>1098</v>
      </c>
      <c r="C189" s="141" t="s">
        <v>1072</v>
      </c>
    </row>
    <row r="190" spans="1:3" x14ac:dyDescent="0.25">
      <c r="A190" s="142">
        <v>175</v>
      </c>
      <c r="B190" s="137" t="s">
        <v>1098</v>
      </c>
      <c r="C190" s="141" t="s">
        <v>1072</v>
      </c>
    </row>
    <row r="191" spans="1:3" x14ac:dyDescent="0.25">
      <c r="A191" s="142">
        <v>176</v>
      </c>
      <c r="B191" s="137" t="s">
        <v>1098</v>
      </c>
      <c r="C191" s="141" t="s">
        <v>1072</v>
      </c>
    </row>
    <row r="192" spans="1:3" x14ac:dyDescent="0.25">
      <c r="A192" s="142">
        <v>177</v>
      </c>
      <c r="B192" s="137" t="s">
        <v>1098</v>
      </c>
      <c r="C192" s="141" t="s">
        <v>1072</v>
      </c>
    </row>
    <row r="193" spans="1:3" x14ac:dyDescent="0.25">
      <c r="A193" s="142">
        <v>178</v>
      </c>
      <c r="B193" s="137" t="s">
        <v>1107</v>
      </c>
      <c r="C193" s="141" t="s">
        <v>1072</v>
      </c>
    </row>
    <row r="194" spans="1:3" x14ac:dyDescent="0.25">
      <c r="A194" s="142">
        <v>179</v>
      </c>
      <c r="B194" s="137" t="s">
        <v>1098</v>
      </c>
      <c r="C194" s="141" t="s">
        <v>1072</v>
      </c>
    </row>
    <row r="195" spans="1:3" x14ac:dyDescent="0.25">
      <c r="A195" s="142">
        <v>180</v>
      </c>
      <c r="B195" s="137" t="s">
        <v>1098</v>
      </c>
      <c r="C195" s="141" t="s">
        <v>1072</v>
      </c>
    </row>
    <row r="196" spans="1:3" x14ac:dyDescent="0.25">
      <c r="A196" s="142">
        <v>181</v>
      </c>
      <c r="B196" s="137" t="s">
        <v>1098</v>
      </c>
      <c r="C196" s="141" t="s">
        <v>1072</v>
      </c>
    </row>
    <row r="197" spans="1:3" x14ac:dyDescent="0.25">
      <c r="A197" s="142">
        <v>182</v>
      </c>
      <c r="B197" s="137" t="s">
        <v>1098</v>
      </c>
      <c r="C197" s="141" t="s">
        <v>1072</v>
      </c>
    </row>
    <row r="198" spans="1:3" x14ac:dyDescent="0.25">
      <c r="A198" s="142">
        <v>183</v>
      </c>
      <c r="B198" s="137" t="s">
        <v>1098</v>
      </c>
      <c r="C198" s="141" t="s">
        <v>1072</v>
      </c>
    </row>
    <row r="199" spans="1:3" x14ac:dyDescent="0.25">
      <c r="A199" s="142">
        <v>184</v>
      </c>
      <c r="B199" s="137" t="s">
        <v>1098</v>
      </c>
      <c r="C199" s="141" t="s">
        <v>1072</v>
      </c>
    </row>
    <row r="200" spans="1:3" x14ac:dyDescent="0.25">
      <c r="A200" s="142">
        <v>185</v>
      </c>
      <c r="B200" s="137" t="s">
        <v>1098</v>
      </c>
      <c r="C200" s="141" t="s">
        <v>1072</v>
      </c>
    </row>
    <row r="201" spans="1:3" x14ac:dyDescent="0.25">
      <c r="A201" s="142">
        <v>186</v>
      </c>
      <c r="B201" s="137" t="s">
        <v>1098</v>
      </c>
      <c r="C201" s="141" t="s">
        <v>1072</v>
      </c>
    </row>
    <row r="202" spans="1:3" x14ac:dyDescent="0.25">
      <c r="A202" s="142">
        <v>187</v>
      </c>
      <c r="B202" s="137" t="s">
        <v>1098</v>
      </c>
      <c r="C202" s="141" t="s">
        <v>1072</v>
      </c>
    </row>
    <row r="203" spans="1:3" x14ac:dyDescent="0.25">
      <c r="A203" s="142">
        <v>188</v>
      </c>
      <c r="B203" s="137" t="s">
        <v>1098</v>
      </c>
      <c r="C203" s="141" t="s">
        <v>1072</v>
      </c>
    </row>
    <row r="204" spans="1:3" x14ac:dyDescent="0.25">
      <c r="A204" s="142">
        <v>189</v>
      </c>
      <c r="B204" s="137" t="s">
        <v>1098</v>
      </c>
      <c r="C204" s="141" t="s">
        <v>1052</v>
      </c>
    </row>
    <row r="205" spans="1:3" x14ac:dyDescent="0.25">
      <c r="A205" s="142">
        <v>190</v>
      </c>
      <c r="B205" s="137" t="s">
        <v>1098</v>
      </c>
      <c r="C205" s="141" t="s">
        <v>1052</v>
      </c>
    </row>
    <row r="206" spans="1:3" x14ac:dyDescent="0.25">
      <c r="A206" s="142">
        <v>191</v>
      </c>
      <c r="B206" s="137" t="s">
        <v>1098</v>
      </c>
      <c r="C206" s="141" t="s">
        <v>1052</v>
      </c>
    </row>
    <row r="207" spans="1:3" x14ac:dyDescent="0.25">
      <c r="A207" s="142">
        <v>192</v>
      </c>
      <c r="B207" s="137" t="s">
        <v>1098</v>
      </c>
      <c r="C207" s="141" t="s">
        <v>1052</v>
      </c>
    </row>
    <row r="208" spans="1:3" x14ac:dyDescent="0.25">
      <c r="A208" s="142">
        <v>193</v>
      </c>
      <c r="B208" s="137" t="s">
        <v>1098</v>
      </c>
      <c r="C208" s="141" t="s">
        <v>1052</v>
      </c>
    </row>
    <row r="209" spans="1:3" x14ac:dyDescent="0.25">
      <c r="A209" s="142">
        <v>194</v>
      </c>
      <c r="B209" s="137" t="s">
        <v>1098</v>
      </c>
      <c r="C209" s="141" t="s">
        <v>1052</v>
      </c>
    </row>
    <row r="210" spans="1:3" x14ac:dyDescent="0.25">
      <c r="A210" s="142">
        <v>195</v>
      </c>
      <c r="B210" s="137" t="s">
        <v>1098</v>
      </c>
      <c r="C210" s="141" t="s">
        <v>1052</v>
      </c>
    </row>
    <row r="211" spans="1:3" x14ac:dyDescent="0.25">
      <c r="A211" s="142">
        <v>196</v>
      </c>
      <c r="B211" s="137" t="s">
        <v>1098</v>
      </c>
      <c r="C211" s="141" t="s">
        <v>1052</v>
      </c>
    </row>
    <row r="212" spans="1:3" x14ac:dyDescent="0.25">
      <c r="A212" s="142">
        <v>197</v>
      </c>
      <c r="B212" s="137" t="s">
        <v>1098</v>
      </c>
      <c r="C212" s="141" t="s">
        <v>1052</v>
      </c>
    </row>
    <row r="213" spans="1:3" x14ac:dyDescent="0.25">
      <c r="A213" s="142">
        <v>198</v>
      </c>
      <c r="B213" s="137" t="s">
        <v>1098</v>
      </c>
      <c r="C213" s="141" t="s">
        <v>1052</v>
      </c>
    </row>
    <row r="214" spans="1:3" x14ac:dyDescent="0.25">
      <c r="A214" s="142">
        <v>199</v>
      </c>
      <c r="B214" s="137" t="s">
        <v>1098</v>
      </c>
      <c r="C214" s="141" t="s">
        <v>1052</v>
      </c>
    </row>
    <row r="215" spans="1:3" x14ac:dyDescent="0.25">
      <c r="A215" s="142">
        <v>201</v>
      </c>
      <c r="B215" s="137" t="s">
        <v>1098</v>
      </c>
      <c r="C215" s="141" t="s">
        <v>1052</v>
      </c>
    </row>
    <row r="216" spans="1:3" x14ac:dyDescent="0.25">
      <c r="A216" s="142">
        <v>202</v>
      </c>
      <c r="B216" s="137" t="s">
        <v>1098</v>
      </c>
      <c r="C216" s="141" t="s">
        <v>1052</v>
      </c>
    </row>
    <row r="217" spans="1:3" x14ac:dyDescent="0.25">
      <c r="A217" s="142">
        <v>203</v>
      </c>
      <c r="B217" s="137" t="s">
        <v>1098</v>
      </c>
      <c r="C217" s="141" t="s">
        <v>1052</v>
      </c>
    </row>
    <row r="218" spans="1:3" x14ac:dyDescent="0.25">
      <c r="A218" s="142">
        <v>204</v>
      </c>
      <c r="B218" s="137" t="s">
        <v>1098</v>
      </c>
      <c r="C218" s="141" t="s">
        <v>1052</v>
      </c>
    </row>
    <row r="219" spans="1:3" x14ac:dyDescent="0.25">
      <c r="A219" s="142">
        <v>205</v>
      </c>
      <c r="B219" s="137" t="s">
        <v>1098</v>
      </c>
      <c r="C219" s="141" t="s">
        <v>1052</v>
      </c>
    </row>
    <row r="220" spans="1:3" x14ac:dyDescent="0.25">
      <c r="A220" s="142">
        <v>206</v>
      </c>
      <c r="B220" s="137" t="s">
        <v>1098</v>
      </c>
      <c r="C220" s="141" t="s">
        <v>1052</v>
      </c>
    </row>
    <row r="221" spans="1:3" x14ac:dyDescent="0.25">
      <c r="A221" s="142">
        <v>207</v>
      </c>
      <c r="B221" s="137" t="s">
        <v>1098</v>
      </c>
      <c r="C221" s="141" t="s">
        <v>1052</v>
      </c>
    </row>
    <row r="222" spans="1:3" x14ac:dyDescent="0.25">
      <c r="A222" s="142">
        <v>208</v>
      </c>
      <c r="B222" s="137" t="s">
        <v>1098</v>
      </c>
      <c r="C222" s="141" t="s">
        <v>1052</v>
      </c>
    </row>
    <row r="223" spans="1:3" x14ac:dyDescent="0.25">
      <c r="A223" s="142">
        <v>209</v>
      </c>
      <c r="B223" s="137" t="s">
        <v>1098</v>
      </c>
      <c r="C223" s="141" t="s">
        <v>1072</v>
      </c>
    </row>
    <row r="224" spans="1:3" x14ac:dyDescent="0.25">
      <c r="A224" s="142">
        <v>210</v>
      </c>
      <c r="B224" s="137" t="s">
        <v>1098</v>
      </c>
      <c r="C224" s="141" t="s">
        <v>1072</v>
      </c>
    </row>
    <row r="225" spans="1:3" x14ac:dyDescent="0.25">
      <c r="A225" s="142">
        <v>211</v>
      </c>
      <c r="B225" s="137" t="s">
        <v>1098</v>
      </c>
      <c r="C225" s="141" t="s">
        <v>1072</v>
      </c>
    </row>
    <row r="226" spans="1:3" x14ac:dyDescent="0.25">
      <c r="A226" s="142">
        <v>212</v>
      </c>
      <c r="B226" s="137" t="s">
        <v>1098</v>
      </c>
      <c r="C226" s="141" t="s">
        <v>1072</v>
      </c>
    </row>
    <row r="227" spans="1:3" x14ac:dyDescent="0.25">
      <c r="A227" s="142">
        <v>213</v>
      </c>
      <c r="B227" s="137" t="s">
        <v>1098</v>
      </c>
      <c r="C227" s="141" t="s">
        <v>1072</v>
      </c>
    </row>
    <row r="228" spans="1:3" x14ac:dyDescent="0.25">
      <c r="A228" s="142">
        <v>214</v>
      </c>
      <c r="B228" s="137" t="s">
        <v>1098</v>
      </c>
      <c r="C228" s="141" t="s">
        <v>1072</v>
      </c>
    </row>
    <row r="229" spans="1:3" x14ac:dyDescent="0.25">
      <c r="A229" s="142">
        <v>215</v>
      </c>
      <c r="B229" s="137" t="s">
        <v>1098</v>
      </c>
      <c r="C229" s="141" t="s">
        <v>1072</v>
      </c>
    </row>
    <row r="230" spans="1:3" x14ac:dyDescent="0.25">
      <c r="A230" s="142">
        <v>216</v>
      </c>
      <c r="B230" s="137" t="s">
        <v>1098</v>
      </c>
      <c r="C230" s="141" t="s">
        <v>1072</v>
      </c>
    </row>
    <row r="231" spans="1:3" x14ac:dyDescent="0.25">
      <c r="A231" s="142">
        <v>217</v>
      </c>
      <c r="B231" s="137" t="s">
        <v>1098</v>
      </c>
      <c r="C231" s="141" t="s">
        <v>1072</v>
      </c>
    </row>
    <row r="232" spans="1:3" x14ac:dyDescent="0.25">
      <c r="A232" s="142">
        <v>218</v>
      </c>
      <c r="B232" s="137" t="s">
        <v>1098</v>
      </c>
      <c r="C232" s="141" t="s">
        <v>1072</v>
      </c>
    </row>
    <row r="233" spans="1:3" x14ac:dyDescent="0.25">
      <c r="A233" s="142">
        <v>219</v>
      </c>
      <c r="B233" s="137" t="s">
        <v>1098</v>
      </c>
      <c r="C233" s="141" t="s">
        <v>1072</v>
      </c>
    </row>
    <row r="234" spans="1:3" x14ac:dyDescent="0.25">
      <c r="A234" s="142">
        <v>220</v>
      </c>
      <c r="B234" s="137" t="s">
        <v>1098</v>
      </c>
      <c r="C234" s="141" t="s">
        <v>1072</v>
      </c>
    </row>
    <row r="235" spans="1:3" x14ac:dyDescent="0.25">
      <c r="A235" s="142">
        <v>221</v>
      </c>
      <c r="B235" s="137" t="s">
        <v>1098</v>
      </c>
      <c r="C235" s="141" t="s">
        <v>1072</v>
      </c>
    </row>
    <row r="236" spans="1:3" x14ac:dyDescent="0.25">
      <c r="A236" s="142">
        <v>222</v>
      </c>
      <c r="B236" s="137" t="s">
        <v>1098</v>
      </c>
      <c r="C236" s="141" t="s">
        <v>1072</v>
      </c>
    </row>
    <row r="237" spans="1:3" x14ac:dyDescent="0.25">
      <c r="A237" s="142">
        <v>223</v>
      </c>
      <c r="B237" s="137" t="s">
        <v>1098</v>
      </c>
      <c r="C237" s="141" t="s">
        <v>1072</v>
      </c>
    </row>
    <row r="238" spans="1:3" x14ac:dyDescent="0.25">
      <c r="A238" s="142">
        <v>224</v>
      </c>
      <c r="B238" s="137" t="s">
        <v>1098</v>
      </c>
      <c r="C238" s="141" t="s">
        <v>1072</v>
      </c>
    </row>
    <row r="239" spans="1:3" x14ac:dyDescent="0.25">
      <c r="A239" s="142">
        <v>225</v>
      </c>
      <c r="B239" s="137" t="s">
        <v>1098</v>
      </c>
      <c r="C239" s="141" t="s">
        <v>1072</v>
      </c>
    </row>
    <row r="240" spans="1:3" x14ac:dyDescent="0.25">
      <c r="A240" s="142">
        <v>226</v>
      </c>
      <c r="B240" s="137" t="s">
        <v>1098</v>
      </c>
      <c r="C240" s="141" t="s">
        <v>1072</v>
      </c>
    </row>
    <row r="241" spans="1:3" x14ac:dyDescent="0.25">
      <c r="A241" s="142">
        <v>227</v>
      </c>
      <c r="B241" s="137" t="s">
        <v>1098</v>
      </c>
      <c r="C241" s="141" t="s">
        <v>1072</v>
      </c>
    </row>
    <row r="242" spans="1:3" x14ac:dyDescent="0.25">
      <c r="A242" s="142">
        <v>228</v>
      </c>
      <c r="B242" s="137" t="s">
        <v>1108</v>
      </c>
      <c r="C242" s="141" t="s">
        <v>1052</v>
      </c>
    </row>
    <row r="243" spans="1:3" x14ac:dyDescent="0.25">
      <c r="A243" s="142">
        <v>229</v>
      </c>
      <c r="B243" s="137" t="s">
        <v>1108</v>
      </c>
      <c r="C243" s="141" t="s">
        <v>1052</v>
      </c>
    </row>
    <row r="244" spans="1:3" x14ac:dyDescent="0.25">
      <c r="A244" s="142">
        <v>230</v>
      </c>
      <c r="B244" s="137" t="s">
        <v>1098</v>
      </c>
      <c r="C244" s="141" t="s">
        <v>1052</v>
      </c>
    </row>
    <row r="245" spans="1:3" x14ac:dyDescent="0.25">
      <c r="A245" s="142">
        <v>231</v>
      </c>
      <c r="B245" s="137" t="s">
        <v>1086</v>
      </c>
      <c r="C245" s="141" t="s">
        <v>1072</v>
      </c>
    </row>
    <row r="246" spans="1:3" x14ac:dyDescent="0.25">
      <c r="A246" s="142">
        <v>233</v>
      </c>
      <c r="B246" s="137" t="s">
        <v>1086</v>
      </c>
      <c r="C246" s="141" t="s">
        <v>1072</v>
      </c>
    </row>
    <row r="247" spans="1:3" x14ac:dyDescent="0.25">
      <c r="A247" s="142">
        <v>234</v>
      </c>
      <c r="B247" s="137" t="s">
        <v>1086</v>
      </c>
      <c r="C247" s="141" t="s">
        <v>1072</v>
      </c>
    </row>
    <row r="248" spans="1:3" x14ac:dyDescent="0.25">
      <c r="A248" s="142">
        <v>235</v>
      </c>
      <c r="B248" s="137" t="s">
        <v>1086</v>
      </c>
      <c r="C248" s="141" t="s">
        <v>1072</v>
      </c>
    </row>
    <row r="249" spans="1:3" x14ac:dyDescent="0.25">
      <c r="A249" s="142">
        <v>236</v>
      </c>
      <c r="B249" s="137" t="s">
        <v>1086</v>
      </c>
      <c r="C249" s="141" t="s">
        <v>1072</v>
      </c>
    </row>
    <row r="250" spans="1:3" x14ac:dyDescent="0.25">
      <c r="A250" s="142">
        <v>237</v>
      </c>
      <c r="B250" s="137" t="s">
        <v>1086</v>
      </c>
      <c r="C250" s="141" t="s">
        <v>1072</v>
      </c>
    </row>
    <row r="251" spans="1:3" x14ac:dyDescent="0.25">
      <c r="A251" s="142">
        <v>238</v>
      </c>
      <c r="B251" s="137" t="s">
        <v>1098</v>
      </c>
      <c r="C251" s="141" t="s">
        <v>1072</v>
      </c>
    </row>
    <row r="252" spans="1:3" x14ac:dyDescent="0.25">
      <c r="A252" s="142">
        <v>241</v>
      </c>
      <c r="B252" s="137" t="s">
        <v>1109</v>
      </c>
      <c r="C252" s="141" t="s">
        <v>1072</v>
      </c>
    </row>
    <row r="253" spans="1:3" x14ac:dyDescent="0.25">
      <c r="A253" s="142">
        <v>242</v>
      </c>
      <c r="B253" s="137" t="s">
        <v>1110</v>
      </c>
      <c r="C253" s="141" t="s">
        <v>1072</v>
      </c>
    </row>
    <row r="254" spans="1:3" x14ac:dyDescent="0.25">
      <c r="A254" s="142">
        <v>243</v>
      </c>
      <c r="B254" s="137" t="s">
        <v>1074</v>
      </c>
      <c r="C254" s="141" t="s">
        <v>1072</v>
      </c>
    </row>
    <row r="255" spans="1:3" x14ac:dyDescent="0.25">
      <c r="A255" s="142">
        <v>244</v>
      </c>
      <c r="B255" s="137" t="s">
        <v>1098</v>
      </c>
      <c r="C255" s="141" t="s">
        <v>1072</v>
      </c>
    </row>
    <row r="256" spans="1:3" x14ac:dyDescent="0.25">
      <c r="A256" s="142">
        <v>245</v>
      </c>
      <c r="B256" s="137" t="s">
        <v>1110</v>
      </c>
      <c r="C256" s="141" t="s">
        <v>1072</v>
      </c>
    </row>
    <row r="257" spans="1:3" x14ac:dyDescent="0.25">
      <c r="A257" s="142">
        <v>246</v>
      </c>
      <c r="B257" s="137" t="s">
        <v>1111</v>
      </c>
      <c r="C257" s="141" t="s">
        <v>1072</v>
      </c>
    </row>
    <row r="258" spans="1:3" x14ac:dyDescent="0.25">
      <c r="A258" s="142">
        <v>247</v>
      </c>
      <c r="B258" s="137" t="s">
        <v>1110</v>
      </c>
      <c r="C258" s="141" t="s">
        <v>1072</v>
      </c>
    </row>
    <row r="259" spans="1:3" x14ac:dyDescent="0.25">
      <c r="A259" s="142">
        <v>248</v>
      </c>
      <c r="B259" s="137" t="s">
        <v>1098</v>
      </c>
      <c r="C259" s="141" t="s">
        <v>1072</v>
      </c>
    </row>
    <row r="260" spans="1:3" x14ac:dyDescent="0.25">
      <c r="A260" s="142">
        <v>249</v>
      </c>
      <c r="B260" s="137" t="s">
        <v>1110</v>
      </c>
      <c r="C260" s="141" t="s">
        <v>1072</v>
      </c>
    </row>
    <row r="261" spans="1:3" x14ac:dyDescent="0.25">
      <c r="A261" s="142">
        <v>250</v>
      </c>
      <c r="B261" s="137" t="s">
        <v>1112</v>
      </c>
      <c r="C261" s="141" t="s">
        <v>1052</v>
      </c>
    </row>
    <row r="262" spans="1:3" x14ac:dyDescent="0.25">
      <c r="A262" s="142">
        <v>251</v>
      </c>
      <c r="B262" s="137" t="s">
        <v>1112</v>
      </c>
      <c r="C262" s="141" t="s">
        <v>1052</v>
      </c>
    </row>
    <row r="263" spans="1:3" x14ac:dyDescent="0.25">
      <c r="A263" s="142">
        <v>252</v>
      </c>
      <c r="B263" s="137" t="s">
        <v>1112</v>
      </c>
      <c r="C263" s="141" t="s">
        <v>1052</v>
      </c>
    </row>
    <row r="264" spans="1:3" x14ac:dyDescent="0.25">
      <c r="A264" s="142">
        <v>253</v>
      </c>
      <c r="B264" s="137" t="s">
        <v>1112</v>
      </c>
      <c r="C264" s="141" t="s">
        <v>1052</v>
      </c>
    </row>
    <row r="265" spans="1:3" x14ac:dyDescent="0.25">
      <c r="A265" s="142">
        <v>254</v>
      </c>
      <c r="B265" s="137" t="s">
        <v>1113</v>
      </c>
      <c r="C265" s="141" t="s">
        <v>1072</v>
      </c>
    </row>
    <row r="266" spans="1:3" x14ac:dyDescent="0.25">
      <c r="A266" s="142">
        <v>255</v>
      </c>
      <c r="B266" s="137" t="s">
        <v>1114</v>
      </c>
      <c r="C266" s="141" t="s">
        <v>1072</v>
      </c>
    </row>
    <row r="267" spans="1:3" x14ac:dyDescent="0.25">
      <c r="A267" s="142">
        <v>257</v>
      </c>
      <c r="B267" s="137" t="s">
        <v>1115</v>
      </c>
      <c r="C267" s="141" t="s">
        <v>1072</v>
      </c>
    </row>
    <row r="268" spans="1:3" x14ac:dyDescent="0.25">
      <c r="A268" s="142">
        <v>258</v>
      </c>
      <c r="B268" s="137" t="s">
        <v>1116</v>
      </c>
      <c r="C268" s="141" t="s">
        <v>1072</v>
      </c>
    </row>
    <row r="269" spans="1:3" x14ac:dyDescent="0.25">
      <c r="A269" s="142">
        <v>259</v>
      </c>
      <c r="B269" s="137" t="s">
        <v>1117</v>
      </c>
      <c r="C269" s="141" t="s">
        <v>1072</v>
      </c>
    </row>
    <row r="270" spans="1:3" x14ac:dyDescent="0.25">
      <c r="A270" s="142">
        <v>260</v>
      </c>
      <c r="B270" s="137" t="s">
        <v>1116</v>
      </c>
      <c r="C270" s="141" t="s">
        <v>1052</v>
      </c>
    </row>
    <row r="271" spans="1:3" x14ac:dyDescent="0.25">
      <c r="A271" s="142">
        <v>261</v>
      </c>
      <c r="B271" s="137" t="s">
        <v>1116</v>
      </c>
      <c r="C271" s="141" t="s">
        <v>1072</v>
      </c>
    </row>
    <row r="272" spans="1:3" x14ac:dyDescent="0.25">
      <c r="A272" s="142">
        <v>262</v>
      </c>
      <c r="B272" s="137" t="s">
        <v>1116</v>
      </c>
      <c r="C272" s="141" t="s">
        <v>1072</v>
      </c>
    </row>
    <row r="273" spans="1:3" x14ac:dyDescent="0.25">
      <c r="A273" s="142">
        <v>263</v>
      </c>
      <c r="B273" s="137" t="s">
        <v>1116</v>
      </c>
      <c r="C273" s="141" t="s">
        <v>1072</v>
      </c>
    </row>
    <row r="274" spans="1:3" x14ac:dyDescent="0.25">
      <c r="A274" s="142">
        <v>264</v>
      </c>
      <c r="B274" s="137" t="s">
        <v>1116</v>
      </c>
      <c r="C274" s="141" t="s">
        <v>1072</v>
      </c>
    </row>
    <row r="275" spans="1:3" x14ac:dyDescent="0.25">
      <c r="A275" s="142">
        <v>265</v>
      </c>
      <c r="B275" s="137" t="s">
        <v>1118</v>
      </c>
      <c r="C275" s="141" t="s">
        <v>1052</v>
      </c>
    </row>
    <row r="276" spans="1:3" x14ac:dyDescent="0.25">
      <c r="A276" s="142">
        <v>266</v>
      </c>
      <c r="B276" s="137" t="s">
        <v>1118</v>
      </c>
      <c r="C276" s="141" t="s">
        <v>1052</v>
      </c>
    </row>
    <row r="277" spans="1:3" x14ac:dyDescent="0.25">
      <c r="A277" s="142">
        <v>267</v>
      </c>
      <c r="B277" s="137" t="s">
        <v>1118</v>
      </c>
      <c r="C277" s="141" t="s">
        <v>1052</v>
      </c>
    </row>
    <row r="278" spans="1:3" x14ac:dyDescent="0.25">
      <c r="A278" s="142">
        <v>268</v>
      </c>
      <c r="B278" s="137" t="s">
        <v>1118</v>
      </c>
      <c r="C278" s="141" t="s">
        <v>1052</v>
      </c>
    </row>
    <row r="279" spans="1:3" x14ac:dyDescent="0.25">
      <c r="A279" s="142">
        <v>269</v>
      </c>
      <c r="B279" s="137" t="s">
        <v>1118</v>
      </c>
      <c r="C279" s="141" t="s">
        <v>1052</v>
      </c>
    </row>
    <row r="280" spans="1:3" x14ac:dyDescent="0.25">
      <c r="A280" s="142">
        <v>270</v>
      </c>
      <c r="B280" s="137" t="s">
        <v>1118</v>
      </c>
      <c r="C280" s="141" t="s">
        <v>1052</v>
      </c>
    </row>
    <row r="281" spans="1:3" x14ac:dyDescent="0.25">
      <c r="A281" s="142">
        <v>271</v>
      </c>
      <c r="B281" s="137" t="s">
        <v>1118</v>
      </c>
      <c r="C281" s="141" t="s">
        <v>1052</v>
      </c>
    </row>
    <row r="282" spans="1:3" x14ac:dyDescent="0.25">
      <c r="A282" s="142">
        <v>272</v>
      </c>
      <c r="B282" s="137" t="s">
        <v>1118</v>
      </c>
      <c r="C282" s="141" t="s">
        <v>1052</v>
      </c>
    </row>
    <row r="283" spans="1:3" x14ac:dyDescent="0.25">
      <c r="A283" s="142">
        <v>273</v>
      </c>
      <c r="B283" s="137" t="s">
        <v>1118</v>
      </c>
      <c r="C283" s="141" t="s">
        <v>1052</v>
      </c>
    </row>
    <row r="284" spans="1:3" x14ac:dyDescent="0.25">
      <c r="A284" s="142">
        <v>274</v>
      </c>
      <c r="B284" s="137" t="s">
        <v>1118</v>
      </c>
      <c r="C284" s="141" t="s">
        <v>1052</v>
      </c>
    </row>
    <row r="285" spans="1:3" x14ac:dyDescent="0.25">
      <c r="A285" s="142">
        <v>276</v>
      </c>
      <c r="B285" s="137" t="s">
        <v>1118</v>
      </c>
      <c r="C285" s="141" t="s">
        <v>1052</v>
      </c>
    </row>
    <row r="286" spans="1:3" x14ac:dyDescent="0.25">
      <c r="A286" s="142">
        <v>277</v>
      </c>
      <c r="B286" s="137" t="s">
        <v>1119</v>
      </c>
      <c r="C286" s="141" t="s">
        <v>1052</v>
      </c>
    </row>
    <row r="287" spans="1:3" x14ac:dyDescent="0.25">
      <c r="A287" s="142">
        <v>278</v>
      </c>
      <c r="B287" s="137" t="s">
        <v>1120</v>
      </c>
      <c r="C287" s="141" t="s">
        <v>1052</v>
      </c>
    </row>
    <row r="288" spans="1:3" x14ac:dyDescent="0.25">
      <c r="A288" s="142">
        <v>279</v>
      </c>
      <c r="B288" s="137" t="s">
        <v>1121</v>
      </c>
      <c r="C288" s="141" t="s">
        <v>1052</v>
      </c>
    </row>
    <row r="289" spans="1:3" x14ac:dyDescent="0.25">
      <c r="A289" s="142">
        <v>280</v>
      </c>
      <c r="B289" s="137" t="s">
        <v>1122</v>
      </c>
      <c r="C289" s="141" t="s">
        <v>1052</v>
      </c>
    </row>
    <row r="290" spans="1:3" x14ac:dyDescent="0.25">
      <c r="A290" s="142">
        <v>281</v>
      </c>
      <c r="B290" s="137" t="s">
        <v>1123</v>
      </c>
      <c r="C290" s="141" t="s">
        <v>1072</v>
      </c>
    </row>
    <row r="291" spans="1:3" x14ac:dyDescent="0.25">
      <c r="A291" s="142">
        <v>283</v>
      </c>
      <c r="B291" s="137" t="s">
        <v>1124</v>
      </c>
      <c r="C291" s="141" t="s">
        <v>1072</v>
      </c>
    </row>
    <row r="292" spans="1:3" x14ac:dyDescent="0.25">
      <c r="A292" s="142">
        <v>284</v>
      </c>
      <c r="B292" s="137" t="s">
        <v>1065</v>
      </c>
      <c r="C292" s="141" t="s">
        <v>1052</v>
      </c>
    </row>
    <row r="293" spans="1:3" x14ac:dyDescent="0.25">
      <c r="A293" s="142">
        <v>285</v>
      </c>
      <c r="B293" s="137" t="s">
        <v>1065</v>
      </c>
      <c r="C293" s="141" t="s">
        <v>1052</v>
      </c>
    </row>
    <row r="294" spans="1:3" x14ac:dyDescent="0.25">
      <c r="A294" s="142">
        <v>286</v>
      </c>
      <c r="B294" s="137" t="s">
        <v>1125</v>
      </c>
      <c r="C294" s="141" t="s">
        <v>1052</v>
      </c>
    </row>
    <row r="295" spans="1:3" x14ac:dyDescent="0.25">
      <c r="A295" s="142">
        <v>287</v>
      </c>
      <c r="B295" s="137" t="s">
        <v>1126</v>
      </c>
      <c r="C295" s="141" t="s">
        <v>1052</v>
      </c>
    </row>
    <row r="296" spans="1:3" x14ac:dyDescent="0.25">
      <c r="A296" s="142">
        <v>288</v>
      </c>
      <c r="B296" s="137" t="s">
        <v>1127</v>
      </c>
      <c r="C296" s="141" t="s">
        <v>1052</v>
      </c>
    </row>
    <row r="297" spans="1:3" x14ac:dyDescent="0.25">
      <c r="A297" s="142">
        <v>289</v>
      </c>
      <c r="B297" s="137" t="s">
        <v>1127</v>
      </c>
      <c r="C297" s="141" t="s">
        <v>1052</v>
      </c>
    </row>
    <row r="298" spans="1:3" x14ac:dyDescent="0.25">
      <c r="A298" s="142">
        <v>290</v>
      </c>
      <c r="B298" s="137" t="s">
        <v>1127</v>
      </c>
      <c r="C298" s="141" t="s">
        <v>1052</v>
      </c>
    </row>
    <row r="299" spans="1:3" x14ac:dyDescent="0.25">
      <c r="A299" s="142">
        <v>291</v>
      </c>
      <c r="B299" s="137" t="s">
        <v>1127</v>
      </c>
      <c r="C299" s="141" t="s">
        <v>1052</v>
      </c>
    </row>
    <row r="300" spans="1:3" x14ac:dyDescent="0.25">
      <c r="A300" s="142">
        <v>292</v>
      </c>
      <c r="B300" s="137" t="s">
        <v>1127</v>
      </c>
      <c r="C300" s="141" t="s">
        <v>1052</v>
      </c>
    </row>
    <row r="301" spans="1:3" x14ac:dyDescent="0.25">
      <c r="A301" s="142">
        <v>297</v>
      </c>
      <c r="B301" s="137" t="s">
        <v>1127</v>
      </c>
      <c r="C301" s="141" t="s">
        <v>1052</v>
      </c>
    </row>
    <row r="302" spans="1:3" x14ac:dyDescent="0.25">
      <c r="A302" s="142">
        <v>298</v>
      </c>
      <c r="B302" s="137" t="s">
        <v>1127</v>
      </c>
      <c r="C302" s="141" t="s">
        <v>1052</v>
      </c>
    </row>
    <row r="303" spans="1:3" x14ac:dyDescent="0.25">
      <c r="A303" s="142">
        <v>299</v>
      </c>
      <c r="B303" s="137" t="s">
        <v>1127</v>
      </c>
      <c r="C303" s="141" t="s">
        <v>1052</v>
      </c>
    </row>
    <row r="304" spans="1:3" x14ac:dyDescent="0.25">
      <c r="A304" s="142">
        <v>300</v>
      </c>
      <c r="B304" s="137" t="s">
        <v>1128</v>
      </c>
      <c r="C304" s="141" t="s">
        <v>1072</v>
      </c>
    </row>
    <row r="305" spans="1:3" x14ac:dyDescent="0.25">
      <c r="A305" s="142">
        <v>301</v>
      </c>
      <c r="B305" s="137" t="s">
        <v>1129</v>
      </c>
      <c r="C305" s="141" t="s">
        <v>1072</v>
      </c>
    </row>
    <row r="306" spans="1:3" x14ac:dyDescent="0.25">
      <c r="A306" s="142">
        <v>302</v>
      </c>
      <c r="B306" s="137" t="s">
        <v>1130</v>
      </c>
      <c r="C306" s="141" t="s">
        <v>1072</v>
      </c>
    </row>
    <row r="307" spans="1:3" x14ac:dyDescent="0.25">
      <c r="A307" s="142">
        <v>303</v>
      </c>
      <c r="B307" s="137" t="s">
        <v>1127</v>
      </c>
      <c r="C307" s="141" t="s">
        <v>1052</v>
      </c>
    </row>
    <row r="308" spans="1:3" x14ac:dyDescent="0.25">
      <c r="A308" s="142">
        <v>304</v>
      </c>
      <c r="B308" s="137" t="s">
        <v>1127</v>
      </c>
      <c r="C308" s="141" t="s">
        <v>1052</v>
      </c>
    </row>
    <row r="309" spans="1:3" x14ac:dyDescent="0.25">
      <c r="A309" s="142">
        <v>305</v>
      </c>
      <c r="B309" s="137" t="s">
        <v>1131</v>
      </c>
      <c r="C309" s="141" t="s">
        <v>1072</v>
      </c>
    </row>
    <row r="310" spans="1:3" x14ac:dyDescent="0.25">
      <c r="A310" s="142">
        <v>306</v>
      </c>
      <c r="B310" s="137" t="s">
        <v>1131</v>
      </c>
      <c r="C310" s="141" t="s">
        <v>1072</v>
      </c>
    </row>
    <row r="311" spans="1:3" x14ac:dyDescent="0.25">
      <c r="A311" s="142">
        <v>307</v>
      </c>
      <c r="B311" s="137" t="s">
        <v>1131</v>
      </c>
      <c r="C311" s="141" t="s">
        <v>1072</v>
      </c>
    </row>
    <row r="312" spans="1:3" x14ac:dyDescent="0.25">
      <c r="A312" s="142">
        <v>308</v>
      </c>
      <c r="B312" s="137" t="s">
        <v>1131</v>
      </c>
      <c r="C312" s="141" t="s">
        <v>1072</v>
      </c>
    </row>
    <row r="313" spans="1:3" x14ac:dyDescent="0.25">
      <c r="A313" s="142">
        <v>309</v>
      </c>
      <c r="B313" s="137" t="s">
        <v>1132</v>
      </c>
      <c r="C313" s="141" t="s">
        <v>1072</v>
      </c>
    </row>
    <row r="314" spans="1:3" x14ac:dyDescent="0.25">
      <c r="A314" s="142">
        <v>310</v>
      </c>
      <c r="B314" s="137" t="s">
        <v>1133</v>
      </c>
      <c r="C314" s="141" t="s">
        <v>1072</v>
      </c>
    </row>
    <row r="315" spans="1:3" x14ac:dyDescent="0.25">
      <c r="A315" s="142">
        <v>312</v>
      </c>
      <c r="B315" s="137" t="s">
        <v>1134</v>
      </c>
      <c r="C315" s="141" t="s">
        <v>1072</v>
      </c>
    </row>
    <row r="316" spans="1:3" x14ac:dyDescent="0.25">
      <c r="A316" s="142">
        <v>313</v>
      </c>
      <c r="B316" s="137" t="s">
        <v>1135</v>
      </c>
      <c r="C316" s="141" t="s">
        <v>1052</v>
      </c>
    </row>
    <row r="317" spans="1:3" x14ac:dyDescent="0.25">
      <c r="A317" s="142">
        <v>314</v>
      </c>
      <c r="B317" s="137" t="s">
        <v>1136</v>
      </c>
      <c r="C317" s="141" t="s">
        <v>1052</v>
      </c>
    </row>
    <row r="318" spans="1:3" x14ac:dyDescent="0.25">
      <c r="A318" s="142">
        <v>315</v>
      </c>
      <c r="B318" s="137" t="s">
        <v>1137</v>
      </c>
      <c r="C318" s="141" t="s">
        <v>1052</v>
      </c>
    </row>
    <row r="319" spans="1:3" x14ac:dyDescent="0.25">
      <c r="A319" s="142">
        <v>316</v>
      </c>
      <c r="B319" s="137" t="s">
        <v>1138</v>
      </c>
      <c r="C319" s="141" t="s">
        <v>1072</v>
      </c>
    </row>
    <row r="320" spans="1:3" x14ac:dyDescent="0.25">
      <c r="A320" s="142">
        <v>317</v>
      </c>
      <c r="B320" s="137" t="s">
        <v>1138</v>
      </c>
      <c r="C320" s="141" t="s">
        <v>1072</v>
      </c>
    </row>
    <row r="321" spans="1:3" x14ac:dyDescent="0.25">
      <c r="A321" s="142">
        <v>318</v>
      </c>
      <c r="B321" s="137" t="s">
        <v>1138</v>
      </c>
      <c r="C321" s="141" t="s">
        <v>1072</v>
      </c>
    </row>
    <row r="322" spans="1:3" x14ac:dyDescent="0.25">
      <c r="A322" s="142">
        <v>319</v>
      </c>
      <c r="B322" s="137" t="s">
        <v>1139</v>
      </c>
      <c r="C322" s="141" t="s">
        <v>1072</v>
      </c>
    </row>
    <row r="323" spans="1:3" x14ac:dyDescent="0.25">
      <c r="A323" s="142">
        <v>320</v>
      </c>
      <c r="B323" s="137" t="s">
        <v>1138</v>
      </c>
      <c r="C323" s="141" t="s">
        <v>1072</v>
      </c>
    </row>
    <row r="324" spans="1:3" x14ac:dyDescent="0.25">
      <c r="A324" s="142">
        <v>321</v>
      </c>
      <c r="B324" s="137" t="s">
        <v>1138</v>
      </c>
      <c r="C324" s="141" t="s">
        <v>1072</v>
      </c>
    </row>
    <row r="325" spans="1:3" x14ac:dyDescent="0.25">
      <c r="A325" s="142">
        <v>322</v>
      </c>
      <c r="B325" s="137" t="s">
        <v>1138</v>
      </c>
      <c r="C325" s="141" t="s">
        <v>1072</v>
      </c>
    </row>
    <row r="326" spans="1:3" x14ac:dyDescent="0.25">
      <c r="A326" s="142">
        <v>323</v>
      </c>
      <c r="B326" s="137" t="s">
        <v>1138</v>
      </c>
      <c r="C326" s="141" t="s">
        <v>1072</v>
      </c>
    </row>
    <row r="327" spans="1:3" x14ac:dyDescent="0.25">
      <c r="A327" s="142">
        <v>324</v>
      </c>
      <c r="B327" s="137" t="s">
        <v>1140</v>
      </c>
      <c r="C327" s="141" t="s">
        <v>1072</v>
      </c>
    </row>
    <row r="328" spans="1:3" x14ac:dyDescent="0.25">
      <c r="A328" s="142">
        <v>325</v>
      </c>
      <c r="B328" s="137" t="s">
        <v>1141</v>
      </c>
      <c r="C328" s="141" t="s">
        <v>1072</v>
      </c>
    </row>
    <row r="329" spans="1:3" x14ac:dyDescent="0.25">
      <c r="A329" s="142">
        <v>326</v>
      </c>
      <c r="B329" s="137" t="s">
        <v>1141</v>
      </c>
      <c r="C329" s="141" t="s">
        <v>1072</v>
      </c>
    </row>
    <row r="330" spans="1:3" x14ac:dyDescent="0.25">
      <c r="A330" s="142">
        <v>327</v>
      </c>
      <c r="B330" s="137" t="s">
        <v>1141</v>
      </c>
      <c r="C330" s="141" t="s">
        <v>1072</v>
      </c>
    </row>
    <row r="331" spans="1:3" x14ac:dyDescent="0.25">
      <c r="A331" s="142">
        <v>328</v>
      </c>
      <c r="B331" s="137" t="s">
        <v>1141</v>
      </c>
      <c r="C331" s="141" t="s">
        <v>1072</v>
      </c>
    </row>
    <row r="332" spans="1:3" x14ac:dyDescent="0.25">
      <c r="A332" s="142">
        <v>329</v>
      </c>
      <c r="B332" s="137" t="s">
        <v>1141</v>
      </c>
      <c r="C332" s="141" t="s">
        <v>1072</v>
      </c>
    </row>
    <row r="333" spans="1:3" x14ac:dyDescent="0.25">
      <c r="A333" s="142">
        <v>330</v>
      </c>
      <c r="B333" s="137" t="s">
        <v>1141</v>
      </c>
      <c r="C333" s="141" t="s">
        <v>1072</v>
      </c>
    </row>
    <row r="334" spans="1:3" x14ac:dyDescent="0.25">
      <c r="A334" s="142">
        <v>331</v>
      </c>
      <c r="B334" s="137" t="s">
        <v>1141</v>
      </c>
      <c r="C334" s="141" t="s">
        <v>1072</v>
      </c>
    </row>
    <row r="335" spans="1:3" x14ac:dyDescent="0.25">
      <c r="A335" s="142">
        <v>332</v>
      </c>
      <c r="B335" s="137" t="s">
        <v>1141</v>
      </c>
      <c r="C335" s="141" t="s">
        <v>1052</v>
      </c>
    </row>
    <row r="336" spans="1:3" x14ac:dyDescent="0.25">
      <c r="A336" s="142">
        <v>334</v>
      </c>
      <c r="B336" s="137" t="s">
        <v>1142</v>
      </c>
      <c r="C336" s="141" t="s">
        <v>1072</v>
      </c>
    </row>
    <row r="337" spans="1:3" x14ac:dyDescent="0.25">
      <c r="A337" s="142">
        <v>335</v>
      </c>
      <c r="B337" s="137" t="s">
        <v>1143</v>
      </c>
      <c r="C337" s="141" t="s">
        <v>1072</v>
      </c>
    </row>
    <row r="338" spans="1:3" x14ac:dyDescent="0.25">
      <c r="A338" s="142">
        <v>336</v>
      </c>
      <c r="B338" s="137" t="s">
        <v>1144</v>
      </c>
      <c r="C338" s="141" t="s">
        <v>1052</v>
      </c>
    </row>
    <row r="339" spans="1:3" x14ac:dyDescent="0.25">
      <c r="A339" s="142">
        <v>337</v>
      </c>
      <c r="B339" s="137" t="s">
        <v>1144</v>
      </c>
      <c r="C339" s="141" t="s">
        <v>1052</v>
      </c>
    </row>
    <row r="340" spans="1:3" x14ac:dyDescent="0.25">
      <c r="A340" s="142">
        <v>338</v>
      </c>
      <c r="B340" s="137" t="s">
        <v>1145</v>
      </c>
      <c r="C340" s="141" t="s">
        <v>1072</v>
      </c>
    </row>
    <row r="341" spans="1:3" x14ac:dyDescent="0.25">
      <c r="A341" s="142">
        <v>339</v>
      </c>
      <c r="B341" s="137" t="s">
        <v>1146</v>
      </c>
      <c r="C341" s="141" t="s">
        <v>1052</v>
      </c>
    </row>
    <row r="342" spans="1:3" x14ac:dyDescent="0.25">
      <c r="A342" s="142">
        <v>340</v>
      </c>
      <c r="B342" s="137" t="s">
        <v>1146</v>
      </c>
      <c r="C342" s="141" t="s">
        <v>1052</v>
      </c>
    </row>
    <row r="343" spans="1:3" x14ac:dyDescent="0.25">
      <c r="A343" s="142">
        <v>341</v>
      </c>
      <c r="B343" s="137" t="s">
        <v>1146</v>
      </c>
      <c r="C343" s="141" t="s">
        <v>1052</v>
      </c>
    </row>
    <row r="344" spans="1:3" x14ac:dyDescent="0.25">
      <c r="A344" s="142">
        <v>342</v>
      </c>
      <c r="B344" s="137" t="s">
        <v>1147</v>
      </c>
      <c r="C344" s="141" t="s">
        <v>1072</v>
      </c>
    </row>
    <row r="345" spans="1:3" x14ac:dyDescent="0.25">
      <c r="A345" s="142">
        <v>343</v>
      </c>
      <c r="B345" s="137" t="s">
        <v>1148</v>
      </c>
      <c r="C345" s="141" t="s">
        <v>1072</v>
      </c>
    </row>
    <row r="346" spans="1:3" x14ac:dyDescent="0.25">
      <c r="A346" s="142">
        <v>344</v>
      </c>
      <c r="B346" s="137" t="s">
        <v>1149</v>
      </c>
      <c r="C346" s="141" t="s">
        <v>1072</v>
      </c>
    </row>
    <row r="347" spans="1:3" x14ac:dyDescent="0.25">
      <c r="A347" s="142">
        <v>344</v>
      </c>
      <c r="B347" s="137" t="s">
        <v>1149</v>
      </c>
      <c r="C347" s="141" t="s">
        <v>1052</v>
      </c>
    </row>
    <row r="348" spans="1:3" x14ac:dyDescent="0.25">
      <c r="A348" s="142">
        <v>345</v>
      </c>
      <c r="B348" s="137" t="s">
        <v>1150</v>
      </c>
      <c r="C348" s="141" t="s">
        <v>1072</v>
      </c>
    </row>
    <row r="349" spans="1:3" x14ac:dyDescent="0.25">
      <c r="A349" s="142">
        <v>346</v>
      </c>
      <c r="B349" s="137" t="s">
        <v>1151</v>
      </c>
      <c r="C349" s="141" t="s">
        <v>1052</v>
      </c>
    </row>
    <row r="350" spans="1:3" x14ac:dyDescent="0.25">
      <c r="A350" s="142">
        <v>347</v>
      </c>
      <c r="B350" s="137" t="s">
        <v>1152</v>
      </c>
      <c r="C350" s="141" t="s">
        <v>1052</v>
      </c>
    </row>
    <row r="351" spans="1:3" x14ac:dyDescent="0.25">
      <c r="A351" s="142">
        <v>348</v>
      </c>
      <c r="B351" s="137" t="s">
        <v>1152</v>
      </c>
      <c r="C351" s="141" t="s">
        <v>1052</v>
      </c>
    </row>
    <row r="352" spans="1:3" x14ac:dyDescent="0.25">
      <c r="A352" s="142">
        <v>349</v>
      </c>
      <c r="B352" s="137" t="s">
        <v>1098</v>
      </c>
      <c r="C352" s="141" t="s">
        <v>1072</v>
      </c>
    </row>
    <row r="353" spans="1:3" x14ac:dyDescent="0.25">
      <c r="A353" s="142">
        <v>350</v>
      </c>
      <c r="B353" s="137" t="s">
        <v>1153</v>
      </c>
      <c r="C353" s="141" t="s">
        <v>1052</v>
      </c>
    </row>
    <row r="354" spans="1:3" x14ac:dyDescent="0.25">
      <c r="A354" s="142">
        <v>351</v>
      </c>
      <c r="B354" s="137" t="s">
        <v>1154</v>
      </c>
      <c r="C354" s="141" t="s">
        <v>1072</v>
      </c>
    </row>
    <row r="355" spans="1:3" x14ac:dyDescent="0.25">
      <c r="A355" s="142">
        <v>352</v>
      </c>
      <c r="B355" s="137" t="s">
        <v>1155</v>
      </c>
      <c r="C355" s="141" t="s">
        <v>1072</v>
      </c>
    </row>
    <row r="356" spans="1:3" x14ac:dyDescent="0.25">
      <c r="A356" s="142">
        <v>353</v>
      </c>
      <c r="B356" s="137" t="s">
        <v>1156</v>
      </c>
      <c r="C356" s="141" t="s">
        <v>1072</v>
      </c>
    </row>
    <row r="357" spans="1:3" x14ac:dyDescent="0.25">
      <c r="A357" s="142">
        <v>354</v>
      </c>
      <c r="B357" s="137" t="s">
        <v>1073</v>
      </c>
      <c r="C357" s="141" t="s">
        <v>1052</v>
      </c>
    </row>
    <row r="358" spans="1:3" x14ac:dyDescent="0.25">
      <c r="A358" s="142">
        <v>355</v>
      </c>
      <c r="B358" s="137" t="s">
        <v>1157</v>
      </c>
      <c r="C358" s="141" t="s">
        <v>1072</v>
      </c>
    </row>
    <row r="359" spans="1:3" x14ac:dyDescent="0.25">
      <c r="A359" s="142">
        <v>357</v>
      </c>
      <c r="B359" s="137" t="s">
        <v>1158</v>
      </c>
      <c r="C359" s="141" t="s">
        <v>1052</v>
      </c>
    </row>
    <row r="360" spans="1:3" x14ac:dyDescent="0.25">
      <c r="A360" s="142">
        <v>358</v>
      </c>
      <c r="B360" s="137" t="s">
        <v>1158</v>
      </c>
      <c r="C360" s="141" t="s">
        <v>1052</v>
      </c>
    </row>
    <row r="361" spans="1:3" x14ac:dyDescent="0.25">
      <c r="A361" s="142">
        <v>359</v>
      </c>
      <c r="B361" s="137" t="s">
        <v>1158</v>
      </c>
      <c r="C361" s="141" t="s">
        <v>1052</v>
      </c>
    </row>
    <row r="362" spans="1:3" x14ac:dyDescent="0.25">
      <c r="A362" s="142">
        <v>360</v>
      </c>
      <c r="B362" s="137" t="s">
        <v>1158</v>
      </c>
      <c r="C362" s="141" t="s">
        <v>1052</v>
      </c>
    </row>
    <row r="363" spans="1:3" x14ac:dyDescent="0.25">
      <c r="A363" s="142">
        <v>361</v>
      </c>
      <c r="B363" s="137" t="s">
        <v>1158</v>
      </c>
      <c r="C363" s="141" t="s">
        <v>1052</v>
      </c>
    </row>
    <row r="364" spans="1:3" x14ac:dyDescent="0.25">
      <c r="A364" s="142">
        <v>362</v>
      </c>
      <c r="B364" s="137" t="s">
        <v>1158</v>
      </c>
      <c r="C364" s="141" t="s">
        <v>1052</v>
      </c>
    </row>
    <row r="365" spans="1:3" x14ac:dyDescent="0.25">
      <c r="A365" s="142">
        <v>363</v>
      </c>
      <c r="B365" s="137" t="s">
        <v>1158</v>
      </c>
      <c r="C365" s="141" t="s">
        <v>1052</v>
      </c>
    </row>
    <row r="366" spans="1:3" x14ac:dyDescent="0.25">
      <c r="A366" s="142">
        <v>364</v>
      </c>
      <c r="B366" s="137" t="s">
        <v>1158</v>
      </c>
      <c r="C366" s="141" t="s">
        <v>1052</v>
      </c>
    </row>
    <row r="367" spans="1:3" x14ac:dyDescent="0.25">
      <c r="A367" s="142">
        <v>365</v>
      </c>
      <c r="B367" s="137" t="s">
        <v>1158</v>
      </c>
      <c r="C367" s="141" t="s">
        <v>1052</v>
      </c>
    </row>
    <row r="368" spans="1:3" x14ac:dyDescent="0.25">
      <c r="A368" s="142">
        <v>366</v>
      </c>
      <c r="B368" s="137" t="s">
        <v>1158</v>
      </c>
      <c r="C368" s="141" t="s">
        <v>1052</v>
      </c>
    </row>
    <row r="369" spans="1:3" x14ac:dyDescent="0.25">
      <c r="A369" s="142">
        <v>367</v>
      </c>
      <c r="B369" s="137" t="s">
        <v>1158</v>
      </c>
      <c r="C369" s="141" t="s">
        <v>1052</v>
      </c>
    </row>
    <row r="370" spans="1:3" x14ac:dyDescent="0.25">
      <c r="A370" s="142">
        <v>368</v>
      </c>
      <c r="B370" s="137" t="s">
        <v>1158</v>
      </c>
      <c r="C370" s="141" t="s">
        <v>1052</v>
      </c>
    </row>
    <row r="371" spans="1:3" x14ac:dyDescent="0.25">
      <c r="A371" s="142">
        <v>369</v>
      </c>
      <c r="B371" s="137" t="s">
        <v>1158</v>
      </c>
      <c r="C371" s="141" t="s">
        <v>1052</v>
      </c>
    </row>
    <row r="372" spans="1:3" x14ac:dyDescent="0.25">
      <c r="A372" s="142">
        <v>370</v>
      </c>
      <c r="B372" s="137" t="s">
        <v>1158</v>
      </c>
      <c r="C372" s="141" t="s">
        <v>1052</v>
      </c>
    </row>
    <row r="373" spans="1:3" x14ac:dyDescent="0.25">
      <c r="A373" s="142">
        <v>371</v>
      </c>
      <c r="B373" s="137" t="s">
        <v>1158</v>
      </c>
      <c r="C373" s="141" t="s">
        <v>1052</v>
      </c>
    </row>
    <row r="374" spans="1:3" x14ac:dyDescent="0.25">
      <c r="A374" s="142">
        <v>372</v>
      </c>
      <c r="B374" s="137" t="s">
        <v>1138</v>
      </c>
      <c r="C374" s="141" t="s">
        <v>1072</v>
      </c>
    </row>
    <row r="375" spans="1:3" x14ac:dyDescent="0.25">
      <c r="A375" s="142">
        <v>373</v>
      </c>
      <c r="B375" s="137" t="s">
        <v>1086</v>
      </c>
      <c r="C375" s="141" t="s">
        <v>1072</v>
      </c>
    </row>
    <row r="376" spans="1:3" x14ac:dyDescent="0.25">
      <c r="A376" s="142">
        <v>374</v>
      </c>
      <c r="B376" s="137" t="s">
        <v>1086</v>
      </c>
      <c r="C376" s="141" t="s">
        <v>1072</v>
      </c>
    </row>
    <row r="377" spans="1:3" x14ac:dyDescent="0.25">
      <c r="A377" s="142">
        <v>375</v>
      </c>
      <c r="B377" s="137" t="s">
        <v>1086</v>
      </c>
      <c r="C377" s="141" t="s">
        <v>1072</v>
      </c>
    </row>
    <row r="378" spans="1:3" x14ac:dyDescent="0.25">
      <c r="A378" s="142">
        <v>376</v>
      </c>
      <c r="B378" s="137" t="s">
        <v>1086</v>
      </c>
      <c r="C378" s="141" t="s">
        <v>1072</v>
      </c>
    </row>
    <row r="379" spans="1:3" x14ac:dyDescent="0.25">
      <c r="A379" s="142">
        <v>377</v>
      </c>
      <c r="B379" s="137" t="s">
        <v>1086</v>
      </c>
      <c r="C379" s="141" t="s">
        <v>1072</v>
      </c>
    </row>
    <row r="380" spans="1:3" x14ac:dyDescent="0.25">
      <c r="A380" s="142">
        <v>378</v>
      </c>
      <c r="B380" s="137" t="s">
        <v>1086</v>
      </c>
      <c r="C380" s="141" t="s">
        <v>1072</v>
      </c>
    </row>
    <row r="381" spans="1:3" x14ac:dyDescent="0.25">
      <c r="A381" s="142">
        <v>380</v>
      </c>
      <c r="B381" s="137" t="s">
        <v>1086</v>
      </c>
      <c r="C381" s="141" t="s">
        <v>1072</v>
      </c>
    </row>
    <row r="382" spans="1:3" x14ac:dyDescent="0.25">
      <c r="A382" s="142">
        <v>381</v>
      </c>
      <c r="B382" s="137" t="s">
        <v>1086</v>
      </c>
      <c r="C382" s="141" t="s">
        <v>1072</v>
      </c>
    </row>
    <row r="383" spans="1:3" x14ac:dyDescent="0.25">
      <c r="A383" s="142">
        <v>382</v>
      </c>
      <c r="B383" s="137" t="s">
        <v>1086</v>
      </c>
      <c r="C383" s="141" t="s">
        <v>1072</v>
      </c>
    </row>
    <row r="384" spans="1:3" x14ac:dyDescent="0.25">
      <c r="A384" s="142">
        <v>384</v>
      </c>
      <c r="B384" s="137" t="s">
        <v>1098</v>
      </c>
      <c r="C384" s="141" t="s">
        <v>1072</v>
      </c>
    </row>
    <row r="385" spans="1:3" x14ac:dyDescent="0.25">
      <c r="A385" s="142">
        <v>385</v>
      </c>
      <c r="B385" s="137" t="s">
        <v>1086</v>
      </c>
      <c r="C385" s="141" t="s">
        <v>1052</v>
      </c>
    </row>
    <row r="386" spans="1:3" x14ac:dyDescent="0.25">
      <c r="A386" s="142">
        <v>386</v>
      </c>
      <c r="B386" s="137" t="s">
        <v>1065</v>
      </c>
      <c r="C386" s="141" t="s">
        <v>1052</v>
      </c>
    </row>
    <row r="387" spans="1:3" x14ac:dyDescent="0.25">
      <c r="A387" s="142">
        <v>387</v>
      </c>
      <c r="B387" s="137" t="s">
        <v>1091</v>
      </c>
      <c r="C387" s="141" t="s">
        <v>1052</v>
      </c>
    </row>
    <row r="388" spans="1:3" x14ac:dyDescent="0.25">
      <c r="A388" s="142">
        <v>388</v>
      </c>
      <c r="B388" s="137" t="s">
        <v>1086</v>
      </c>
      <c r="C388" s="141" t="s">
        <v>1052</v>
      </c>
    </row>
    <row r="389" spans="1:3" x14ac:dyDescent="0.25">
      <c r="A389" s="142">
        <v>389</v>
      </c>
      <c r="B389" s="137" t="s">
        <v>1077</v>
      </c>
      <c r="C389" s="141" t="s">
        <v>1052</v>
      </c>
    </row>
    <row r="390" spans="1:3" x14ac:dyDescent="0.25">
      <c r="A390" s="142">
        <v>390</v>
      </c>
      <c r="B390" s="137" t="s">
        <v>1086</v>
      </c>
      <c r="C390" s="141" t="s">
        <v>1072</v>
      </c>
    </row>
    <row r="391" spans="1:3" x14ac:dyDescent="0.25">
      <c r="A391" s="142">
        <v>391</v>
      </c>
      <c r="B391" s="137" t="s">
        <v>1159</v>
      </c>
      <c r="C391" s="141" t="s">
        <v>1052</v>
      </c>
    </row>
    <row r="392" spans="1:3" x14ac:dyDescent="0.25">
      <c r="A392" s="142">
        <v>392</v>
      </c>
      <c r="B392" s="137" t="s">
        <v>1160</v>
      </c>
      <c r="C392" s="141" t="s">
        <v>1072</v>
      </c>
    </row>
    <row r="393" spans="1:3" x14ac:dyDescent="0.25">
      <c r="A393" s="142">
        <v>393</v>
      </c>
      <c r="B393" s="137" t="s">
        <v>1161</v>
      </c>
      <c r="C393" s="141" t="s">
        <v>1072</v>
      </c>
    </row>
    <row r="394" spans="1:3" x14ac:dyDescent="0.25">
      <c r="A394" s="142">
        <v>394</v>
      </c>
      <c r="B394" s="137" t="s">
        <v>1117</v>
      </c>
      <c r="C394" s="141" t="s">
        <v>1072</v>
      </c>
    </row>
    <row r="395" spans="1:3" x14ac:dyDescent="0.25">
      <c r="A395" s="142">
        <v>395</v>
      </c>
      <c r="B395" s="137" t="s">
        <v>1162</v>
      </c>
      <c r="C395" s="141" t="s">
        <v>1072</v>
      </c>
    </row>
    <row r="396" spans="1:3" x14ac:dyDescent="0.25">
      <c r="A396" s="142">
        <v>396</v>
      </c>
      <c r="B396" s="137" t="s">
        <v>1096</v>
      </c>
      <c r="C396" s="141" t="s">
        <v>1072</v>
      </c>
    </row>
    <row r="397" spans="1:3" x14ac:dyDescent="0.25">
      <c r="A397" s="142">
        <v>397</v>
      </c>
      <c r="B397" s="137" t="s">
        <v>1163</v>
      </c>
      <c r="C397" s="141" t="s">
        <v>1072</v>
      </c>
    </row>
    <row r="398" spans="1:3" x14ac:dyDescent="0.25">
      <c r="A398" s="142">
        <v>398</v>
      </c>
      <c r="B398" s="137" t="s">
        <v>1164</v>
      </c>
      <c r="C398" s="141" t="s">
        <v>1072</v>
      </c>
    </row>
    <row r="399" spans="1:3" x14ac:dyDescent="0.25">
      <c r="A399" s="142">
        <v>399</v>
      </c>
      <c r="B399" s="137" t="s">
        <v>1165</v>
      </c>
      <c r="C399" s="141" t="s">
        <v>1052</v>
      </c>
    </row>
    <row r="400" spans="1:3" x14ac:dyDescent="0.25">
      <c r="A400" s="142">
        <v>400</v>
      </c>
      <c r="B400" s="137" t="s">
        <v>1116</v>
      </c>
      <c r="C400" s="141" t="s">
        <v>1072</v>
      </c>
    </row>
    <row r="401" spans="1:3" x14ac:dyDescent="0.25">
      <c r="A401" s="142">
        <v>401</v>
      </c>
      <c r="B401" s="137" t="s">
        <v>1166</v>
      </c>
      <c r="C401" s="141" t="s">
        <v>1052</v>
      </c>
    </row>
    <row r="402" spans="1:3" x14ac:dyDescent="0.25">
      <c r="A402" s="142">
        <v>403</v>
      </c>
      <c r="B402" s="137" t="s">
        <v>1071</v>
      </c>
      <c r="C402" s="141" t="s">
        <v>1072</v>
      </c>
    </row>
    <row r="403" spans="1:3" x14ac:dyDescent="0.25">
      <c r="A403" s="142">
        <v>404</v>
      </c>
      <c r="B403" s="137" t="s">
        <v>1167</v>
      </c>
      <c r="C403" s="141" t="s">
        <v>1072</v>
      </c>
    </row>
    <row r="404" spans="1:3" x14ac:dyDescent="0.25">
      <c r="A404" s="142">
        <v>405</v>
      </c>
      <c r="B404" s="137" t="s">
        <v>1168</v>
      </c>
      <c r="C404" s="141" t="s">
        <v>1052</v>
      </c>
    </row>
    <row r="405" spans="1:3" x14ac:dyDescent="0.25">
      <c r="A405" s="142">
        <v>406</v>
      </c>
      <c r="B405" s="137" t="s">
        <v>1169</v>
      </c>
      <c r="C405" s="141" t="s">
        <v>1052</v>
      </c>
    </row>
    <row r="406" spans="1:3" x14ac:dyDescent="0.25">
      <c r="A406" s="142">
        <v>407</v>
      </c>
      <c r="B406" s="137" t="s">
        <v>1170</v>
      </c>
      <c r="C406" s="141" t="s">
        <v>1052</v>
      </c>
    </row>
    <row r="407" spans="1:3" x14ac:dyDescent="0.25">
      <c r="A407" s="142">
        <v>408</v>
      </c>
      <c r="B407" s="137" t="s">
        <v>1171</v>
      </c>
      <c r="C407" s="141" t="s">
        <v>1052</v>
      </c>
    </row>
    <row r="408" spans="1:3" x14ac:dyDescent="0.25">
      <c r="A408" s="142">
        <v>409</v>
      </c>
      <c r="B408" s="137" t="s">
        <v>1172</v>
      </c>
      <c r="C408" s="141" t="s">
        <v>1052</v>
      </c>
    </row>
    <row r="409" spans="1:3" x14ac:dyDescent="0.25">
      <c r="A409" s="142">
        <v>410</v>
      </c>
      <c r="B409" s="137" t="s">
        <v>1173</v>
      </c>
      <c r="C409" s="141" t="s">
        <v>1052</v>
      </c>
    </row>
    <row r="410" spans="1:3" x14ac:dyDescent="0.25">
      <c r="A410" s="142">
        <v>411</v>
      </c>
      <c r="B410" s="137" t="s">
        <v>1174</v>
      </c>
      <c r="C410" s="141" t="s">
        <v>1052</v>
      </c>
    </row>
    <row r="411" spans="1:3" x14ac:dyDescent="0.25">
      <c r="A411" s="142">
        <v>412</v>
      </c>
      <c r="B411" s="137" t="s">
        <v>1175</v>
      </c>
      <c r="C411" s="141" t="s">
        <v>1052</v>
      </c>
    </row>
    <row r="412" spans="1:3" x14ac:dyDescent="0.25">
      <c r="A412" s="142">
        <v>413</v>
      </c>
      <c r="B412" s="137" t="s">
        <v>1176</v>
      </c>
      <c r="C412" s="141" t="s">
        <v>1052</v>
      </c>
    </row>
    <row r="413" spans="1:3" x14ac:dyDescent="0.25">
      <c r="A413" s="142">
        <v>414</v>
      </c>
      <c r="B413" s="137" t="s">
        <v>1177</v>
      </c>
      <c r="C413" s="141" t="s">
        <v>1052</v>
      </c>
    </row>
    <row r="414" spans="1:3" x14ac:dyDescent="0.25">
      <c r="A414" s="142">
        <v>415</v>
      </c>
      <c r="B414" s="137" t="s">
        <v>1178</v>
      </c>
      <c r="C414" s="141" t="s">
        <v>1052</v>
      </c>
    </row>
    <row r="415" spans="1:3" x14ac:dyDescent="0.25">
      <c r="A415" s="142">
        <v>416</v>
      </c>
      <c r="B415" s="137" t="s">
        <v>1179</v>
      </c>
      <c r="C415" s="141" t="s">
        <v>1052</v>
      </c>
    </row>
    <row r="416" spans="1:3" x14ac:dyDescent="0.25">
      <c r="A416" s="142">
        <v>417</v>
      </c>
      <c r="B416" s="137" t="s">
        <v>1180</v>
      </c>
      <c r="C416" s="141" t="s">
        <v>1052</v>
      </c>
    </row>
    <row r="417" spans="1:3" x14ac:dyDescent="0.25">
      <c r="A417" s="142">
        <v>418</v>
      </c>
      <c r="B417" s="137" t="s">
        <v>1181</v>
      </c>
      <c r="C417" s="141" t="s">
        <v>1052</v>
      </c>
    </row>
    <row r="418" spans="1:3" x14ac:dyDescent="0.25">
      <c r="A418" s="142">
        <v>419</v>
      </c>
      <c r="B418" s="137" t="s">
        <v>1182</v>
      </c>
      <c r="C418" s="141" t="s">
        <v>1052</v>
      </c>
    </row>
    <row r="419" spans="1:3" x14ac:dyDescent="0.25">
      <c r="A419" s="142">
        <v>420</v>
      </c>
      <c r="B419" s="137" t="s">
        <v>1183</v>
      </c>
      <c r="C419" s="141" t="s">
        <v>1052</v>
      </c>
    </row>
    <row r="420" spans="1:3" x14ac:dyDescent="0.25">
      <c r="A420" s="142">
        <v>421</v>
      </c>
      <c r="B420" s="137" t="s">
        <v>1184</v>
      </c>
      <c r="C420" s="141" t="s">
        <v>1052</v>
      </c>
    </row>
    <row r="421" spans="1:3" x14ac:dyDescent="0.25">
      <c r="A421" s="142">
        <v>422</v>
      </c>
      <c r="B421" s="137" t="s">
        <v>1185</v>
      </c>
      <c r="C421" s="141" t="s">
        <v>1052</v>
      </c>
    </row>
    <row r="422" spans="1:3" x14ac:dyDescent="0.25">
      <c r="A422" s="142">
        <v>423</v>
      </c>
      <c r="B422" s="137" t="s">
        <v>1186</v>
      </c>
      <c r="C422" s="141" t="s">
        <v>1052</v>
      </c>
    </row>
    <row r="423" spans="1:3" x14ac:dyDescent="0.25">
      <c r="A423" s="142">
        <v>424</v>
      </c>
      <c r="B423" s="137" t="s">
        <v>1187</v>
      </c>
      <c r="C423" s="141" t="s">
        <v>1052</v>
      </c>
    </row>
    <row r="424" spans="1:3" x14ac:dyDescent="0.25">
      <c r="A424" s="142">
        <v>425</v>
      </c>
      <c r="B424" s="137" t="s">
        <v>1188</v>
      </c>
      <c r="C424" s="141" t="s">
        <v>1072</v>
      </c>
    </row>
    <row r="425" spans="1:3" x14ac:dyDescent="0.25">
      <c r="A425" s="142">
        <v>426</v>
      </c>
      <c r="B425" s="137" t="s">
        <v>1098</v>
      </c>
      <c r="C425" s="141" t="s">
        <v>1072</v>
      </c>
    </row>
    <row r="426" spans="1:3" x14ac:dyDescent="0.25">
      <c r="A426" s="142">
        <v>427</v>
      </c>
      <c r="B426" s="137" t="s">
        <v>1189</v>
      </c>
      <c r="C426" s="141" t="s">
        <v>1072</v>
      </c>
    </row>
    <row r="427" spans="1:3" x14ac:dyDescent="0.25">
      <c r="A427" s="142">
        <v>428</v>
      </c>
      <c r="B427" s="137" t="s">
        <v>1190</v>
      </c>
      <c r="C427" s="141" t="s">
        <v>1191</v>
      </c>
    </row>
    <row r="428" spans="1:3" x14ac:dyDescent="0.25">
      <c r="A428" s="142">
        <v>429</v>
      </c>
      <c r="B428" s="137" t="s">
        <v>1192</v>
      </c>
      <c r="C428" s="141" t="s">
        <v>1191</v>
      </c>
    </row>
    <row r="429" spans="1:3" x14ac:dyDescent="0.25">
      <c r="A429" s="142">
        <v>430</v>
      </c>
      <c r="B429" s="137" t="s">
        <v>1193</v>
      </c>
      <c r="C429" s="141" t="s">
        <v>1191</v>
      </c>
    </row>
    <row r="430" spans="1:3" x14ac:dyDescent="0.25">
      <c r="A430" s="142">
        <v>431</v>
      </c>
      <c r="B430" s="137" t="s">
        <v>1194</v>
      </c>
      <c r="C430" s="141" t="s">
        <v>1191</v>
      </c>
    </row>
    <row r="431" spans="1:3" x14ac:dyDescent="0.25">
      <c r="A431" s="142">
        <v>432</v>
      </c>
      <c r="B431" s="137" t="s">
        <v>1098</v>
      </c>
      <c r="C431" s="141" t="s">
        <v>1072</v>
      </c>
    </row>
    <row r="432" spans="1:3" x14ac:dyDescent="0.25">
      <c r="A432" s="142">
        <v>434</v>
      </c>
      <c r="B432" s="137" t="s">
        <v>1195</v>
      </c>
      <c r="C432" s="141" t="s">
        <v>1052</v>
      </c>
    </row>
    <row r="433" spans="1:3" x14ac:dyDescent="0.25">
      <c r="A433" s="142">
        <v>435</v>
      </c>
      <c r="B433" s="137" t="s">
        <v>1196</v>
      </c>
      <c r="C433" s="141" t="s">
        <v>1072</v>
      </c>
    </row>
    <row r="434" spans="1:3" x14ac:dyDescent="0.25">
      <c r="A434" s="142">
        <v>436</v>
      </c>
      <c r="B434" s="137" t="s">
        <v>1197</v>
      </c>
      <c r="C434" s="141" t="s">
        <v>1072</v>
      </c>
    </row>
    <row r="435" spans="1:3" x14ac:dyDescent="0.25">
      <c r="A435" s="142">
        <v>437</v>
      </c>
      <c r="B435" s="137" t="s">
        <v>1198</v>
      </c>
      <c r="C435" s="141" t="s">
        <v>1072</v>
      </c>
    </row>
    <row r="436" spans="1:3" x14ac:dyDescent="0.25">
      <c r="A436" s="142">
        <v>439</v>
      </c>
      <c r="B436" s="137" t="s">
        <v>1199</v>
      </c>
      <c r="C436" s="141" t="s">
        <v>1072</v>
      </c>
    </row>
    <row r="437" spans="1:3" x14ac:dyDescent="0.25">
      <c r="A437" s="142">
        <v>440</v>
      </c>
      <c r="B437" s="137" t="s">
        <v>1200</v>
      </c>
      <c r="C437" s="141" t="s">
        <v>1072</v>
      </c>
    </row>
    <row r="438" spans="1:3" x14ac:dyDescent="0.25">
      <c r="A438" s="142">
        <v>441</v>
      </c>
      <c r="B438" s="137" t="s">
        <v>1102</v>
      </c>
      <c r="C438" s="141" t="s">
        <v>1072</v>
      </c>
    </row>
    <row r="439" spans="1:3" x14ac:dyDescent="0.25">
      <c r="A439" s="142">
        <v>442</v>
      </c>
      <c r="B439" s="137" t="s">
        <v>1098</v>
      </c>
      <c r="C439" s="141" t="s">
        <v>1052</v>
      </c>
    </row>
    <row r="440" spans="1:3" x14ac:dyDescent="0.25">
      <c r="A440" s="142">
        <v>443</v>
      </c>
      <c r="B440" s="137" t="s">
        <v>1138</v>
      </c>
      <c r="C440" s="141" t="s">
        <v>1072</v>
      </c>
    </row>
    <row r="441" spans="1:3" x14ac:dyDescent="0.25">
      <c r="A441" s="142">
        <v>444</v>
      </c>
      <c r="B441" s="137" t="s">
        <v>1141</v>
      </c>
      <c r="C441" s="141" t="s">
        <v>1072</v>
      </c>
    </row>
    <row r="442" spans="1:3" x14ac:dyDescent="0.25">
      <c r="A442" s="142">
        <v>444</v>
      </c>
      <c r="B442" s="137" t="s">
        <v>1141</v>
      </c>
      <c r="C442" s="141" t="s">
        <v>1052</v>
      </c>
    </row>
    <row r="443" spans="1:3" x14ac:dyDescent="0.25">
      <c r="A443" s="142">
        <v>445</v>
      </c>
      <c r="B443" s="137" t="s">
        <v>1201</v>
      </c>
      <c r="C443" s="141" t="s">
        <v>1072</v>
      </c>
    </row>
    <row r="444" spans="1:3" x14ac:dyDescent="0.25">
      <c r="A444" s="142">
        <v>446</v>
      </c>
      <c r="B444" s="137" t="s">
        <v>1201</v>
      </c>
      <c r="C444" s="141" t="s">
        <v>1072</v>
      </c>
    </row>
    <row r="445" spans="1:3" x14ac:dyDescent="0.25">
      <c r="A445" s="142">
        <v>447</v>
      </c>
      <c r="B445" s="137" t="s">
        <v>1112</v>
      </c>
      <c r="C445" s="141" t="s">
        <v>1072</v>
      </c>
    </row>
    <row r="446" spans="1:3" x14ac:dyDescent="0.25">
      <c r="A446" s="142">
        <v>448</v>
      </c>
      <c r="B446" s="137" t="s">
        <v>1112</v>
      </c>
      <c r="C446" s="141" t="s">
        <v>1072</v>
      </c>
    </row>
    <row r="447" spans="1:3" x14ac:dyDescent="0.25">
      <c r="A447" s="142">
        <v>449</v>
      </c>
      <c r="B447" s="137" t="s">
        <v>1112</v>
      </c>
      <c r="C447" s="141" t="s">
        <v>1072</v>
      </c>
    </row>
    <row r="448" spans="1:3" x14ac:dyDescent="0.25">
      <c r="A448" s="142">
        <v>450</v>
      </c>
      <c r="B448" s="137" t="s">
        <v>1112</v>
      </c>
      <c r="C448" s="141" t="s">
        <v>1072</v>
      </c>
    </row>
    <row r="449" spans="1:3" x14ac:dyDescent="0.25">
      <c r="A449" s="142">
        <v>451</v>
      </c>
      <c r="B449" s="137" t="s">
        <v>1112</v>
      </c>
      <c r="C449" s="141" t="s">
        <v>1072</v>
      </c>
    </row>
    <row r="450" spans="1:3" x14ac:dyDescent="0.25">
      <c r="A450" s="142">
        <v>452</v>
      </c>
      <c r="B450" s="137" t="s">
        <v>1112</v>
      </c>
      <c r="C450" s="141" t="s">
        <v>1072</v>
      </c>
    </row>
    <row r="451" spans="1:3" x14ac:dyDescent="0.25">
      <c r="A451" s="142">
        <v>453</v>
      </c>
      <c r="B451" s="137" t="s">
        <v>1112</v>
      </c>
      <c r="C451" s="141" t="s">
        <v>1072</v>
      </c>
    </row>
    <row r="452" spans="1:3" x14ac:dyDescent="0.25">
      <c r="A452" s="142">
        <v>454</v>
      </c>
      <c r="B452" s="137" t="s">
        <v>1112</v>
      </c>
      <c r="C452" s="141" t="s">
        <v>1072</v>
      </c>
    </row>
    <row r="453" spans="1:3" x14ac:dyDescent="0.25">
      <c r="A453" s="142">
        <v>455</v>
      </c>
      <c r="B453" s="137" t="s">
        <v>1112</v>
      </c>
      <c r="C453" s="141" t="s">
        <v>1072</v>
      </c>
    </row>
    <row r="454" spans="1:3" x14ac:dyDescent="0.25">
      <c r="A454" s="142">
        <v>456</v>
      </c>
      <c r="B454" s="137" t="s">
        <v>1112</v>
      </c>
      <c r="C454" s="141" t="s">
        <v>1072</v>
      </c>
    </row>
    <row r="455" spans="1:3" x14ac:dyDescent="0.25">
      <c r="A455" s="142">
        <v>459</v>
      </c>
      <c r="B455" s="137" t="s">
        <v>1112</v>
      </c>
      <c r="C455" s="141" t="s">
        <v>1072</v>
      </c>
    </row>
    <row r="456" spans="1:3" x14ac:dyDescent="0.25">
      <c r="A456" s="142">
        <v>460</v>
      </c>
      <c r="B456" s="137" t="s">
        <v>1202</v>
      </c>
      <c r="C456" s="141" t="s">
        <v>1052</v>
      </c>
    </row>
    <row r="457" spans="1:3" x14ac:dyDescent="0.25">
      <c r="A457" s="142">
        <v>461</v>
      </c>
      <c r="B457" s="137" t="s">
        <v>1202</v>
      </c>
      <c r="C457" s="141" t="s">
        <v>1052</v>
      </c>
    </row>
    <row r="458" spans="1:3" x14ac:dyDescent="0.25">
      <c r="A458" s="142">
        <v>462</v>
      </c>
      <c r="B458" s="137" t="s">
        <v>1203</v>
      </c>
      <c r="C458" s="141" t="s">
        <v>1052</v>
      </c>
    </row>
    <row r="459" spans="1:3" x14ac:dyDescent="0.25">
      <c r="A459" s="142">
        <v>463</v>
      </c>
      <c r="B459" s="137" t="s">
        <v>1204</v>
      </c>
      <c r="C459" s="141" t="s">
        <v>1052</v>
      </c>
    </row>
    <row r="460" spans="1:3" x14ac:dyDescent="0.25">
      <c r="A460" s="142">
        <v>464</v>
      </c>
      <c r="B460" s="137" t="s">
        <v>1205</v>
      </c>
      <c r="C460" s="141" t="s">
        <v>1072</v>
      </c>
    </row>
    <row r="461" spans="1:3" x14ac:dyDescent="0.25">
      <c r="A461" s="142">
        <v>465</v>
      </c>
      <c r="B461" s="137" t="s">
        <v>1206</v>
      </c>
      <c r="C461" s="141" t="s">
        <v>1072</v>
      </c>
    </row>
    <row r="462" spans="1:3" x14ac:dyDescent="0.25">
      <c r="A462" s="142">
        <v>466</v>
      </c>
      <c r="B462" s="137" t="s">
        <v>1207</v>
      </c>
      <c r="C462" s="141" t="s">
        <v>1072</v>
      </c>
    </row>
    <row r="463" spans="1:3" x14ac:dyDescent="0.25">
      <c r="A463" s="142">
        <v>467</v>
      </c>
      <c r="B463" s="137" t="s">
        <v>1207</v>
      </c>
      <c r="C463" s="141" t="s">
        <v>1072</v>
      </c>
    </row>
    <row r="464" spans="1:3" x14ac:dyDescent="0.25">
      <c r="A464" s="142">
        <v>468</v>
      </c>
      <c r="B464" s="137" t="s">
        <v>1207</v>
      </c>
      <c r="C464" s="141" t="s">
        <v>1072</v>
      </c>
    </row>
    <row r="465" spans="1:3" x14ac:dyDescent="0.25">
      <c r="A465" s="142">
        <v>469</v>
      </c>
      <c r="B465" s="137" t="s">
        <v>1207</v>
      </c>
      <c r="C465" s="141" t="s">
        <v>1072</v>
      </c>
    </row>
    <row r="466" spans="1:3" x14ac:dyDescent="0.25">
      <c r="A466" s="142">
        <v>470</v>
      </c>
      <c r="B466" s="137" t="s">
        <v>1207</v>
      </c>
      <c r="C466" s="141" t="s">
        <v>1072</v>
      </c>
    </row>
    <row r="467" spans="1:3" x14ac:dyDescent="0.25">
      <c r="A467" s="142">
        <v>473</v>
      </c>
      <c r="B467" s="137" t="s">
        <v>1208</v>
      </c>
      <c r="C467" s="141" t="s">
        <v>1072</v>
      </c>
    </row>
    <row r="468" spans="1:3" x14ac:dyDescent="0.25">
      <c r="A468" s="142">
        <v>474</v>
      </c>
      <c r="B468" s="137" t="s">
        <v>1209</v>
      </c>
      <c r="C468" s="141" t="s">
        <v>1052</v>
      </c>
    </row>
    <row r="469" spans="1:3" x14ac:dyDescent="0.25">
      <c r="A469" s="142">
        <v>475</v>
      </c>
      <c r="B469" s="137" t="s">
        <v>1210</v>
      </c>
      <c r="C469" s="141" t="s">
        <v>1072</v>
      </c>
    </row>
    <row r="470" spans="1:3" x14ac:dyDescent="0.25">
      <c r="A470" s="142">
        <v>476</v>
      </c>
      <c r="B470" s="137" t="s">
        <v>1211</v>
      </c>
      <c r="C470" s="141" t="s">
        <v>1052</v>
      </c>
    </row>
    <row r="471" spans="1:3" x14ac:dyDescent="0.25">
      <c r="A471" s="142">
        <v>477</v>
      </c>
      <c r="B471" s="137" t="s">
        <v>1211</v>
      </c>
      <c r="C471" s="141" t="s">
        <v>1052</v>
      </c>
    </row>
    <row r="472" spans="1:3" x14ac:dyDescent="0.25">
      <c r="A472" s="142">
        <v>478</v>
      </c>
      <c r="B472" s="137" t="s">
        <v>1141</v>
      </c>
      <c r="C472" s="141" t="s">
        <v>1072</v>
      </c>
    </row>
    <row r="473" spans="1:3" x14ac:dyDescent="0.25">
      <c r="A473" s="142">
        <v>479</v>
      </c>
      <c r="B473" s="137" t="s">
        <v>1199</v>
      </c>
      <c r="C473" s="141" t="s">
        <v>1072</v>
      </c>
    </row>
    <row r="474" spans="1:3" x14ac:dyDescent="0.25">
      <c r="A474" s="142">
        <v>480</v>
      </c>
      <c r="B474" s="137" t="s">
        <v>1199</v>
      </c>
      <c r="C474" s="141" t="s">
        <v>1072</v>
      </c>
    </row>
    <row r="475" spans="1:3" x14ac:dyDescent="0.25">
      <c r="A475" s="142">
        <v>481</v>
      </c>
      <c r="B475" s="137" t="s">
        <v>1199</v>
      </c>
      <c r="C475" s="141" t="s">
        <v>1072</v>
      </c>
    </row>
    <row r="476" spans="1:3" x14ac:dyDescent="0.25">
      <c r="A476" s="142">
        <v>482</v>
      </c>
      <c r="B476" s="137" t="s">
        <v>1212</v>
      </c>
      <c r="C476" s="141" t="s">
        <v>1213</v>
      </c>
    </row>
    <row r="477" spans="1:3" x14ac:dyDescent="0.25">
      <c r="A477" s="142">
        <v>483</v>
      </c>
      <c r="B477" s="137" t="s">
        <v>1214</v>
      </c>
      <c r="C477" s="141" t="s">
        <v>1213</v>
      </c>
    </row>
    <row r="478" spans="1:3" x14ac:dyDescent="0.25">
      <c r="A478" s="142">
        <v>484</v>
      </c>
      <c r="B478" s="137" t="s">
        <v>1215</v>
      </c>
      <c r="C478" s="141" t="s">
        <v>1213</v>
      </c>
    </row>
    <row r="479" spans="1:3" x14ac:dyDescent="0.25">
      <c r="A479" s="142">
        <v>485</v>
      </c>
      <c r="B479" s="137" t="s">
        <v>1216</v>
      </c>
      <c r="C479" s="141" t="s">
        <v>1213</v>
      </c>
    </row>
    <row r="480" spans="1:3" x14ac:dyDescent="0.25">
      <c r="A480" s="142">
        <v>486</v>
      </c>
      <c r="B480" s="137" t="s">
        <v>1217</v>
      </c>
      <c r="C480" s="141" t="s">
        <v>1213</v>
      </c>
    </row>
    <row r="481" spans="1:3" x14ac:dyDescent="0.25">
      <c r="A481" s="142">
        <v>487</v>
      </c>
      <c r="B481" s="137" t="s">
        <v>1218</v>
      </c>
      <c r="C481" s="141" t="s">
        <v>1213</v>
      </c>
    </row>
    <row r="482" spans="1:3" x14ac:dyDescent="0.25">
      <c r="A482" s="142">
        <v>488</v>
      </c>
      <c r="B482" s="137" t="s">
        <v>1219</v>
      </c>
      <c r="C482" s="141" t="s">
        <v>1213</v>
      </c>
    </row>
    <row r="483" spans="1:3" x14ac:dyDescent="0.25">
      <c r="A483" s="142">
        <v>489</v>
      </c>
      <c r="B483" s="137" t="s">
        <v>1220</v>
      </c>
      <c r="C483" s="141" t="s">
        <v>1213</v>
      </c>
    </row>
    <row r="484" spans="1:3" x14ac:dyDescent="0.25">
      <c r="A484" s="142">
        <v>490</v>
      </c>
      <c r="B484" s="137" t="s">
        <v>1221</v>
      </c>
      <c r="C484" s="141" t="s">
        <v>1213</v>
      </c>
    </row>
    <row r="485" spans="1:3" x14ac:dyDescent="0.25">
      <c r="A485" s="142">
        <v>491</v>
      </c>
      <c r="B485" s="137" t="s">
        <v>1222</v>
      </c>
      <c r="C485" s="141" t="s">
        <v>1213</v>
      </c>
    </row>
    <row r="486" spans="1:3" x14ac:dyDescent="0.25">
      <c r="A486" s="142">
        <v>492</v>
      </c>
      <c r="B486" s="137" t="s">
        <v>1223</v>
      </c>
      <c r="C486" s="141" t="s">
        <v>1213</v>
      </c>
    </row>
    <row r="487" spans="1:3" x14ac:dyDescent="0.25">
      <c r="A487" s="142">
        <v>493</v>
      </c>
      <c r="B487" s="137" t="s">
        <v>1224</v>
      </c>
      <c r="C487" s="141" t="s">
        <v>1213</v>
      </c>
    </row>
    <row r="488" spans="1:3" x14ac:dyDescent="0.25">
      <c r="A488" s="142">
        <v>494</v>
      </c>
      <c r="B488" s="137" t="s">
        <v>1225</v>
      </c>
      <c r="C488" s="141" t="s">
        <v>1213</v>
      </c>
    </row>
    <row r="489" spans="1:3" x14ac:dyDescent="0.25">
      <c r="A489" s="142">
        <v>495</v>
      </c>
      <c r="B489" s="137" t="s">
        <v>1226</v>
      </c>
      <c r="C489" s="141" t="s">
        <v>1213</v>
      </c>
    </row>
    <row r="490" spans="1:3" x14ac:dyDescent="0.25">
      <c r="A490" s="142">
        <v>496</v>
      </c>
      <c r="B490" s="137" t="s">
        <v>1227</v>
      </c>
      <c r="C490" s="141" t="s">
        <v>1213</v>
      </c>
    </row>
    <row r="491" spans="1:3" x14ac:dyDescent="0.25">
      <c r="A491" s="142">
        <v>497</v>
      </c>
      <c r="B491" s="137" t="s">
        <v>1228</v>
      </c>
      <c r="C491" s="141" t="s">
        <v>1213</v>
      </c>
    </row>
    <row r="492" spans="1:3" x14ac:dyDescent="0.25">
      <c r="A492" s="142">
        <v>498</v>
      </c>
      <c r="B492" s="137" t="s">
        <v>1229</v>
      </c>
      <c r="C492" s="141" t="s">
        <v>1213</v>
      </c>
    </row>
    <row r="493" spans="1:3" x14ac:dyDescent="0.25">
      <c r="A493" s="142">
        <v>701</v>
      </c>
      <c r="B493" s="137" t="s">
        <v>1230</v>
      </c>
      <c r="C493" s="141" t="s">
        <v>1052</v>
      </c>
    </row>
    <row r="494" spans="1:3" x14ac:dyDescent="0.25">
      <c r="A494" s="142">
        <v>702</v>
      </c>
      <c r="B494" s="137" t="s">
        <v>1230</v>
      </c>
      <c r="C494" s="141" t="s">
        <v>1052</v>
      </c>
    </row>
    <row r="495" spans="1:3" x14ac:dyDescent="0.25">
      <c r="A495" s="142">
        <v>703</v>
      </c>
      <c r="B495" s="137" t="s">
        <v>1164</v>
      </c>
      <c r="C495" s="141" t="s">
        <v>1052</v>
      </c>
    </row>
    <row r="496" spans="1:3" x14ac:dyDescent="0.25">
      <c r="A496" s="142">
        <v>704</v>
      </c>
      <c r="B496" s="137" t="s">
        <v>1164</v>
      </c>
      <c r="C496" s="141" t="s">
        <v>1052</v>
      </c>
    </row>
    <row r="497" spans="1:3" x14ac:dyDescent="0.25">
      <c r="A497" s="142">
        <v>705</v>
      </c>
      <c r="B497" s="137" t="s">
        <v>1164</v>
      </c>
      <c r="C497" s="141" t="s">
        <v>1052</v>
      </c>
    </row>
    <row r="498" spans="1:3" x14ac:dyDescent="0.25">
      <c r="A498" s="142">
        <v>706</v>
      </c>
      <c r="B498" s="137" t="s">
        <v>1164</v>
      </c>
      <c r="C498" s="141" t="s">
        <v>1052</v>
      </c>
    </row>
    <row r="499" spans="1:3" x14ac:dyDescent="0.25">
      <c r="A499" s="142">
        <v>707</v>
      </c>
      <c r="B499" s="137" t="s">
        <v>1164</v>
      </c>
      <c r="C499" s="141" t="s">
        <v>1052</v>
      </c>
    </row>
    <row r="500" spans="1:3" x14ac:dyDescent="0.25">
      <c r="A500" s="142">
        <v>708</v>
      </c>
      <c r="B500" s="137" t="s">
        <v>1164</v>
      </c>
      <c r="C500" s="141" t="s">
        <v>1052</v>
      </c>
    </row>
    <row r="501" spans="1:3" x14ac:dyDescent="0.25">
      <c r="A501" s="142">
        <v>709</v>
      </c>
      <c r="B501" s="137" t="s">
        <v>1164</v>
      </c>
      <c r="C501" s="141" t="s">
        <v>1052</v>
      </c>
    </row>
    <row r="502" spans="1:3" x14ac:dyDescent="0.25">
      <c r="A502" s="142">
        <v>710</v>
      </c>
      <c r="B502" s="137" t="s">
        <v>1164</v>
      </c>
      <c r="C502" s="141" t="s">
        <v>1052</v>
      </c>
    </row>
    <row r="503" spans="1:3" x14ac:dyDescent="0.25">
      <c r="A503" s="142">
        <v>711</v>
      </c>
      <c r="B503" s="137" t="s">
        <v>1164</v>
      </c>
      <c r="C503" s="141" t="s">
        <v>1052</v>
      </c>
    </row>
    <row r="504" spans="1:3" x14ac:dyDescent="0.25">
      <c r="A504" s="142">
        <v>712</v>
      </c>
      <c r="B504" s="137" t="s">
        <v>1231</v>
      </c>
      <c r="C504" s="141" t="s">
        <v>1052</v>
      </c>
    </row>
    <row r="505" spans="1:3" x14ac:dyDescent="0.25">
      <c r="A505" s="142">
        <v>713</v>
      </c>
      <c r="B505" s="137" t="s">
        <v>1231</v>
      </c>
      <c r="C505" s="141" t="s">
        <v>1052</v>
      </c>
    </row>
    <row r="506" spans="1:3" x14ac:dyDescent="0.25">
      <c r="A506" s="142">
        <v>714</v>
      </c>
      <c r="B506" s="137" t="s">
        <v>1231</v>
      </c>
      <c r="C506" s="141" t="s">
        <v>1052</v>
      </c>
    </row>
    <row r="507" spans="1:3" x14ac:dyDescent="0.25">
      <c r="A507" s="142">
        <v>715</v>
      </c>
      <c r="B507" s="137" t="s">
        <v>1231</v>
      </c>
      <c r="C507" s="141" t="s">
        <v>1052</v>
      </c>
    </row>
    <row r="508" spans="1:3" x14ac:dyDescent="0.25">
      <c r="A508" s="142">
        <v>716</v>
      </c>
      <c r="B508" s="137" t="s">
        <v>1232</v>
      </c>
      <c r="C508" s="141" t="s">
        <v>1052</v>
      </c>
    </row>
    <row r="509" spans="1:3" x14ac:dyDescent="0.25">
      <c r="A509" s="142">
        <v>717</v>
      </c>
      <c r="B509" s="137" t="s">
        <v>1232</v>
      </c>
      <c r="C509" s="141" t="s">
        <v>1052</v>
      </c>
    </row>
    <row r="510" spans="1:3" x14ac:dyDescent="0.25">
      <c r="A510" s="142">
        <v>718</v>
      </c>
      <c r="B510" s="137" t="s">
        <v>1233</v>
      </c>
      <c r="C510" s="141" t="s">
        <v>1052</v>
      </c>
    </row>
    <row r="511" spans="1:3" x14ac:dyDescent="0.25">
      <c r="A511" s="142">
        <v>719</v>
      </c>
      <c r="B511" s="137" t="s">
        <v>1233</v>
      </c>
      <c r="C511" s="141" t="s">
        <v>1052</v>
      </c>
    </row>
    <row r="512" spans="1:3" x14ac:dyDescent="0.25">
      <c r="A512" s="142">
        <v>720</v>
      </c>
      <c r="B512" s="137" t="s">
        <v>1099</v>
      </c>
      <c r="C512" s="141" t="s">
        <v>1072</v>
      </c>
    </row>
    <row r="513" spans="1:3" x14ac:dyDescent="0.25">
      <c r="A513" s="142">
        <v>721</v>
      </c>
      <c r="B513" s="137" t="s">
        <v>1234</v>
      </c>
      <c r="C513" s="141" t="s">
        <v>1072</v>
      </c>
    </row>
    <row r="514" spans="1:3" x14ac:dyDescent="0.25">
      <c r="A514" s="142">
        <v>722</v>
      </c>
      <c r="B514" s="137" t="s">
        <v>1234</v>
      </c>
      <c r="C514" s="141" t="s">
        <v>1072</v>
      </c>
    </row>
    <row r="515" spans="1:3" x14ac:dyDescent="0.25">
      <c r="A515" s="142">
        <v>723</v>
      </c>
      <c r="B515" s="137" t="s">
        <v>1234</v>
      </c>
      <c r="C515" s="141" t="s">
        <v>1072</v>
      </c>
    </row>
    <row r="516" spans="1:3" x14ac:dyDescent="0.25">
      <c r="A516" s="142">
        <v>724</v>
      </c>
      <c r="B516" s="137" t="s">
        <v>1234</v>
      </c>
      <c r="C516" s="141" t="s">
        <v>1072</v>
      </c>
    </row>
    <row r="517" spans="1:3" x14ac:dyDescent="0.25">
      <c r="A517" s="142">
        <v>725</v>
      </c>
      <c r="B517" s="137" t="s">
        <v>1234</v>
      </c>
      <c r="C517" s="141" t="s">
        <v>1072</v>
      </c>
    </row>
    <row r="518" spans="1:3" x14ac:dyDescent="0.25">
      <c r="A518" s="142">
        <v>726</v>
      </c>
      <c r="B518" s="137" t="s">
        <v>1234</v>
      </c>
      <c r="C518" s="141" t="s">
        <v>1072</v>
      </c>
    </row>
    <row r="519" spans="1:3" x14ac:dyDescent="0.25">
      <c r="A519" s="142">
        <v>727</v>
      </c>
      <c r="B519" s="137" t="s">
        <v>1234</v>
      </c>
      <c r="C519" s="141" t="s">
        <v>1072</v>
      </c>
    </row>
    <row r="520" spans="1:3" x14ac:dyDescent="0.25">
      <c r="A520" s="142">
        <v>728</v>
      </c>
      <c r="B520" s="137" t="s">
        <v>1235</v>
      </c>
      <c r="C520" s="141" t="s">
        <v>1072</v>
      </c>
    </row>
    <row r="521" spans="1:3" x14ac:dyDescent="0.25">
      <c r="A521" s="142">
        <v>729</v>
      </c>
      <c r="B521" s="137" t="s">
        <v>1234</v>
      </c>
      <c r="C521" s="141" t="s">
        <v>1072</v>
      </c>
    </row>
    <row r="522" spans="1:3" x14ac:dyDescent="0.25">
      <c r="A522" s="142">
        <v>730</v>
      </c>
      <c r="B522" s="137" t="s">
        <v>1235</v>
      </c>
      <c r="C522" s="141" t="s">
        <v>1072</v>
      </c>
    </row>
    <row r="523" spans="1:3" x14ac:dyDescent="0.25">
      <c r="A523" s="142">
        <v>731</v>
      </c>
      <c r="B523" s="137" t="s">
        <v>1234</v>
      </c>
      <c r="C523" s="141" t="s">
        <v>1072</v>
      </c>
    </row>
    <row r="524" spans="1:3" x14ac:dyDescent="0.25">
      <c r="A524" s="142">
        <v>732</v>
      </c>
      <c r="B524" s="137" t="s">
        <v>1235</v>
      </c>
      <c r="C524" s="141" t="s">
        <v>1072</v>
      </c>
    </row>
    <row r="525" spans="1:3" x14ac:dyDescent="0.25">
      <c r="A525" s="142">
        <v>733</v>
      </c>
      <c r="B525" s="137" t="s">
        <v>1234</v>
      </c>
      <c r="C525" s="141" t="s">
        <v>1072</v>
      </c>
    </row>
    <row r="526" spans="1:3" x14ac:dyDescent="0.25">
      <c r="A526" s="142">
        <v>734</v>
      </c>
      <c r="B526" s="137" t="s">
        <v>1235</v>
      </c>
      <c r="C526" s="141" t="s">
        <v>1072</v>
      </c>
    </row>
    <row r="527" spans="1:3" x14ac:dyDescent="0.25">
      <c r="A527" s="142">
        <v>735</v>
      </c>
      <c r="B527" s="137" t="s">
        <v>1234</v>
      </c>
      <c r="C527" s="141" t="s">
        <v>1072</v>
      </c>
    </row>
    <row r="528" spans="1:3" x14ac:dyDescent="0.25">
      <c r="A528" s="142">
        <v>736</v>
      </c>
      <c r="B528" s="137" t="s">
        <v>1235</v>
      </c>
      <c r="C528" s="141" t="s">
        <v>1072</v>
      </c>
    </row>
    <row r="529" spans="1:3" x14ac:dyDescent="0.25">
      <c r="A529" s="142">
        <v>737</v>
      </c>
      <c r="B529" s="137" t="s">
        <v>1234</v>
      </c>
      <c r="C529" s="141" t="s">
        <v>1072</v>
      </c>
    </row>
    <row r="530" spans="1:3" x14ac:dyDescent="0.25">
      <c r="A530" s="142">
        <v>738</v>
      </c>
      <c r="B530" s="137" t="s">
        <v>1235</v>
      </c>
      <c r="C530" s="141" t="s">
        <v>1072</v>
      </c>
    </row>
    <row r="531" spans="1:3" x14ac:dyDescent="0.25">
      <c r="A531" s="142">
        <v>739</v>
      </c>
      <c r="B531" s="137" t="s">
        <v>1234</v>
      </c>
      <c r="C531" s="141" t="s">
        <v>1072</v>
      </c>
    </row>
    <row r="532" spans="1:3" x14ac:dyDescent="0.25">
      <c r="A532" s="142">
        <v>740</v>
      </c>
      <c r="B532" s="137" t="s">
        <v>1235</v>
      </c>
      <c r="C532" s="141" t="s">
        <v>1072</v>
      </c>
    </row>
    <row r="533" spans="1:3" x14ac:dyDescent="0.25">
      <c r="A533" s="142">
        <v>741</v>
      </c>
      <c r="B533" s="137" t="s">
        <v>1234</v>
      </c>
      <c r="C533" s="141" t="s">
        <v>1072</v>
      </c>
    </row>
    <row r="534" spans="1:3" x14ac:dyDescent="0.25">
      <c r="A534" s="142">
        <v>742</v>
      </c>
      <c r="B534" s="137" t="s">
        <v>1235</v>
      </c>
      <c r="C534" s="141" t="s">
        <v>1072</v>
      </c>
    </row>
    <row r="535" spans="1:3" x14ac:dyDescent="0.25">
      <c r="A535" s="142">
        <v>743</v>
      </c>
      <c r="B535" s="137" t="s">
        <v>1234</v>
      </c>
      <c r="C535" s="141" t="s">
        <v>1072</v>
      </c>
    </row>
    <row r="536" spans="1:3" x14ac:dyDescent="0.25">
      <c r="A536" s="142">
        <v>744</v>
      </c>
      <c r="B536" s="137" t="s">
        <v>1235</v>
      </c>
      <c r="C536" s="141" t="s">
        <v>1072</v>
      </c>
    </row>
    <row r="537" spans="1:3" x14ac:dyDescent="0.25">
      <c r="A537" s="142">
        <v>745</v>
      </c>
      <c r="B537" s="137" t="s">
        <v>1234</v>
      </c>
      <c r="C537" s="141" t="s">
        <v>1072</v>
      </c>
    </row>
    <row r="538" spans="1:3" x14ac:dyDescent="0.25">
      <c r="A538" s="142">
        <v>746</v>
      </c>
      <c r="B538" s="137" t="s">
        <v>1235</v>
      </c>
      <c r="C538" s="141" t="s">
        <v>1072</v>
      </c>
    </row>
    <row r="539" spans="1:3" x14ac:dyDescent="0.25">
      <c r="A539" s="142">
        <v>747</v>
      </c>
      <c r="B539" s="137" t="s">
        <v>1234</v>
      </c>
      <c r="C539" s="141" t="s">
        <v>1072</v>
      </c>
    </row>
    <row r="540" spans="1:3" x14ac:dyDescent="0.25">
      <c r="A540" s="142">
        <v>748</v>
      </c>
      <c r="B540" s="137" t="s">
        <v>1234</v>
      </c>
      <c r="C540" s="141" t="s">
        <v>1072</v>
      </c>
    </row>
    <row r="541" spans="1:3" x14ac:dyDescent="0.25">
      <c r="A541" s="142">
        <v>749</v>
      </c>
      <c r="B541" s="137" t="s">
        <v>1235</v>
      </c>
      <c r="C541" s="141" t="s">
        <v>1072</v>
      </c>
    </row>
    <row r="542" spans="1:3" x14ac:dyDescent="0.25">
      <c r="A542" s="142">
        <v>752</v>
      </c>
      <c r="B542" s="137" t="s">
        <v>1234</v>
      </c>
      <c r="C542" s="141" t="s">
        <v>1072</v>
      </c>
    </row>
    <row r="543" spans="1:3" x14ac:dyDescent="0.25">
      <c r="A543" s="142">
        <v>753</v>
      </c>
      <c r="B543" s="137" t="s">
        <v>1236</v>
      </c>
      <c r="C543" s="141" t="s">
        <v>1072</v>
      </c>
    </row>
    <row r="544" spans="1:3" x14ac:dyDescent="0.25">
      <c r="A544" s="142">
        <v>754</v>
      </c>
      <c r="B544" s="137" t="s">
        <v>1234</v>
      </c>
      <c r="C544" s="141" t="s">
        <v>1072</v>
      </c>
    </row>
    <row r="545" spans="1:3" x14ac:dyDescent="0.25">
      <c r="A545" s="142">
        <v>755</v>
      </c>
      <c r="B545" s="137" t="s">
        <v>1236</v>
      </c>
      <c r="C545" s="141" t="s">
        <v>1072</v>
      </c>
    </row>
    <row r="546" spans="1:3" x14ac:dyDescent="0.25">
      <c r="A546" s="142">
        <v>756</v>
      </c>
      <c r="B546" s="137" t="s">
        <v>1234</v>
      </c>
      <c r="C546" s="141" t="s">
        <v>1072</v>
      </c>
    </row>
    <row r="547" spans="1:3" x14ac:dyDescent="0.25">
      <c r="A547" s="142">
        <v>757</v>
      </c>
      <c r="B547" s="137" t="s">
        <v>1236</v>
      </c>
      <c r="C547" s="141" t="s">
        <v>1072</v>
      </c>
    </row>
    <row r="548" spans="1:3" x14ac:dyDescent="0.25">
      <c r="A548" s="142">
        <v>758</v>
      </c>
      <c r="B548" s="137" t="s">
        <v>1234</v>
      </c>
      <c r="C548" s="141" t="s">
        <v>1072</v>
      </c>
    </row>
    <row r="549" spans="1:3" x14ac:dyDescent="0.25">
      <c r="A549" s="142">
        <v>759</v>
      </c>
      <c r="B549" s="137" t="s">
        <v>1236</v>
      </c>
      <c r="C549" s="141" t="s">
        <v>1072</v>
      </c>
    </row>
    <row r="550" spans="1:3" x14ac:dyDescent="0.25">
      <c r="A550" s="142">
        <v>760</v>
      </c>
      <c r="B550" s="137" t="s">
        <v>1234</v>
      </c>
      <c r="C550" s="141" t="s">
        <v>1072</v>
      </c>
    </row>
    <row r="551" spans="1:3" x14ac:dyDescent="0.25">
      <c r="A551" s="142">
        <v>761</v>
      </c>
      <c r="B551" s="137" t="s">
        <v>1236</v>
      </c>
      <c r="C551" s="141" t="s">
        <v>1072</v>
      </c>
    </row>
    <row r="552" spans="1:3" x14ac:dyDescent="0.25">
      <c r="A552" s="142">
        <v>762</v>
      </c>
      <c r="B552" s="137" t="s">
        <v>1234</v>
      </c>
      <c r="C552" s="141" t="s">
        <v>1072</v>
      </c>
    </row>
    <row r="553" spans="1:3" x14ac:dyDescent="0.25">
      <c r="A553" s="142">
        <v>763</v>
      </c>
      <c r="B553" s="137" t="s">
        <v>1236</v>
      </c>
      <c r="C553" s="141" t="s">
        <v>1072</v>
      </c>
    </row>
    <row r="554" spans="1:3" x14ac:dyDescent="0.25">
      <c r="A554" s="142">
        <v>764</v>
      </c>
      <c r="B554" s="137" t="s">
        <v>1234</v>
      </c>
      <c r="C554" s="141" t="s">
        <v>1072</v>
      </c>
    </row>
    <row r="555" spans="1:3" x14ac:dyDescent="0.25">
      <c r="A555" s="142">
        <v>765</v>
      </c>
      <c r="B555" s="137" t="s">
        <v>1236</v>
      </c>
      <c r="C555" s="141" t="s">
        <v>1072</v>
      </c>
    </row>
    <row r="556" spans="1:3" x14ac:dyDescent="0.25">
      <c r="A556" s="142">
        <v>766</v>
      </c>
      <c r="B556" s="137" t="s">
        <v>1234</v>
      </c>
      <c r="C556" s="141" t="s">
        <v>1072</v>
      </c>
    </row>
    <row r="557" spans="1:3" x14ac:dyDescent="0.25">
      <c r="A557" s="142">
        <v>767</v>
      </c>
      <c r="B557" s="137" t="s">
        <v>1236</v>
      </c>
      <c r="C557" s="141" t="s">
        <v>1072</v>
      </c>
    </row>
    <row r="558" spans="1:3" x14ac:dyDescent="0.25">
      <c r="A558" s="142">
        <v>768</v>
      </c>
      <c r="B558" s="137" t="s">
        <v>1234</v>
      </c>
      <c r="C558" s="141" t="s">
        <v>1072</v>
      </c>
    </row>
    <row r="559" spans="1:3" x14ac:dyDescent="0.25">
      <c r="A559" s="142">
        <v>769</v>
      </c>
      <c r="B559" s="137" t="s">
        <v>1236</v>
      </c>
      <c r="C559" s="141" t="s">
        <v>1072</v>
      </c>
    </row>
    <row r="560" spans="1:3" x14ac:dyDescent="0.25">
      <c r="A560" s="142">
        <v>770</v>
      </c>
      <c r="B560" s="137" t="s">
        <v>1237</v>
      </c>
      <c r="C560" s="141" t="s">
        <v>1072</v>
      </c>
    </row>
    <row r="561" spans="1:3" x14ac:dyDescent="0.25">
      <c r="A561" s="142">
        <v>775</v>
      </c>
      <c r="B561" s="137" t="s">
        <v>1238</v>
      </c>
      <c r="C561" s="141" t="s">
        <v>1072</v>
      </c>
    </row>
    <row r="562" spans="1:3" x14ac:dyDescent="0.25">
      <c r="A562" s="142">
        <v>776</v>
      </c>
      <c r="B562" s="137" t="s">
        <v>1238</v>
      </c>
      <c r="C562" s="141" t="s">
        <v>1072</v>
      </c>
    </row>
    <row r="563" spans="1:3" x14ac:dyDescent="0.25">
      <c r="A563" s="142">
        <v>781</v>
      </c>
      <c r="B563" s="137" t="s">
        <v>1234</v>
      </c>
      <c r="C563" s="141" t="s">
        <v>1052</v>
      </c>
    </row>
    <row r="564" spans="1:3" x14ac:dyDescent="0.25">
      <c r="A564" s="142">
        <v>782</v>
      </c>
      <c r="B564" s="137" t="s">
        <v>1234</v>
      </c>
      <c r="C564" s="141" t="s">
        <v>1072</v>
      </c>
    </row>
    <row r="565" spans="1:3" x14ac:dyDescent="0.25">
      <c r="A565" s="142">
        <v>783</v>
      </c>
      <c r="B565" s="137" t="s">
        <v>1234</v>
      </c>
      <c r="C565" s="141" t="s">
        <v>1072</v>
      </c>
    </row>
    <row r="566" spans="1:3" x14ac:dyDescent="0.25">
      <c r="A566" s="142">
        <v>784</v>
      </c>
      <c r="B566" s="137" t="s">
        <v>1234</v>
      </c>
      <c r="C566" s="141" t="s">
        <v>1072</v>
      </c>
    </row>
    <row r="567" spans="1:3" x14ac:dyDescent="0.25">
      <c r="A567" s="142">
        <v>785</v>
      </c>
      <c r="B567" s="137" t="s">
        <v>1234</v>
      </c>
      <c r="C567" s="141" t="s">
        <v>1072</v>
      </c>
    </row>
    <row r="568" spans="1:3" x14ac:dyDescent="0.25">
      <c r="A568" s="142">
        <v>786</v>
      </c>
      <c r="B568" s="137" t="s">
        <v>1234</v>
      </c>
      <c r="C568" s="141" t="s">
        <v>1072</v>
      </c>
    </row>
    <row r="569" spans="1:3" x14ac:dyDescent="0.25">
      <c r="A569" s="142">
        <v>787</v>
      </c>
      <c r="B569" s="137" t="s">
        <v>1239</v>
      </c>
      <c r="C569" s="141" t="s">
        <v>1072</v>
      </c>
    </row>
    <row r="570" spans="1:3" x14ac:dyDescent="0.25">
      <c r="A570" s="142">
        <v>788</v>
      </c>
      <c r="B570" s="137" t="s">
        <v>1240</v>
      </c>
      <c r="C570" s="141" t="s">
        <v>1072</v>
      </c>
    </row>
    <row r="571" spans="1:3" x14ac:dyDescent="0.25">
      <c r="A571" s="142">
        <v>789</v>
      </c>
      <c r="B571" s="137" t="s">
        <v>1241</v>
      </c>
      <c r="C571" s="141" t="s">
        <v>1072</v>
      </c>
    </row>
    <row r="572" spans="1:3" x14ac:dyDescent="0.25">
      <c r="A572" s="142">
        <v>790</v>
      </c>
      <c r="B572" s="137" t="s">
        <v>1242</v>
      </c>
      <c r="C572" s="141" t="s">
        <v>1072</v>
      </c>
    </row>
    <row r="573" spans="1:3" x14ac:dyDescent="0.25">
      <c r="A573" s="142">
        <v>791</v>
      </c>
      <c r="B573" s="137" t="s">
        <v>1243</v>
      </c>
      <c r="C573" s="141" t="s">
        <v>1072</v>
      </c>
    </row>
    <row r="574" spans="1:3" x14ac:dyDescent="0.25">
      <c r="A574" s="142">
        <v>792</v>
      </c>
      <c r="B574" s="137" t="s">
        <v>1244</v>
      </c>
      <c r="C574" s="141" t="s">
        <v>1072</v>
      </c>
    </row>
    <row r="575" spans="1:3" x14ac:dyDescent="0.25">
      <c r="A575" s="142">
        <v>793</v>
      </c>
      <c r="B575" s="137" t="s">
        <v>1234</v>
      </c>
      <c r="C575" s="141" t="s">
        <v>1072</v>
      </c>
    </row>
    <row r="576" spans="1:3" x14ac:dyDescent="0.25">
      <c r="A576" s="142">
        <v>794</v>
      </c>
      <c r="B576" s="137" t="s">
        <v>1235</v>
      </c>
      <c r="C576" s="141" t="s">
        <v>1072</v>
      </c>
    </row>
    <row r="577" spans="1:3" x14ac:dyDescent="0.25">
      <c r="A577" s="142">
        <v>801</v>
      </c>
      <c r="B577" s="137" t="s">
        <v>1161</v>
      </c>
      <c r="C577" s="141" t="s">
        <v>1072</v>
      </c>
    </row>
    <row r="578" spans="1:3" x14ac:dyDescent="0.25">
      <c r="A578" s="142">
        <v>802</v>
      </c>
      <c r="B578" s="137" t="s">
        <v>1245</v>
      </c>
      <c r="C578" s="141" t="s">
        <v>1072</v>
      </c>
    </row>
    <row r="579" spans="1:3" x14ac:dyDescent="0.25">
      <c r="A579" s="142">
        <v>803</v>
      </c>
      <c r="B579" s="137" t="s">
        <v>1246</v>
      </c>
      <c r="C579" s="141" t="s">
        <v>1052</v>
      </c>
    </row>
    <row r="580" spans="1:3" x14ac:dyDescent="0.25">
      <c r="A580" s="142">
        <v>804</v>
      </c>
      <c r="B580" s="137" t="s">
        <v>1245</v>
      </c>
      <c r="C580" s="141" t="s">
        <v>1072</v>
      </c>
    </row>
    <row r="581" spans="1:3" x14ac:dyDescent="0.25">
      <c r="A581" s="142">
        <v>805</v>
      </c>
      <c r="B581" s="137" t="s">
        <v>1246</v>
      </c>
      <c r="C581" s="141" t="s">
        <v>1052</v>
      </c>
    </row>
    <row r="582" spans="1:3" x14ac:dyDescent="0.25">
      <c r="A582" s="142">
        <v>806</v>
      </c>
      <c r="B582" s="137" t="s">
        <v>1245</v>
      </c>
      <c r="C582" s="141" t="s">
        <v>1072</v>
      </c>
    </row>
    <row r="583" spans="1:3" x14ac:dyDescent="0.25">
      <c r="A583" s="142">
        <v>807</v>
      </c>
      <c r="B583" s="137" t="s">
        <v>1246</v>
      </c>
      <c r="C583" s="141" t="s">
        <v>1052</v>
      </c>
    </row>
    <row r="584" spans="1:3" x14ac:dyDescent="0.25">
      <c r="A584" s="142">
        <v>808</v>
      </c>
      <c r="B584" s="137" t="s">
        <v>1245</v>
      </c>
      <c r="C584" s="141" t="s">
        <v>1072</v>
      </c>
    </row>
    <row r="585" spans="1:3" x14ac:dyDescent="0.25">
      <c r="A585" s="142">
        <v>809</v>
      </c>
      <c r="B585" s="137" t="s">
        <v>1246</v>
      </c>
      <c r="C585" s="141" t="s">
        <v>1052</v>
      </c>
    </row>
    <row r="586" spans="1:3" x14ac:dyDescent="0.25">
      <c r="A586" s="142">
        <v>810</v>
      </c>
      <c r="B586" s="137" t="s">
        <v>1245</v>
      </c>
      <c r="C586" s="141" t="s">
        <v>1072</v>
      </c>
    </row>
    <row r="587" spans="1:3" x14ac:dyDescent="0.25">
      <c r="A587" s="142">
        <v>811</v>
      </c>
      <c r="B587" s="137" t="s">
        <v>1246</v>
      </c>
      <c r="C587" s="141" t="s">
        <v>1052</v>
      </c>
    </row>
    <row r="588" spans="1:3" x14ac:dyDescent="0.25">
      <c r="A588" s="142">
        <v>812</v>
      </c>
      <c r="B588" s="137" t="s">
        <v>1245</v>
      </c>
      <c r="C588" s="141" t="s">
        <v>1072</v>
      </c>
    </row>
    <row r="589" spans="1:3" x14ac:dyDescent="0.25">
      <c r="A589" s="142">
        <v>813</v>
      </c>
      <c r="B589" s="137" t="s">
        <v>1246</v>
      </c>
      <c r="C589" s="141" t="s">
        <v>1052</v>
      </c>
    </row>
    <row r="590" spans="1:3" x14ac:dyDescent="0.25">
      <c r="A590" s="142">
        <v>814</v>
      </c>
      <c r="B590" s="137" t="s">
        <v>1245</v>
      </c>
      <c r="C590" s="141" t="s">
        <v>1072</v>
      </c>
    </row>
    <row r="591" spans="1:3" x14ac:dyDescent="0.25">
      <c r="A591" s="142">
        <v>815</v>
      </c>
      <c r="B591" s="137" t="s">
        <v>1246</v>
      </c>
      <c r="C591" s="141" t="s">
        <v>1052</v>
      </c>
    </row>
    <row r="592" spans="1:3" x14ac:dyDescent="0.25">
      <c r="A592" s="142">
        <v>816</v>
      </c>
      <c r="B592" s="137" t="s">
        <v>1245</v>
      </c>
      <c r="C592" s="141" t="s">
        <v>1072</v>
      </c>
    </row>
    <row r="593" spans="1:3" x14ac:dyDescent="0.25">
      <c r="A593" s="142">
        <v>817</v>
      </c>
      <c r="B593" s="137" t="s">
        <v>1246</v>
      </c>
      <c r="C593" s="141" t="s">
        <v>1052</v>
      </c>
    </row>
    <row r="594" spans="1:3" x14ac:dyDescent="0.25">
      <c r="A594" s="142">
        <v>818</v>
      </c>
      <c r="B594" s="137" t="s">
        <v>1245</v>
      </c>
      <c r="C594" s="141" t="s">
        <v>1072</v>
      </c>
    </row>
    <row r="595" spans="1:3" x14ac:dyDescent="0.25">
      <c r="A595" s="142">
        <v>819</v>
      </c>
      <c r="B595" s="137" t="s">
        <v>1246</v>
      </c>
      <c r="C595" s="141" t="s">
        <v>1052</v>
      </c>
    </row>
    <row r="596" spans="1:3" x14ac:dyDescent="0.25">
      <c r="A596" s="142">
        <v>820</v>
      </c>
      <c r="B596" s="137" t="s">
        <v>1245</v>
      </c>
      <c r="C596" s="141" t="s">
        <v>1072</v>
      </c>
    </row>
    <row r="597" spans="1:3" x14ac:dyDescent="0.25">
      <c r="A597" s="142">
        <v>821</v>
      </c>
      <c r="B597" s="137" t="s">
        <v>1246</v>
      </c>
      <c r="C597" s="141" t="s">
        <v>1052</v>
      </c>
    </row>
    <row r="598" spans="1:3" x14ac:dyDescent="0.25">
      <c r="A598" s="142">
        <v>822</v>
      </c>
      <c r="B598" s="137" t="s">
        <v>1245</v>
      </c>
      <c r="C598" s="141" t="s">
        <v>1072</v>
      </c>
    </row>
    <row r="599" spans="1:3" x14ac:dyDescent="0.25">
      <c r="A599" s="142">
        <v>823</v>
      </c>
      <c r="B599" s="137" t="s">
        <v>1246</v>
      </c>
      <c r="C599" s="141" t="s">
        <v>1052</v>
      </c>
    </row>
    <row r="600" spans="1:3" x14ac:dyDescent="0.25">
      <c r="A600" s="142">
        <v>824</v>
      </c>
      <c r="B600" s="137" t="s">
        <v>1245</v>
      </c>
      <c r="C600" s="141" t="s">
        <v>1072</v>
      </c>
    </row>
    <row r="601" spans="1:3" x14ac:dyDescent="0.25">
      <c r="A601" s="142">
        <v>825</v>
      </c>
      <c r="B601" s="137" t="s">
        <v>1246</v>
      </c>
      <c r="C601" s="141" t="s">
        <v>1052</v>
      </c>
    </row>
    <row r="602" spans="1:3" x14ac:dyDescent="0.25">
      <c r="A602" s="142">
        <v>826</v>
      </c>
      <c r="B602" s="137" t="s">
        <v>1245</v>
      </c>
      <c r="C602" s="141" t="s">
        <v>1072</v>
      </c>
    </row>
    <row r="603" spans="1:3" x14ac:dyDescent="0.25">
      <c r="A603" s="142">
        <v>827</v>
      </c>
      <c r="B603" s="137" t="s">
        <v>1246</v>
      </c>
      <c r="C603" s="141" t="s">
        <v>1052</v>
      </c>
    </row>
    <row r="604" spans="1:3" x14ac:dyDescent="0.25">
      <c r="A604" s="142">
        <v>828</v>
      </c>
      <c r="B604" s="137" t="s">
        <v>1245</v>
      </c>
      <c r="C604" s="141" t="s">
        <v>1072</v>
      </c>
    </row>
    <row r="605" spans="1:3" x14ac:dyDescent="0.25">
      <c r="A605" s="142">
        <v>829</v>
      </c>
      <c r="B605" s="137" t="s">
        <v>1246</v>
      </c>
      <c r="C605" s="141" t="s">
        <v>1052</v>
      </c>
    </row>
    <row r="606" spans="1:3" x14ac:dyDescent="0.25">
      <c r="A606" s="142">
        <v>830</v>
      </c>
      <c r="B606" s="137" t="s">
        <v>1245</v>
      </c>
      <c r="C606" s="141" t="s">
        <v>1072</v>
      </c>
    </row>
    <row r="607" spans="1:3" x14ac:dyDescent="0.25">
      <c r="A607" s="142">
        <v>831</v>
      </c>
      <c r="B607" s="137" t="s">
        <v>1246</v>
      </c>
      <c r="C607" s="141" t="s">
        <v>1052</v>
      </c>
    </row>
    <row r="608" spans="1:3" x14ac:dyDescent="0.25">
      <c r="A608" s="142">
        <v>832</v>
      </c>
      <c r="B608" s="137" t="s">
        <v>1245</v>
      </c>
      <c r="C608" s="141" t="s">
        <v>1072</v>
      </c>
    </row>
    <row r="609" spans="1:3" x14ac:dyDescent="0.25">
      <c r="A609" s="142">
        <v>833</v>
      </c>
      <c r="B609" s="137" t="s">
        <v>1246</v>
      </c>
      <c r="C609" s="141" t="s">
        <v>1052</v>
      </c>
    </row>
    <row r="610" spans="1:3" x14ac:dyDescent="0.25">
      <c r="A610" s="142">
        <v>834</v>
      </c>
      <c r="B610" s="137" t="s">
        <v>1245</v>
      </c>
      <c r="C610" s="141" t="s">
        <v>1072</v>
      </c>
    </row>
    <row r="611" spans="1:3" x14ac:dyDescent="0.25">
      <c r="A611" s="142">
        <v>835</v>
      </c>
      <c r="B611" s="137" t="s">
        <v>1246</v>
      </c>
      <c r="C611" s="141" t="s">
        <v>1052</v>
      </c>
    </row>
    <row r="612" spans="1:3" x14ac:dyDescent="0.25">
      <c r="A612" s="142">
        <v>836</v>
      </c>
      <c r="B612" s="137" t="s">
        <v>1245</v>
      </c>
      <c r="C612" s="141" t="s">
        <v>1072</v>
      </c>
    </row>
    <row r="613" spans="1:3" x14ac:dyDescent="0.25">
      <c r="A613" s="142">
        <v>837</v>
      </c>
      <c r="B613" s="137" t="s">
        <v>1246</v>
      </c>
      <c r="C613" s="141" t="s">
        <v>1052</v>
      </c>
    </row>
    <row r="614" spans="1:3" x14ac:dyDescent="0.25">
      <c r="A614" s="142">
        <v>838</v>
      </c>
      <c r="B614" s="137" t="s">
        <v>1245</v>
      </c>
      <c r="C614" s="141" t="s">
        <v>1072</v>
      </c>
    </row>
    <row r="615" spans="1:3" x14ac:dyDescent="0.25">
      <c r="A615" s="142">
        <v>839</v>
      </c>
      <c r="B615" s="137" t="s">
        <v>1246</v>
      </c>
      <c r="C615" s="141" t="s">
        <v>1052</v>
      </c>
    </row>
    <row r="616" spans="1:3" x14ac:dyDescent="0.25">
      <c r="A616" s="142">
        <v>840</v>
      </c>
      <c r="B616" s="137" t="s">
        <v>1245</v>
      </c>
      <c r="C616" s="141" t="s">
        <v>1072</v>
      </c>
    </row>
    <row r="617" spans="1:3" x14ac:dyDescent="0.25">
      <c r="A617" s="142">
        <v>841</v>
      </c>
      <c r="B617" s="137" t="s">
        <v>1246</v>
      </c>
      <c r="C617" s="141" t="s">
        <v>1052</v>
      </c>
    </row>
    <row r="618" spans="1:3" x14ac:dyDescent="0.25">
      <c r="A618" s="142">
        <v>842</v>
      </c>
      <c r="B618" s="137" t="s">
        <v>1245</v>
      </c>
      <c r="C618" s="141" t="s">
        <v>1072</v>
      </c>
    </row>
    <row r="619" spans="1:3" x14ac:dyDescent="0.25">
      <c r="A619" s="142">
        <v>843</v>
      </c>
      <c r="B619" s="137" t="s">
        <v>1246</v>
      </c>
      <c r="C619" s="141" t="s">
        <v>1052</v>
      </c>
    </row>
    <row r="620" spans="1:3" x14ac:dyDescent="0.25">
      <c r="A620" s="142">
        <v>844</v>
      </c>
      <c r="B620" s="137" t="s">
        <v>1245</v>
      </c>
      <c r="C620" s="141" t="s">
        <v>1072</v>
      </c>
    </row>
    <row r="621" spans="1:3" x14ac:dyDescent="0.25">
      <c r="A621" s="142">
        <v>845</v>
      </c>
      <c r="B621" s="137" t="s">
        <v>1246</v>
      </c>
      <c r="C621" s="141" t="s">
        <v>1052</v>
      </c>
    </row>
    <row r="622" spans="1:3" x14ac:dyDescent="0.25">
      <c r="A622" s="142">
        <v>846</v>
      </c>
      <c r="B622" s="137" t="s">
        <v>1245</v>
      </c>
      <c r="C622" s="141" t="s">
        <v>1072</v>
      </c>
    </row>
    <row r="623" spans="1:3" x14ac:dyDescent="0.25">
      <c r="A623" s="142">
        <v>847</v>
      </c>
      <c r="B623" s="137" t="s">
        <v>1246</v>
      </c>
      <c r="C623" s="141" t="s">
        <v>1052</v>
      </c>
    </row>
    <row r="624" spans="1:3" x14ac:dyDescent="0.25">
      <c r="A624" s="142">
        <v>848</v>
      </c>
      <c r="B624" s="137" t="s">
        <v>1245</v>
      </c>
      <c r="C624" s="141" t="s">
        <v>1072</v>
      </c>
    </row>
    <row r="625" spans="1:3" x14ac:dyDescent="0.25">
      <c r="A625" s="142">
        <v>849</v>
      </c>
      <c r="B625" s="137" t="s">
        <v>1246</v>
      </c>
      <c r="C625" s="141" t="s">
        <v>1052</v>
      </c>
    </row>
    <row r="626" spans="1:3" x14ac:dyDescent="0.25">
      <c r="A626" s="142">
        <v>850</v>
      </c>
      <c r="B626" s="137" t="s">
        <v>1246</v>
      </c>
      <c r="C626" s="141" t="s">
        <v>1052</v>
      </c>
    </row>
    <row r="627" spans="1:3" x14ac:dyDescent="0.25">
      <c r="A627" s="142">
        <v>851</v>
      </c>
      <c r="B627" s="137" t="s">
        <v>1246</v>
      </c>
      <c r="C627" s="141" t="s">
        <v>1052</v>
      </c>
    </row>
    <row r="628" spans="1:3" x14ac:dyDescent="0.25">
      <c r="A628" s="142">
        <v>852</v>
      </c>
      <c r="B628" s="137" t="s">
        <v>1245</v>
      </c>
      <c r="C628" s="141" t="s">
        <v>1072</v>
      </c>
    </row>
    <row r="629" spans="1:3" x14ac:dyDescent="0.25">
      <c r="A629" s="142">
        <v>853</v>
      </c>
      <c r="B629" s="137" t="s">
        <v>1245</v>
      </c>
      <c r="C629" s="141" t="s">
        <v>1072</v>
      </c>
    </row>
    <row r="630" spans="1:3" x14ac:dyDescent="0.25">
      <c r="A630" s="142">
        <v>854</v>
      </c>
      <c r="B630" s="137" t="s">
        <v>1245</v>
      </c>
      <c r="C630" s="141" t="s">
        <v>1072</v>
      </c>
    </row>
    <row r="631" spans="1:3" x14ac:dyDescent="0.25">
      <c r="A631" s="142">
        <v>855</v>
      </c>
      <c r="B631" s="137" t="s">
        <v>1245</v>
      </c>
      <c r="C631" s="141" t="s">
        <v>1072</v>
      </c>
    </row>
    <row r="632" spans="1:3" x14ac:dyDescent="0.25">
      <c r="A632" s="142">
        <v>856</v>
      </c>
      <c r="B632" s="137" t="s">
        <v>1245</v>
      </c>
      <c r="C632" s="141" t="s">
        <v>1072</v>
      </c>
    </row>
    <row r="633" spans="1:3" x14ac:dyDescent="0.25">
      <c r="A633" s="142">
        <v>857</v>
      </c>
      <c r="B633" s="137" t="s">
        <v>1245</v>
      </c>
      <c r="C633" s="141" t="s">
        <v>1072</v>
      </c>
    </row>
    <row r="634" spans="1:3" x14ac:dyDescent="0.25">
      <c r="A634" s="142">
        <v>858</v>
      </c>
      <c r="B634" s="137" t="s">
        <v>1245</v>
      </c>
      <c r="C634" s="141" t="s">
        <v>1072</v>
      </c>
    </row>
    <row r="635" spans="1:3" x14ac:dyDescent="0.25">
      <c r="A635" s="142">
        <v>859</v>
      </c>
      <c r="B635" s="137" t="s">
        <v>1245</v>
      </c>
      <c r="C635" s="141" t="s">
        <v>1072</v>
      </c>
    </row>
    <row r="636" spans="1:3" x14ac:dyDescent="0.25">
      <c r="A636" s="142">
        <v>860</v>
      </c>
      <c r="B636" s="137" t="s">
        <v>1245</v>
      </c>
      <c r="C636" s="141" t="s">
        <v>1072</v>
      </c>
    </row>
    <row r="637" spans="1:3" x14ac:dyDescent="0.25">
      <c r="A637" s="142">
        <v>861</v>
      </c>
      <c r="B637" s="137" t="s">
        <v>1245</v>
      </c>
      <c r="C637" s="141" t="s">
        <v>1072</v>
      </c>
    </row>
    <row r="638" spans="1:3" x14ac:dyDescent="0.25">
      <c r="A638" s="142">
        <v>862</v>
      </c>
      <c r="B638" s="137" t="s">
        <v>1245</v>
      </c>
      <c r="C638" s="141" t="s">
        <v>1072</v>
      </c>
    </row>
    <row r="639" spans="1:3" x14ac:dyDescent="0.25">
      <c r="A639" s="142">
        <v>863</v>
      </c>
      <c r="B639" s="137" t="s">
        <v>1245</v>
      </c>
      <c r="C639" s="141" t="s">
        <v>1072</v>
      </c>
    </row>
    <row r="640" spans="1:3" x14ac:dyDescent="0.25">
      <c r="A640" s="142">
        <v>864</v>
      </c>
      <c r="B640" s="137" t="s">
        <v>1245</v>
      </c>
      <c r="C640" s="141" t="s">
        <v>1072</v>
      </c>
    </row>
    <row r="641" spans="1:3" x14ac:dyDescent="0.25">
      <c r="A641" s="142">
        <v>865</v>
      </c>
      <c r="B641" s="137" t="s">
        <v>1245</v>
      </c>
      <c r="C641" s="141" t="s">
        <v>1072</v>
      </c>
    </row>
    <row r="642" spans="1:3" x14ac:dyDescent="0.25">
      <c r="A642" s="142">
        <v>866</v>
      </c>
      <c r="B642" s="137" t="s">
        <v>1246</v>
      </c>
      <c r="C642" s="141" t="s">
        <v>1052</v>
      </c>
    </row>
    <row r="643" spans="1:3" x14ac:dyDescent="0.25">
      <c r="A643" s="142">
        <v>867</v>
      </c>
      <c r="B643" s="137" t="s">
        <v>1245</v>
      </c>
      <c r="C643" s="141" t="s">
        <v>1072</v>
      </c>
    </row>
    <row r="644" spans="1:3" x14ac:dyDescent="0.25">
      <c r="A644" s="142">
        <v>868</v>
      </c>
      <c r="B644" s="137" t="s">
        <v>1246</v>
      </c>
      <c r="C644" s="141" t="s">
        <v>1052</v>
      </c>
    </row>
    <row r="645" spans="1:3" x14ac:dyDescent="0.25">
      <c r="A645" s="142">
        <v>869</v>
      </c>
      <c r="B645" s="137" t="s">
        <v>1245</v>
      </c>
      <c r="C645" s="141" t="s">
        <v>1072</v>
      </c>
    </row>
    <row r="646" spans="1:3" x14ac:dyDescent="0.25">
      <c r="A646" s="142">
        <v>870</v>
      </c>
      <c r="B646" s="137" t="s">
        <v>1246</v>
      </c>
      <c r="C646" s="141" t="s">
        <v>1052</v>
      </c>
    </row>
    <row r="647" spans="1:3" x14ac:dyDescent="0.25">
      <c r="A647" s="142">
        <v>871</v>
      </c>
      <c r="B647" s="137" t="s">
        <v>1245</v>
      </c>
      <c r="C647" s="141" t="s">
        <v>1072</v>
      </c>
    </row>
    <row r="648" spans="1:3" x14ac:dyDescent="0.25">
      <c r="A648" s="142">
        <v>872</v>
      </c>
      <c r="B648" s="137" t="s">
        <v>1246</v>
      </c>
      <c r="C648" s="141" t="s">
        <v>1052</v>
      </c>
    </row>
    <row r="649" spans="1:3" x14ac:dyDescent="0.25">
      <c r="A649" s="142">
        <v>873</v>
      </c>
      <c r="B649" s="137" t="s">
        <v>1245</v>
      </c>
      <c r="C649" s="141" t="s">
        <v>1072</v>
      </c>
    </row>
    <row r="650" spans="1:3" x14ac:dyDescent="0.25">
      <c r="A650" s="142">
        <v>874</v>
      </c>
      <c r="B650" s="137" t="s">
        <v>1246</v>
      </c>
      <c r="C650" s="141" t="s">
        <v>1052</v>
      </c>
    </row>
    <row r="651" spans="1:3" x14ac:dyDescent="0.25">
      <c r="A651" s="142">
        <v>875</v>
      </c>
      <c r="B651" s="137" t="s">
        <v>1245</v>
      </c>
      <c r="C651" s="141" t="s">
        <v>1072</v>
      </c>
    </row>
    <row r="652" spans="1:3" x14ac:dyDescent="0.25">
      <c r="A652" s="142">
        <v>876</v>
      </c>
      <c r="B652" s="137" t="s">
        <v>1246</v>
      </c>
      <c r="C652" s="141" t="s">
        <v>1052</v>
      </c>
    </row>
    <row r="653" spans="1:3" x14ac:dyDescent="0.25">
      <c r="A653" s="142">
        <v>877</v>
      </c>
      <c r="B653" s="137" t="s">
        <v>1245</v>
      </c>
      <c r="C653" s="141" t="s">
        <v>1072</v>
      </c>
    </row>
    <row r="654" spans="1:3" x14ac:dyDescent="0.25">
      <c r="A654" s="142">
        <v>878</v>
      </c>
      <c r="B654" s="137" t="s">
        <v>1246</v>
      </c>
      <c r="C654" s="141" t="s">
        <v>1052</v>
      </c>
    </row>
    <row r="655" spans="1:3" x14ac:dyDescent="0.25">
      <c r="A655" s="142">
        <v>879</v>
      </c>
      <c r="B655" s="137" t="s">
        <v>1245</v>
      </c>
      <c r="C655" s="141" t="s">
        <v>1072</v>
      </c>
    </row>
    <row r="656" spans="1:3" x14ac:dyDescent="0.25">
      <c r="A656" s="142">
        <v>880</v>
      </c>
      <c r="B656" s="137" t="s">
        <v>1246</v>
      </c>
      <c r="C656" s="141" t="s">
        <v>1052</v>
      </c>
    </row>
    <row r="657" spans="1:3" x14ac:dyDescent="0.25">
      <c r="A657" s="142">
        <v>881</v>
      </c>
      <c r="B657" s="137" t="s">
        <v>1245</v>
      </c>
      <c r="C657" s="141" t="s">
        <v>1072</v>
      </c>
    </row>
    <row r="658" spans="1:3" x14ac:dyDescent="0.25">
      <c r="A658" s="142">
        <v>882</v>
      </c>
      <c r="B658" s="137" t="s">
        <v>1246</v>
      </c>
      <c r="C658" s="141" t="s">
        <v>1052</v>
      </c>
    </row>
    <row r="659" spans="1:3" x14ac:dyDescent="0.25">
      <c r="A659" s="142">
        <v>883</v>
      </c>
      <c r="B659" s="137" t="s">
        <v>1245</v>
      </c>
      <c r="C659" s="141" t="s">
        <v>1072</v>
      </c>
    </row>
    <row r="660" spans="1:3" x14ac:dyDescent="0.25">
      <c r="A660" s="142">
        <v>884</v>
      </c>
      <c r="B660" s="137" t="s">
        <v>1246</v>
      </c>
      <c r="C660" s="141" t="s">
        <v>1052</v>
      </c>
    </row>
    <row r="661" spans="1:3" x14ac:dyDescent="0.25">
      <c r="A661" s="142">
        <v>885</v>
      </c>
      <c r="B661" s="137" t="s">
        <v>1245</v>
      </c>
      <c r="C661" s="141" t="s">
        <v>1072</v>
      </c>
    </row>
    <row r="662" spans="1:3" x14ac:dyDescent="0.25">
      <c r="A662" s="142">
        <v>886</v>
      </c>
      <c r="B662" s="137" t="s">
        <v>1246</v>
      </c>
      <c r="C662" s="141" t="s">
        <v>1052</v>
      </c>
    </row>
    <row r="663" spans="1:3" x14ac:dyDescent="0.25">
      <c r="A663" s="142">
        <v>887</v>
      </c>
      <c r="B663" s="137" t="s">
        <v>1245</v>
      </c>
      <c r="C663" s="141" t="s">
        <v>1072</v>
      </c>
    </row>
    <row r="664" spans="1:3" x14ac:dyDescent="0.25">
      <c r="A664" s="142">
        <v>888</v>
      </c>
      <c r="B664" s="137" t="s">
        <v>1246</v>
      </c>
      <c r="C664" s="141" t="s">
        <v>1052</v>
      </c>
    </row>
    <row r="665" spans="1:3" x14ac:dyDescent="0.25">
      <c r="A665" s="142">
        <v>889</v>
      </c>
      <c r="B665" s="137" t="s">
        <v>1245</v>
      </c>
      <c r="C665" s="141" t="s">
        <v>1072</v>
      </c>
    </row>
    <row r="666" spans="1:3" x14ac:dyDescent="0.25">
      <c r="A666" s="142">
        <v>890</v>
      </c>
      <c r="B666" s="137" t="s">
        <v>1246</v>
      </c>
      <c r="C666" s="141" t="s">
        <v>1052</v>
      </c>
    </row>
    <row r="667" spans="1:3" x14ac:dyDescent="0.25">
      <c r="A667" s="142">
        <v>891</v>
      </c>
      <c r="B667" s="137" t="s">
        <v>1246</v>
      </c>
      <c r="C667" s="141" t="s">
        <v>1052</v>
      </c>
    </row>
    <row r="668" spans="1:3" x14ac:dyDescent="0.25">
      <c r="A668" s="142">
        <v>892</v>
      </c>
      <c r="B668" s="137" t="s">
        <v>1246</v>
      </c>
      <c r="C668" s="141" t="s">
        <v>1052</v>
      </c>
    </row>
    <row r="669" spans="1:3" x14ac:dyDescent="0.25">
      <c r="A669" s="142">
        <v>893</v>
      </c>
      <c r="B669" s="137" t="s">
        <v>1246</v>
      </c>
      <c r="C669" s="141" t="s">
        <v>1052</v>
      </c>
    </row>
    <row r="670" spans="1:3" x14ac:dyDescent="0.25">
      <c r="A670" s="142">
        <v>894</v>
      </c>
      <c r="B670" s="137" t="s">
        <v>1203</v>
      </c>
      <c r="C670" s="141" t="s">
        <v>1052</v>
      </c>
    </row>
    <row r="671" spans="1:3" x14ac:dyDescent="0.25">
      <c r="A671" s="142">
        <v>895</v>
      </c>
      <c r="B671" s="137" t="s">
        <v>1203</v>
      </c>
      <c r="C671" s="141" t="s">
        <v>1052</v>
      </c>
    </row>
    <row r="672" spans="1:3" x14ac:dyDescent="0.25">
      <c r="A672" s="142">
        <v>896</v>
      </c>
      <c r="B672" s="137" t="s">
        <v>1203</v>
      </c>
      <c r="C672" s="141" t="s">
        <v>1052</v>
      </c>
    </row>
    <row r="673" spans="1:3" x14ac:dyDescent="0.25">
      <c r="A673" s="142">
        <v>897</v>
      </c>
      <c r="B673" s="137" t="s">
        <v>1246</v>
      </c>
      <c r="C673" s="141" t="s">
        <v>1052</v>
      </c>
    </row>
    <row r="674" spans="1:3" x14ac:dyDescent="0.25">
      <c r="A674" s="142">
        <v>898</v>
      </c>
      <c r="B674" s="137" t="s">
        <v>1246</v>
      </c>
      <c r="C674" s="141" t="s">
        <v>1052</v>
      </c>
    </row>
    <row r="675" spans="1:3" x14ac:dyDescent="0.25">
      <c r="A675" s="142">
        <v>899</v>
      </c>
      <c r="B675" s="137" t="s">
        <v>1247</v>
      </c>
      <c r="C675" s="141" t="s">
        <v>1052</v>
      </c>
    </row>
    <row r="676" spans="1:3" x14ac:dyDescent="0.25">
      <c r="A676" s="142">
        <v>900</v>
      </c>
      <c r="B676" s="137" t="s">
        <v>1247</v>
      </c>
      <c r="C676" s="141" t="s">
        <v>1052</v>
      </c>
    </row>
    <row r="677" spans="1:3" x14ac:dyDescent="0.25">
      <c r="A677" s="142">
        <v>901</v>
      </c>
      <c r="B677" s="137" t="s">
        <v>1247</v>
      </c>
      <c r="C677" s="141" t="s">
        <v>1052</v>
      </c>
    </row>
    <row r="678" spans="1:3" x14ac:dyDescent="0.25">
      <c r="A678" s="142">
        <v>902</v>
      </c>
      <c r="B678" s="137" t="s">
        <v>1247</v>
      </c>
      <c r="C678" s="141" t="s">
        <v>1052</v>
      </c>
    </row>
    <row r="679" spans="1:3" x14ac:dyDescent="0.25">
      <c r="A679" s="142">
        <v>903</v>
      </c>
      <c r="B679" s="137" t="s">
        <v>1247</v>
      </c>
      <c r="C679" s="141" t="s">
        <v>1052</v>
      </c>
    </row>
    <row r="680" spans="1:3" x14ac:dyDescent="0.25">
      <c r="A680" s="142">
        <v>904</v>
      </c>
      <c r="B680" s="137" t="s">
        <v>1248</v>
      </c>
      <c r="C680" s="141" t="s">
        <v>1052</v>
      </c>
    </row>
    <row r="681" spans="1:3" x14ac:dyDescent="0.25">
      <c r="A681" s="142">
        <v>905</v>
      </c>
      <c r="B681" s="137" t="s">
        <v>1248</v>
      </c>
      <c r="C681" s="141" t="s">
        <v>1052</v>
      </c>
    </row>
    <row r="682" spans="1:3" x14ac:dyDescent="0.25">
      <c r="A682" s="142">
        <v>906</v>
      </c>
      <c r="B682" s="137" t="s">
        <v>1248</v>
      </c>
      <c r="C682" s="141" t="s">
        <v>1052</v>
      </c>
    </row>
    <row r="683" spans="1:3" x14ac:dyDescent="0.25">
      <c r="A683" s="142">
        <v>907</v>
      </c>
      <c r="B683" s="137" t="s">
        <v>1249</v>
      </c>
      <c r="C683" s="141" t="s">
        <v>1052</v>
      </c>
    </row>
    <row r="684" spans="1:3" x14ac:dyDescent="0.25">
      <c r="A684" s="142">
        <v>908</v>
      </c>
      <c r="B684" s="137" t="s">
        <v>1249</v>
      </c>
      <c r="C684" s="141" t="s">
        <v>1052</v>
      </c>
    </row>
    <row r="685" spans="1:3" x14ac:dyDescent="0.25">
      <c r="A685" s="142">
        <v>909</v>
      </c>
      <c r="B685" s="137" t="s">
        <v>1249</v>
      </c>
      <c r="C685" s="141" t="s">
        <v>1052</v>
      </c>
    </row>
    <row r="686" spans="1:3" x14ac:dyDescent="0.25">
      <c r="A686" s="142">
        <v>910</v>
      </c>
      <c r="B686" s="137" t="s">
        <v>1249</v>
      </c>
      <c r="C686" s="141" t="s">
        <v>1052</v>
      </c>
    </row>
    <row r="687" spans="1:3" x14ac:dyDescent="0.25">
      <c r="A687" s="142">
        <v>911</v>
      </c>
      <c r="B687" s="137" t="s">
        <v>1249</v>
      </c>
      <c r="C687" s="141" t="s">
        <v>1052</v>
      </c>
    </row>
    <row r="688" spans="1:3" x14ac:dyDescent="0.25">
      <c r="A688" s="142">
        <v>912</v>
      </c>
      <c r="B688" s="137" t="s">
        <v>1249</v>
      </c>
      <c r="C688" s="141" t="s">
        <v>1052</v>
      </c>
    </row>
    <row r="689" spans="1:3" x14ac:dyDescent="0.25">
      <c r="A689" s="142">
        <v>913</v>
      </c>
      <c r="B689" s="137" t="s">
        <v>1249</v>
      </c>
      <c r="C689" s="141" t="s">
        <v>1052</v>
      </c>
    </row>
    <row r="690" spans="1:3" x14ac:dyDescent="0.25">
      <c r="A690" s="142">
        <v>914</v>
      </c>
      <c r="B690" s="137" t="s">
        <v>1250</v>
      </c>
      <c r="C690" s="141" t="s">
        <v>1072</v>
      </c>
    </row>
    <row r="691" spans="1:3" x14ac:dyDescent="0.25">
      <c r="A691" s="142">
        <v>915</v>
      </c>
      <c r="B691" s="137" t="s">
        <v>1203</v>
      </c>
      <c r="C691" s="141" t="s">
        <v>1072</v>
      </c>
    </row>
    <row r="692" spans="1:3" x14ac:dyDescent="0.25">
      <c r="A692" s="142">
        <v>916</v>
      </c>
      <c r="B692" s="137" t="s">
        <v>1203</v>
      </c>
      <c r="C692" s="141" t="s">
        <v>1072</v>
      </c>
    </row>
    <row r="693" spans="1:3" x14ac:dyDescent="0.25">
      <c r="A693" s="142">
        <v>917</v>
      </c>
      <c r="B693" s="137" t="s">
        <v>1203</v>
      </c>
      <c r="C693" s="141" t="s">
        <v>1072</v>
      </c>
    </row>
    <row r="694" spans="1:3" x14ac:dyDescent="0.25">
      <c r="A694" s="142">
        <v>918</v>
      </c>
      <c r="B694" s="137" t="s">
        <v>1138</v>
      </c>
      <c r="C694" s="141" t="s">
        <v>1072</v>
      </c>
    </row>
    <row r="695" spans="1:3" x14ac:dyDescent="0.25">
      <c r="A695" s="142">
        <v>919</v>
      </c>
      <c r="B695" s="137" t="s">
        <v>1251</v>
      </c>
      <c r="C695" s="141" t="s">
        <v>1072</v>
      </c>
    </row>
    <row r="696" spans="1:3" x14ac:dyDescent="0.25">
      <c r="A696" s="142">
        <v>920</v>
      </c>
      <c r="B696" s="137" t="s">
        <v>1251</v>
      </c>
      <c r="C696" s="141" t="s">
        <v>1072</v>
      </c>
    </row>
    <row r="697" spans="1:3" x14ac:dyDescent="0.25">
      <c r="A697" s="142">
        <v>922</v>
      </c>
      <c r="B697" s="137" t="s">
        <v>1161</v>
      </c>
      <c r="C697" s="141" t="s">
        <v>1072</v>
      </c>
    </row>
    <row r="698" spans="1:3" x14ac:dyDescent="0.25">
      <c r="A698" s="142">
        <v>923</v>
      </c>
      <c r="B698" s="137" t="s">
        <v>1161</v>
      </c>
      <c r="C698" s="141" t="s">
        <v>1072</v>
      </c>
    </row>
    <row r="699" spans="1:3" x14ac:dyDescent="0.25">
      <c r="A699" s="142">
        <v>924</v>
      </c>
      <c r="B699" s="137" t="s">
        <v>1161</v>
      </c>
      <c r="C699" s="141" t="s">
        <v>1072</v>
      </c>
    </row>
    <row r="700" spans="1:3" x14ac:dyDescent="0.25">
      <c r="A700" s="142">
        <v>925</v>
      </c>
      <c r="B700" s="137" t="s">
        <v>1252</v>
      </c>
      <c r="C700" s="141" t="s">
        <v>1191</v>
      </c>
    </row>
    <row r="701" spans="1:3" x14ac:dyDescent="0.25">
      <c r="A701" s="142">
        <v>926</v>
      </c>
      <c r="B701" s="137" t="s">
        <v>1192</v>
      </c>
      <c r="C701" s="141" t="s">
        <v>1191</v>
      </c>
    </row>
    <row r="702" spans="1:3" x14ac:dyDescent="0.25">
      <c r="A702" s="142">
        <v>927</v>
      </c>
      <c r="B702" s="137" t="s">
        <v>1194</v>
      </c>
      <c r="C702" s="141" t="s">
        <v>1191</v>
      </c>
    </row>
    <row r="703" spans="1:3" x14ac:dyDescent="0.25">
      <c r="A703" s="142">
        <v>928</v>
      </c>
      <c r="B703" s="137" t="s">
        <v>1193</v>
      </c>
      <c r="C703" s="141" t="s">
        <v>1191</v>
      </c>
    </row>
    <row r="704" spans="1:3" x14ac:dyDescent="0.25">
      <c r="A704" s="142">
        <v>929</v>
      </c>
      <c r="B704" s="137" t="s">
        <v>1247</v>
      </c>
      <c r="C704" s="141" t="s">
        <v>1052</v>
      </c>
    </row>
    <row r="705" spans="1:3" x14ac:dyDescent="0.25">
      <c r="A705" s="142">
        <v>930</v>
      </c>
      <c r="B705" s="137" t="s">
        <v>1247</v>
      </c>
      <c r="C705" s="141" t="s">
        <v>1052</v>
      </c>
    </row>
    <row r="706" spans="1:3" x14ac:dyDescent="0.25">
      <c r="A706" s="142">
        <v>931</v>
      </c>
      <c r="B706" s="137" t="s">
        <v>1247</v>
      </c>
      <c r="C706" s="141" t="s">
        <v>1052</v>
      </c>
    </row>
    <row r="707" spans="1:3" x14ac:dyDescent="0.25">
      <c r="A707" s="142">
        <v>932</v>
      </c>
      <c r="B707" s="137" t="s">
        <v>1253</v>
      </c>
      <c r="C707" s="141" t="s">
        <v>1072</v>
      </c>
    </row>
    <row r="708" spans="1:3" x14ac:dyDescent="0.25">
      <c r="A708" s="142">
        <v>933</v>
      </c>
      <c r="B708" s="137" t="s">
        <v>1245</v>
      </c>
      <c r="C708" s="141" t="s">
        <v>1072</v>
      </c>
    </row>
    <row r="709" spans="1:3" x14ac:dyDescent="0.25">
      <c r="A709" s="142">
        <v>934</v>
      </c>
      <c r="B709" s="137" t="s">
        <v>1246</v>
      </c>
      <c r="C709" s="141" t="s">
        <v>1052</v>
      </c>
    </row>
    <row r="710" spans="1:3" x14ac:dyDescent="0.25">
      <c r="A710" s="142">
        <v>935</v>
      </c>
      <c r="B710" s="137" t="s">
        <v>1254</v>
      </c>
      <c r="C710" s="141" t="s">
        <v>1072</v>
      </c>
    </row>
    <row r="711" spans="1:3" x14ac:dyDescent="0.25">
      <c r="A711" s="142">
        <v>936</v>
      </c>
      <c r="B711" s="137" t="s">
        <v>1254</v>
      </c>
      <c r="C711" s="141" t="s">
        <v>1072</v>
      </c>
    </row>
    <row r="712" spans="1:3" x14ac:dyDescent="0.25">
      <c r="A712" s="142">
        <v>937</v>
      </c>
      <c r="B712" s="137" t="s">
        <v>1254</v>
      </c>
      <c r="C712" s="141" t="s">
        <v>1072</v>
      </c>
    </row>
    <row r="713" spans="1:3" x14ac:dyDescent="0.25">
      <c r="A713" s="142">
        <v>938</v>
      </c>
      <c r="B713" s="137" t="s">
        <v>1254</v>
      </c>
      <c r="C713" s="141" t="s">
        <v>1072</v>
      </c>
    </row>
    <row r="714" spans="1:3" x14ac:dyDescent="0.25">
      <c r="A714" s="142">
        <v>939</v>
      </c>
      <c r="B714" s="137" t="s">
        <v>1254</v>
      </c>
      <c r="C714" s="141" t="s">
        <v>1072</v>
      </c>
    </row>
    <row r="715" spans="1:3" x14ac:dyDescent="0.25">
      <c r="A715" s="142">
        <v>940</v>
      </c>
      <c r="B715" s="137" t="s">
        <v>1255</v>
      </c>
      <c r="C715" s="141" t="s">
        <v>1213</v>
      </c>
    </row>
    <row r="716" spans="1:3" x14ac:dyDescent="0.25">
      <c r="A716" s="142">
        <v>941</v>
      </c>
      <c r="B716" s="137" t="s">
        <v>1256</v>
      </c>
      <c r="C716" s="141" t="s">
        <v>1213</v>
      </c>
    </row>
    <row r="717" spans="1:3" x14ac:dyDescent="0.25">
      <c r="A717" s="142">
        <v>942</v>
      </c>
      <c r="B717" s="137" t="s">
        <v>1107</v>
      </c>
      <c r="C717" s="141" t="s">
        <v>1072</v>
      </c>
    </row>
    <row r="718" spans="1:3" x14ac:dyDescent="0.25">
      <c r="A718" s="142">
        <v>943</v>
      </c>
      <c r="B718" s="137" t="s">
        <v>1098</v>
      </c>
      <c r="C718" s="141" t="s">
        <v>1072</v>
      </c>
    </row>
    <row r="719" spans="1:3" x14ac:dyDescent="0.25">
      <c r="A719" s="142">
        <v>944</v>
      </c>
      <c r="B719" s="137" t="s">
        <v>1098</v>
      </c>
      <c r="C719" s="141" t="s">
        <v>1072</v>
      </c>
    </row>
    <row r="720" spans="1:3" x14ac:dyDescent="0.25">
      <c r="A720" s="142">
        <v>945</v>
      </c>
      <c r="B720" s="137" t="s">
        <v>1098</v>
      </c>
      <c r="C720" s="141" t="s">
        <v>1072</v>
      </c>
    </row>
    <row r="721" spans="1:3" x14ac:dyDescent="0.25">
      <c r="A721" s="142">
        <v>946</v>
      </c>
      <c r="B721" s="137" t="s">
        <v>1098</v>
      </c>
      <c r="C721" s="141" t="s">
        <v>1072</v>
      </c>
    </row>
    <row r="722" spans="1:3" x14ac:dyDescent="0.25">
      <c r="A722" s="142">
        <v>947</v>
      </c>
      <c r="B722" s="137" t="s">
        <v>1257</v>
      </c>
      <c r="C722" s="141" t="s">
        <v>1072</v>
      </c>
    </row>
    <row r="723" spans="1:3" x14ac:dyDescent="0.25">
      <c r="A723" s="142">
        <v>948</v>
      </c>
      <c r="B723" s="137" t="s">
        <v>1258</v>
      </c>
      <c r="C723" s="141" t="s">
        <v>1072</v>
      </c>
    </row>
    <row r="724" spans="1:3" x14ac:dyDescent="0.25">
      <c r="A724" s="142">
        <v>949</v>
      </c>
      <c r="B724" s="137" t="s">
        <v>1259</v>
      </c>
      <c r="C724" s="141" t="s">
        <v>1072</v>
      </c>
    </row>
    <row r="725" spans="1:3" x14ac:dyDescent="0.25">
      <c r="A725" s="142">
        <v>950</v>
      </c>
      <c r="B725" s="137" t="s">
        <v>1260</v>
      </c>
      <c r="C725" s="141" t="s">
        <v>1052</v>
      </c>
    </row>
    <row r="726" spans="1:3" x14ac:dyDescent="0.25">
      <c r="A726" s="142">
        <v>951</v>
      </c>
      <c r="B726" s="137" t="s">
        <v>1261</v>
      </c>
      <c r="C726" s="141" t="s">
        <v>1052</v>
      </c>
    </row>
    <row r="727" spans="1:3" x14ac:dyDescent="0.25">
      <c r="A727" s="142">
        <v>952</v>
      </c>
      <c r="B727" s="137" t="s">
        <v>1262</v>
      </c>
      <c r="C727" s="141" t="s">
        <v>1072</v>
      </c>
    </row>
    <row r="728" spans="1:3" x14ac:dyDescent="0.25">
      <c r="A728" s="142">
        <v>953</v>
      </c>
      <c r="B728" s="137" t="s">
        <v>1263</v>
      </c>
      <c r="C728" s="141" t="s">
        <v>1072</v>
      </c>
    </row>
    <row r="729" spans="1:3" x14ac:dyDescent="0.25">
      <c r="A729" s="142">
        <v>954</v>
      </c>
      <c r="B729" s="137" t="s">
        <v>1264</v>
      </c>
      <c r="C729" s="141" t="s">
        <v>1072</v>
      </c>
    </row>
    <row r="730" spans="1:3" x14ac:dyDescent="0.25">
      <c r="A730" s="142">
        <v>955</v>
      </c>
      <c r="B730" s="137" t="s">
        <v>1265</v>
      </c>
      <c r="C730" s="141" t="s">
        <v>1072</v>
      </c>
    </row>
    <row r="731" spans="1:3" x14ac:dyDescent="0.25">
      <c r="A731" s="142">
        <v>956</v>
      </c>
      <c r="B731" s="137" t="s">
        <v>1266</v>
      </c>
      <c r="C731" s="141" t="s">
        <v>1072</v>
      </c>
    </row>
    <row r="732" spans="1:3" x14ac:dyDescent="0.25">
      <c r="A732" s="142">
        <v>957</v>
      </c>
      <c r="B732" s="137" t="s">
        <v>1267</v>
      </c>
      <c r="C732" s="141" t="s">
        <v>1072</v>
      </c>
    </row>
    <row r="733" spans="1:3" x14ac:dyDescent="0.25">
      <c r="A733" s="142">
        <v>958</v>
      </c>
      <c r="B733" s="137" t="s">
        <v>1268</v>
      </c>
      <c r="C733" s="141" t="s">
        <v>1072</v>
      </c>
    </row>
    <row r="734" spans="1:3" x14ac:dyDescent="0.25">
      <c r="A734" s="142">
        <v>959</v>
      </c>
      <c r="B734" s="137" t="s">
        <v>1269</v>
      </c>
      <c r="C734" s="141" t="s">
        <v>1072</v>
      </c>
    </row>
    <row r="735" spans="1:3" x14ac:dyDescent="0.25">
      <c r="A735" s="142">
        <v>960</v>
      </c>
      <c r="B735" s="137" t="s">
        <v>1270</v>
      </c>
      <c r="C735" s="141" t="s">
        <v>1072</v>
      </c>
    </row>
    <row r="736" spans="1:3" x14ac:dyDescent="0.25">
      <c r="A736" s="142">
        <v>961</v>
      </c>
      <c r="B736" s="137" t="s">
        <v>1271</v>
      </c>
      <c r="C736" s="141" t="s">
        <v>1072</v>
      </c>
    </row>
    <row r="737" spans="1:3" x14ac:dyDescent="0.25">
      <c r="A737" s="142">
        <v>962</v>
      </c>
      <c r="B737" s="137" t="s">
        <v>1272</v>
      </c>
      <c r="C737" s="141" t="s">
        <v>1072</v>
      </c>
    </row>
    <row r="738" spans="1:3" x14ac:dyDescent="0.25">
      <c r="A738" s="142">
        <v>963</v>
      </c>
      <c r="B738" s="137" t="s">
        <v>1273</v>
      </c>
      <c r="C738" s="141" t="s">
        <v>1072</v>
      </c>
    </row>
    <row r="739" spans="1:3" x14ac:dyDescent="0.25">
      <c r="A739" s="142">
        <v>964</v>
      </c>
      <c r="B739" s="137" t="s">
        <v>1274</v>
      </c>
      <c r="C739" s="141" t="s">
        <v>1072</v>
      </c>
    </row>
    <row r="740" spans="1:3" x14ac:dyDescent="0.25">
      <c r="A740" s="142">
        <v>965</v>
      </c>
      <c r="B740" s="137" t="s">
        <v>1275</v>
      </c>
      <c r="C740" s="141" t="s">
        <v>1072</v>
      </c>
    </row>
    <row r="741" spans="1:3" x14ac:dyDescent="0.25">
      <c r="A741" s="142">
        <v>966</v>
      </c>
      <c r="B741" s="137" t="s">
        <v>1118</v>
      </c>
      <c r="C741" s="141" t="s">
        <v>1052</v>
      </c>
    </row>
    <row r="742" spans="1:3" x14ac:dyDescent="0.25">
      <c r="A742" s="142">
        <v>967</v>
      </c>
      <c r="B742" s="137" t="s">
        <v>1130</v>
      </c>
      <c r="C742" s="141" t="s">
        <v>1072</v>
      </c>
    </row>
    <row r="743" spans="1:3" x14ac:dyDescent="0.25">
      <c r="A743" s="142">
        <v>968</v>
      </c>
      <c r="B743" s="137" t="s">
        <v>1130</v>
      </c>
      <c r="C743" s="141" t="s">
        <v>1072</v>
      </c>
    </row>
    <row r="744" spans="1:3" x14ac:dyDescent="0.25">
      <c r="A744" s="142">
        <v>969</v>
      </c>
      <c r="B744" s="137" t="s">
        <v>1275</v>
      </c>
      <c r="C744" s="141" t="s">
        <v>1072</v>
      </c>
    </row>
    <row r="745" spans="1:3" x14ac:dyDescent="0.25">
      <c r="A745" s="142">
        <v>970</v>
      </c>
      <c r="B745" s="137" t="s">
        <v>1086</v>
      </c>
      <c r="C745" s="141" t="s">
        <v>1072</v>
      </c>
    </row>
    <row r="746" spans="1:3" x14ac:dyDescent="0.25">
      <c r="A746" s="142">
        <v>971</v>
      </c>
      <c r="B746" s="137" t="s">
        <v>1276</v>
      </c>
      <c r="C746" s="141" t="s">
        <v>1072</v>
      </c>
    </row>
    <row r="747" spans="1:3" x14ac:dyDescent="0.25">
      <c r="A747" s="142">
        <v>972</v>
      </c>
      <c r="B747" s="137" t="s">
        <v>1277</v>
      </c>
      <c r="C747" s="141" t="s">
        <v>1072</v>
      </c>
    </row>
    <row r="748" spans="1:3" x14ac:dyDescent="0.25">
      <c r="A748" s="142">
        <v>973</v>
      </c>
      <c r="B748" s="137" t="s">
        <v>1128</v>
      </c>
      <c r="C748" s="141" t="s">
        <v>1072</v>
      </c>
    </row>
    <row r="749" spans="1:3" x14ac:dyDescent="0.25">
      <c r="A749" s="142">
        <v>974</v>
      </c>
      <c r="B749" s="137" t="s">
        <v>1154</v>
      </c>
      <c r="C749" s="141" t="s">
        <v>1072</v>
      </c>
    </row>
    <row r="750" spans="1:3" x14ac:dyDescent="0.25">
      <c r="A750" s="142">
        <v>975</v>
      </c>
      <c r="B750" s="137" t="s">
        <v>1278</v>
      </c>
      <c r="C750" s="141" t="s">
        <v>1072</v>
      </c>
    </row>
    <row r="751" spans="1:3" x14ac:dyDescent="0.25">
      <c r="A751" s="142">
        <v>976</v>
      </c>
      <c r="B751" s="137" t="s">
        <v>1279</v>
      </c>
      <c r="C751" s="141" t="s">
        <v>1072</v>
      </c>
    </row>
    <row r="752" spans="1:3" x14ac:dyDescent="0.25">
      <c r="A752" s="142">
        <v>978</v>
      </c>
      <c r="B752" s="137" t="s">
        <v>1112</v>
      </c>
      <c r="C752" s="141" t="s">
        <v>1052</v>
      </c>
    </row>
    <row r="753" spans="1:3" x14ac:dyDescent="0.25">
      <c r="A753" s="142">
        <v>979</v>
      </c>
      <c r="B753" s="137" t="s">
        <v>1151</v>
      </c>
      <c r="C753" s="141" t="s">
        <v>1052</v>
      </c>
    </row>
    <row r="754" spans="1:3" x14ac:dyDescent="0.25">
      <c r="A754" s="142">
        <v>980</v>
      </c>
      <c r="B754" s="137" t="s">
        <v>1280</v>
      </c>
      <c r="C754" s="141" t="s">
        <v>1072</v>
      </c>
    </row>
    <row r="755" spans="1:3" x14ac:dyDescent="0.25">
      <c r="A755" s="142">
        <v>981</v>
      </c>
      <c r="B755" s="137" t="s">
        <v>1281</v>
      </c>
      <c r="C755" s="141" t="s">
        <v>1052</v>
      </c>
    </row>
    <row r="756" spans="1:3" x14ac:dyDescent="0.25">
      <c r="A756" s="142">
        <v>982</v>
      </c>
      <c r="B756" s="137" t="s">
        <v>1282</v>
      </c>
      <c r="C756" s="141" t="s">
        <v>1072</v>
      </c>
    </row>
    <row r="757" spans="1:3" x14ac:dyDescent="0.25">
      <c r="A757" s="142">
        <v>983</v>
      </c>
      <c r="B757" s="137" t="s">
        <v>1283</v>
      </c>
      <c r="C757" s="141" t="s">
        <v>1072</v>
      </c>
    </row>
    <row r="758" spans="1:3" x14ac:dyDescent="0.25">
      <c r="A758" s="142">
        <v>984</v>
      </c>
      <c r="B758" s="137" t="s">
        <v>1284</v>
      </c>
      <c r="C758" s="141" t="s">
        <v>1072</v>
      </c>
    </row>
    <row r="759" spans="1:3" x14ac:dyDescent="0.25">
      <c r="A759" s="142">
        <v>985</v>
      </c>
      <c r="B759" s="137" t="s">
        <v>1285</v>
      </c>
      <c r="C759" s="141" t="s">
        <v>1072</v>
      </c>
    </row>
    <row r="760" spans="1:3" x14ac:dyDescent="0.25">
      <c r="A760" s="142">
        <v>989</v>
      </c>
      <c r="B760" s="137" t="s">
        <v>1167</v>
      </c>
      <c r="C760" s="141" t="s">
        <v>1072</v>
      </c>
    </row>
    <row r="761" spans="1:3" x14ac:dyDescent="0.25">
      <c r="A761" s="142">
        <v>990</v>
      </c>
      <c r="B761" s="137" t="s">
        <v>1168</v>
      </c>
      <c r="C761" s="141" t="s">
        <v>1052</v>
      </c>
    </row>
    <row r="762" spans="1:3" x14ac:dyDescent="0.25">
      <c r="A762" s="142">
        <v>991</v>
      </c>
      <c r="B762" s="137" t="s">
        <v>1118</v>
      </c>
      <c r="C762" s="141" t="s">
        <v>1052</v>
      </c>
    </row>
    <row r="763" spans="1:3" x14ac:dyDescent="0.25">
      <c r="A763" s="142">
        <v>996</v>
      </c>
      <c r="B763" s="137" t="s">
        <v>1198</v>
      </c>
      <c r="C763" s="141" t="s">
        <v>1072</v>
      </c>
    </row>
    <row r="764" spans="1:3" x14ac:dyDescent="0.25">
      <c r="A764" s="142">
        <v>997</v>
      </c>
      <c r="B764" s="137" t="s">
        <v>1286</v>
      </c>
      <c r="C764" s="141" t="s">
        <v>1072</v>
      </c>
    </row>
  </sheetData>
  <hyperlinks>
    <hyperlink ref="A1" location="Overview!A1" display="Back to Overview" xr:uid="{962BC429-272F-44E0-9BA1-F4C380F509D3}"/>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B459-3F0E-4869-9E90-AC7ECD578020}">
  <dimension ref="A1:G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7" max="7" width="31.1796875" bestFit="1" customWidth="1"/>
  </cols>
  <sheetData>
    <row r="1" spans="1:7" x14ac:dyDescent="0.25">
      <c r="A1" s="140" t="s">
        <v>35</v>
      </c>
      <c r="B1" s="140"/>
    </row>
    <row r="2" spans="1:7" ht="36" customHeight="1" x14ac:dyDescent="0.25">
      <c r="A2" s="238" t="str">
        <f>Overview!B4&amp; " - Effective from "&amp;Overview!D4&amp;" - "&amp;Overview!E4&amp;" Residual Charging Bands in SP Distribution Area (GSP Group _N)"</f>
        <v>Scottish Hydro Electric Power Distribution plc - Effective from 1 April 2023 - Final Residual Charging Bands in SP Distribution Area (GSP Group _N)</v>
      </c>
      <c r="B2" s="266"/>
      <c r="C2" s="266"/>
      <c r="D2" s="266"/>
      <c r="E2" s="266"/>
      <c r="F2" s="267"/>
    </row>
    <row r="3" spans="1:7" x14ac:dyDescent="0.25">
      <c r="F3" s="178"/>
    </row>
    <row r="4" spans="1:7" ht="29" x14ac:dyDescent="0.35">
      <c r="A4" s="179" t="s">
        <v>1287</v>
      </c>
      <c r="B4" s="179" t="s">
        <v>1288</v>
      </c>
      <c r="C4" s="179" t="s">
        <v>1289</v>
      </c>
      <c r="D4" s="179" t="s">
        <v>1290</v>
      </c>
      <c r="E4" s="179" t="s">
        <v>1291</v>
      </c>
      <c r="F4" s="180" t="s">
        <v>1292</v>
      </c>
      <c r="G4" s="181"/>
    </row>
    <row r="5" spans="1:7" ht="14.5" x14ac:dyDescent="0.35">
      <c r="A5" s="182" t="s">
        <v>1293</v>
      </c>
      <c r="B5" s="183" t="s">
        <v>1294</v>
      </c>
      <c r="C5" s="183" t="s">
        <v>1295</v>
      </c>
      <c r="D5" s="184" t="s">
        <v>1295</v>
      </c>
      <c r="E5" s="184" t="s">
        <v>1295</v>
      </c>
      <c r="F5" s="185">
        <v>61.830606868264631</v>
      </c>
      <c r="G5" s="181"/>
    </row>
    <row r="6" spans="1:7" ht="14.5" x14ac:dyDescent="0.35">
      <c r="A6" s="269" t="s">
        <v>1296</v>
      </c>
      <c r="B6" s="183">
        <v>1</v>
      </c>
      <c r="C6" s="183" t="s">
        <v>1297</v>
      </c>
      <c r="D6" s="186">
        <v>0</v>
      </c>
      <c r="E6" s="186">
        <v>3571</v>
      </c>
      <c r="F6" s="185">
        <v>69.27950732024874</v>
      </c>
      <c r="G6" s="181"/>
    </row>
    <row r="7" spans="1:7" ht="14.5" x14ac:dyDescent="0.35">
      <c r="A7" s="270"/>
      <c r="B7" s="183">
        <v>2</v>
      </c>
      <c r="C7" s="183" t="s">
        <v>1297</v>
      </c>
      <c r="D7" s="186">
        <v>3571</v>
      </c>
      <c r="E7" s="186">
        <v>12553</v>
      </c>
      <c r="F7" s="185">
        <v>175.5965269195035</v>
      </c>
      <c r="G7" s="181"/>
    </row>
    <row r="8" spans="1:7" ht="14.5" x14ac:dyDescent="0.35">
      <c r="A8" s="270"/>
      <c r="B8" s="183">
        <v>3</v>
      </c>
      <c r="C8" s="183" t="s">
        <v>1297</v>
      </c>
      <c r="D8" s="186">
        <v>12553</v>
      </c>
      <c r="E8" s="186">
        <v>25279</v>
      </c>
      <c r="F8" s="185">
        <v>391.48061405517251</v>
      </c>
      <c r="G8" s="181"/>
    </row>
    <row r="9" spans="1:7" ht="14.5" x14ac:dyDescent="0.35">
      <c r="A9" s="271"/>
      <c r="B9" s="183">
        <v>4</v>
      </c>
      <c r="C9" s="183" t="s">
        <v>1297</v>
      </c>
      <c r="D9" s="186">
        <v>25279</v>
      </c>
      <c r="E9" s="186" t="s">
        <v>1298</v>
      </c>
      <c r="F9" s="185">
        <v>1159.9637090499862</v>
      </c>
      <c r="G9" s="181"/>
    </row>
    <row r="10" spans="1:7" ht="14.5" x14ac:dyDescent="0.35">
      <c r="A10" s="269" t="s">
        <v>1299</v>
      </c>
      <c r="B10" s="183">
        <v>1</v>
      </c>
      <c r="C10" s="183" t="s">
        <v>1300</v>
      </c>
      <c r="D10" s="186">
        <v>0</v>
      </c>
      <c r="E10" s="186">
        <v>80</v>
      </c>
      <c r="F10" s="185">
        <v>2080.2778448746194</v>
      </c>
      <c r="G10" s="181"/>
    </row>
    <row r="11" spans="1:7" ht="14.5" x14ac:dyDescent="0.35">
      <c r="A11" s="270"/>
      <c r="B11" s="183">
        <v>2</v>
      </c>
      <c r="C11" s="183" t="s">
        <v>1300</v>
      </c>
      <c r="D11" s="186">
        <v>80</v>
      </c>
      <c r="E11" s="186">
        <v>150</v>
      </c>
      <c r="F11" s="185">
        <v>3674.0338470053543</v>
      </c>
      <c r="G11" s="181"/>
    </row>
    <row r="12" spans="1:7" ht="14.5" x14ac:dyDescent="0.35">
      <c r="A12" s="270"/>
      <c r="B12" s="183">
        <v>3</v>
      </c>
      <c r="C12" s="183" t="s">
        <v>1300</v>
      </c>
      <c r="D12" s="186">
        <v>150</v>
      </c>
      <c r="E12" s="186">
        <v>231</v>
      </c>
      <c r="F12" s="185">
        <v>6248.5107845754083</v>
      </c>
      <c r="G12" s="181"/>
    </row>
    <row r="13" spans="1:7" ht="14.5" x14ac:dyDescent="0.35">
      <c r="A13" s="271"/>
      <c r="B13" s="183">
        <v>4</v>
      </c>
      <c r="C13" s="183" t="s">
        <v>1300</v>
      </c>
      <c r="D13" s="186">
        <v>231</v>
      </c>
      <c r="E13" s="186" t="s">
        <v>1298</v>
      </c>
      <c r="F13" s="185">
        <v>13099.563358502113</v>
      </c>
      <c r="G13" s="181"/>
    </row>
    <row r="14" spans="1:7" ht="14.5" x14ac:dyDescent="0.35">
      <c r="A14" s="269" t="s">
        <v>1301</v>
      </c>
      <c r="B14" s="183">
        <v>1</v>
      </c>
      <c r="C14" s="183" t="s">
        <v>1300</v>
      </c>
      <c r="D14" s="186">
        <v>0</v>
      </c>
      <c r="E14" s="186">
        <v>422</v>
      </c>
      <c r="F14" s="185">
        <v>10670.610475871637</v>
      </c>
      <c r="G14" s="181"/>
    </row>
    <row r="15" spans="1:7" ht="14.5" x14ac:dyDescent="0.35">
      <c r="A15" s="270"/>
      <c r="B15" s="183">
        <v>2</v>
      </c>
      <c r="C15" s="183" t="s">
        <v>1300</v>
      </c>
      <c r="D15" s="186">
        <v>422</v>
      </c>
      <c r="E15" s="186">
        <v>1000</v>
      </c>
      <c r="F15" s="185">
        <v>33016.668611541369</v>
      </c>
      <c r="G15" s="181"/>
    </row>
    <row r="16" spans="1:7" ht="14.5" x14ac:dyDescent="0.35">
      <c r="A16" s="270"/>
      <c r="B16" s="183">
        <v>3</v>
      </c>
      <c r="C16" s="183" t="s">
        <v>1300</v>
      </c>
      <c r="D16" s="186">
        <v>1000</v>
      </c>
      <c r="E16" s="186">
        <v>1800</v>
      </c>
      <c r="F16" s="185">
        <v>67897.472709587368</v>
      </c>
      <c r="G16" s="181"/>
    </row>
    <row r="17" spans="1:7" ht="14.5" x14ac:dyDescent="0.35">
      <c r="A17" s="271"/>
      <c r="B17" s="183">
        <v>4</v>
      </c>
      <c r="C17" s="183" t="s">
        <v>1300</v>
      </c>
      <c r="D17" s="186">
        <v>1800</v>
      </c>
      <c r="E17" s="186" t="s">
        <v>1298</v>
      </c>
      <c r="F17" s="185">
        <v>176842.14937658378</v>
      </c>
      <c r="G17" s="181"/>
    </row>
    <row r="18" spans="1:7" ht="14.5" x14ac:dyDescent="0.35">
      <c r="A18" s="272" t="s">
        <v>1302</v>
      </c>
      <c r="B18" s="183">
        <v>1</v>
      </c>
      <c r="C18" s="183" t="s">
        <v>1300</v>
      </c>
      <c r="D18" s="186">
        <v>0</v>
      </c>
      <c r="E18" s="186">
        <v>5000</v>
      </c>
      <c r="F18" s="185">
        <v>7318.7007286814487</v>
      </c>
      <c r="G18" s="187"/>
    </row>
    <row r="19" spans="1:7" ht="14.5" x14ac:dyDescent="0.35">
      <c r="A19" s="273"/>
      <c r="B19" s="183">
        <v>2</v>
      </c>
      <c r="C19" s="183" t="s">
        <v>1300</v>
      </c>
      <c r="D19" s="186">
        <v>5000</v>
      </c>
      <c r="E19" s="186">
        <v>12000</v>
      </c>
      <c r="F19" s="185">
        <v>41548.548369985889</v>
      </c>
      <c r="G19" s="187"/>
    </row>
    <row r="20" spans="1:7" ht="14.5" x14ac:dyDescent="0.35">
      <c r="A20" s="273"/>
      <c r="B20" s="183">
        <v>3</v>
      </c>
      <c r="C20" s="183" t="s">
        <v>1300</v>
      </c>
      <c r="D20" s="186">
        <v>12000</v>
      </c>
      <c r="E20" s="186">
        <v>21500</v>
      </c>
      <c r="F20" s="185">
        <v>93175.865231652293</v>
      </c>
      <c r="G20" s="187"/>
    </row>
    <row r="21" spans="1:7" ht="14.5" x14ac:dyDescent="0.35">
      <c r="A21" s="274"/>
      <c r="B21" s="183">
        <v>4</v>
      </c>
      <c r="C21" s="183" t="s">
        <v>1300</v>
      </c>
      <c r="D21" s="186">
        <v>21500</v>
      </c>
      <c r="E21" s="186" t="s">
        <v>1298</v>
      </c>
      <c r="F21" s="185">
        <v>73391.97894670449</v>
      </c>
      <c r="G21" s="187"/>
    </row>
    <row r="22" spans="1:7" ht="14.5" x14ac:dyDescent="0.35">
      <c r="A22" s="181" t="s">
        <v>1303</v>
      </c>
      <c r="B22" s="181"/>
      <c r="C22" s="181"/>
      <c r="D22" s="181"/>
      <c r="E22" s="181"/>
      <c r="F22" s="181"/>
      <c r="G22" s="181"/>
    </row>
  </sheetData>
  <mergeCells count="5">
    <mergeCell ref="A2:F2"/>
    <mergeCell ref="A6:A9"/>
    <mergeCell ref="A10:A13"/>
    <mergeCell ref="A14:A17"/>
    <mergeCell ref="A18:A21"/>
  </mergeCells>
  <hyperlinks>
    <hyperlink ref="A1" location="Overview!A1" display="Back to Overview" xr:uid="{0D2CDAAA-F675-43E7-BEF6-CFB373E712E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J6" sqref="J6"/>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ht="27" customHeight="1" x14ac:dyDescent="0.25">
      <c r="B1" s="80" t="s">
        <v>35</v>
      </c>
    </row>
    <row r="2" spans="1:154" s="2" customFormat="1" ht="21.75" customHeight="1" x14ac:dyDescent="0.25">
      <c r="B2" s="275" t="str">
        <f>Overview!B4&amp; " in SP Distribution Area (GSP Group_N) - Effective from "&amp;Overview!D4&amp;" - "&amp;Overview!E4</f>
        <v>Scottish Hydro Electric Power Distribution plc in SP Distribution Area (GSP Group_N) - Effective from 1 April 2023 - Final</v>
      </c>
      <c r="C2" s="276"/>
      <c r="D2" s="276"/>
      <c r="E2" s="276"/>
      <c r="F2" s="276"/>
      <c r="G2" s="276"/>
      <c r="H2" s="276"/>
      <c r="I2" s="276"/>
      <c r="J2" s="276"/>
      <c r="K2" s="276"/>
      <c r="L2" s="276"/>
      <c r="M2" s="276"/>
      <c r="N2" s="276"/>
      <c r="O2" s="276"/>
      <c r="P2" s="276"/>
      <c r="Q2" s="276"/>
      <c r="R2" s="276"/>
      <c r="S2" s="276"/>
      <c r="T2" s="277"/>
      <c r="U2"/>
      <c r="V2"/>
      <c r="W2"/>
      <c r="X2"/>
      <c r="Y2"/>
      <c r="Z2"/>
      <c r="AA2"/>
      <c r="AB2" s="22"/>
      <c r="AC2" s="51" t="s">
        <v>62</v>
      </c>
      <c r="AD2" s="51" t="s">
        <v>63</v>
      </c>
      <c r="AE2" s="51" t="s">
        <v>64</v>
      </c>
      <c r="AF2" s="11" t="s">
        <v>65</v>
      </c>
      <c r="AG2" s="11" t="s">
        <v>66</v>
      </c>
      <c r="AH2" s="22" t="s">
        <v>67</v>
      </c>
      <c r="AI2" s="11"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0" customFormat="1" ht="9" customHeight="1" x14ac:dyDescent="0.25">
      <c r="A3" s="89"/>
      <c r="B3" s="89"/>
      <c r="C3" s="89"/>
      <c r="D3" s="89"/>
      <c r="E3" s="89"/>
      <c r="F3" s="89"/>
      <c r="G3" s="89"/>
      <c r="H3" s="89"/>
      <c r="I3" s="89"/>
      <c r="J3" s="89"/>
      <c r="K3" s="89"/>
      <c r="L3"/>
      <c r="M3"/>
      <c r="N3"/>
      <c r="O3"/>
      <c r="P3"/>
      <c r="Q3"/>
      <c r="R3"/>
      <c r="S3"/>
      <c r="T3"/>
      <c r="U3"/>
      <c r="V3"/>
      <c r="W3"/>
      <c r="X3"/>
      <c r="Y3"/>
      <c r="Z3"/>
      <c r="AA3"/>
      <c r="AB3" s="13" t="s">
        <v>1293</v>
      </c>
      <c r="AC3" s="121" t="s">
        <v>1304</v>
      </c>
      <c r="AD3" s="122" t="s">
        <v>1305</v>
      </c>
      <c r="AE3" s="123" t="s">
        <v>64</v>
      </c>
      <c r="AF3" s="129" t="s">
        <v>1306</v>
      </c>
      <c r="AG3" s="124" t="s">
        <v>1307</v>
      </c>
      <c r="AH3" s="124" t="s">
        <v>1307</v>
      </c>
      <c r="AI3" s="125" t="s">
        <v>1307</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81" t="s">
        <v>1308</v>
      </c>
      <c r="C4" s="282"/>
      <c r="D4" s="282"/>
      <c r="E4" s="282"/>
      <c r="F4" s="282"/>
      <c r="G4" s="282"/>
      <c r="H4" s="282"/>
      <c r="I4" s="283"/>
      <c r="L4" s="281" t="s">
        <v>1309</v>
      </c>
      <c r="M4" s="282"/>
      <c r="N4" s="282"/>
      <c r="O4" s="282"/>
      <c r="P4" s="282"/>
      <c r="Q4" s="282"/>
      <c r="R4" s="282"/>
      <c r="S4" s="282"/>
      <c r="T4" s="283"/>
      <c r="AB4" s="13" t="s">
        <v>1310</v>
      </c>
      <c r="AC4" s="121" t="s">
        <v>1304</v>
      </c>
      <c r="AD4" s="122" t="s">
        <v>1305</v>
      </c>
      <c r="AE4" s="123" t="s">
        <v>64</v>
      </c>
      <c r="AF4" s="124" t="s">
        <v>1307</v>
      </c>
      <c r="AG4" s="124" t="s">
        <v>1307</v>
      </c>
      <c r="AH4" s="124" t="s">
        <v>1307</v>
      </c>
      <c r="AI4" s="125" t="s">
        <v>1307</v>
      </c>
    </row>
    <row r="5" spans="1:154" ht="18" customHeight="1" x14ac:dyDescent="0.25">
      <c r="B5" s="285" t="s">
        <v>1311</v>
      </c>
      <c r="C5" s="285"/>
      <c r="D5" s="285"/>
      <c r="E5" s="285"/>
      <c r="F5" s="285"/>
      <c r="G5" s="285"/>
      <c r="H5" s="285"/>
      <c r="I5" s="285"/>
      <c r="L5" s="285" t="s">
        <v>1312</v>
      </c>
      <c r="M5" s="285"/>
      <c r="N5" s="285"/>
      <c r="O5" s="285"/>
      <c r="P5" s="285"/>
      <c r="Q5" s="285"/>
      <c r="R5" s="285"/>
      <c r="S5" s="285"/>
      <c r="T5" s="285"/>
      <c r="AB5" s="13" t="s">
        <v>1313</v>
      </c>
      <c r="AC5" s="121" t="s">
        <v>1304</v>
      </c>
      <c r="AD5" s="122" t="s">
        <v>1305</v>
      </c>
      <c r="AE5" s="123" t="s">
        <v>64</v>
      </c>
      <c r="AF5" s="129" t="s">
        <v>1306</v>
      </c>
      <c r="AG5" s="124" t="s">
        <v>1307</v>
      </c>
      <c r="AH5" s="124" t="s">
        <v>1307</v>
      </c>
      <c r="AI5" s="125" t="s">
        <v>1307</v>
      </c>
    </row>
    <row r="6" spans="1:154" s="91" customFormat="1" ht="27.75" customHeight="1" x14ac:dyDescent="0.25">
      <c r="B6" s="284" t="s">
        <v>1314</v>
      </c>
      <c r="C6" s="284"/>
      <c r="D6" s="284"/>
      <c r="E6" s="284"/>
      <c r="F6" s="284"/>
      <c r="G6" s="284"/>
      <c r="H6" s="284"/>
      <c r="I6" s="284"/>
      <c r="L6" s="284" t="s">
        <v>1315</v>
      </c>
      <c r="M6" s="284"/>
      <c r="N6" s="284"/>
      <c r="O6" s="284"/>
      <c r="P6" s="284"/>
      <c r="Q6" s="284"/>
      <c r="R6" s="284"/>
      <c r="S6" s="284"/>
      <c r="T6" s="284"/>
      <c r="AB6" s="13" t="s">
        <v>85</v>
      </c>
      <c r="AC6" s="121" t="s">
        <v>1304</v>
      </c>
      <c r="AD6" s="122" t="s">
        <v>1305</v>
      </c>
      <c r="AE6" s="123" t="s">
        <v>64</v>
      </c>
      <c r="AF6" s="124" t="s">
        <v>1307</v>
      </c>
      <c r="AG6" s="124" t="s">
        <v>1307</v>
      </c>
      <c r="AH6" s="124" t="s">
        <v>1307</v>
      </c>
      <c r="AI6" s="125" t="s">
        <v>1307</v>
      </c>
    </row>
    <row r="7" spans="1:154" ht="18" customHeight="1" x14ac:dyDescent="0.25">
      <c r="B7" s="285" t="s">
        <v>1316</v>
      </c>
      <c r="C7" s="285"/>
      <c r="D7" s="285"/>
      <c r="E7" s="285"/>
      <c r="F7" s="285"/>
      <c r="G7" s="285"/>
      <c r="H7" s="285"/>
      <c r="I7" s="285"/>
      <c r="L7" s="285" t="s">
        <v>1317</v>
      </c>
      <c r="M7" s="285"/>
      <c r="N7" s="285"/>
      <c r="O7" s="285"/>
      <c r="P7" s="285"/>
      <c r="Q7" s="285"/>
      <c r="R7" s="285"/>
      <c r="S7" s="285"/>
      <c r="T7" s="285"/>
      <c r="AB7" s="13" t="s">
        <v>1318</v>
      </c>
      <c r="AC7" s="121" t="s">
        <v>1304</v>
      </c>
      <c r="AD7" s="122" t="s">
        <v>1305</v>
      </c>
      <c r="AE7" s="123" t="s">
        <v>64</v>
      </c>
      <c r="AF7" s="129" t="s">
        <v>1306</v>
      </c>
      <c r="AG7" s="129" t="s">
        <v>1319</v>
      </c>
      <c r="AH7" s="130" t="s">
        <v>1320</v>
      </c>
      <c r="AI7" s="131" t="s">
        <v>68</v>
      </c>
    </row>
    <row r="8" spans="1:154" ht="8.25" customHeight="1" x14ac:dyDescent="0.25">
      <c r="AB8" s="13" t="s">
        <v>1321</v>
      </c>
      <c r="AC8" s="121" t="s">
        <v>1304</v>
      </c>
      <c r="AD8" s="122" t="s">
        <v>1305</v>
      </c>
      <c r="AE8" s="123" t="s">
        <v>64</v>
      </c>
      <c r="AF8" s="129" t="s">
        <v>1306</v>
      </c>
      <c r="AG8" s="129" t="s">
        <v>1319</v>
      </c>
      <c r="AH8" s="130" t="s">
        <v>1320</v>
      </c>
      <c r="AI8" s="126" t="s">
        <v>68</v>
      </c>
    </row>
    <row r="9" spans="1:154" ht="72" customHeight="1" x14ac:dyDescent="0.25">
      <c r="B9" s="92" t="s">
        <v>1322</v>
      </c>
      <c r="C9" s="93" t="str">
        <f>IFERROR(VLOOKUP($B$10,$AB$2:$AI$18,2,FALSE),AC2)</f>
        <v>Red/black unit charge
p/kWh</v>
      </c>
      <c r="D9" s="93" t="str">
        <f>IFERROR(VLOOKUP($B$10,$AB$2:$AI$18,3,FALSE),AD2)</f>
        <v>Amber/yellow unit charge
p/kWh</v>
      </c>
      <c r="E9" s="93" t="str">
        <f>IFERROR(VLOOKUP($B$10,$AB$2:$AI$18,4,FALSE),AE2)</f>
        <v>Green unit charge
p/kWh</v>
      </c>
      <c r="F9" s="93" t="str">
        <f>IFERROR(VLOOKUP($B$10,$AB$2:$AI$18,5,FALSE),AF2)</f>
        <v>Fixed charge p/MPAN/day</v>
      </c>
      <c r="G9" s="93" t="str">
        <f>IFERROR(VLOOKUP($B$10,$AB$2:$AI$18,6,FALSE),AG2)</f>
        <v>Capacity charge p/kVA/day</v>
      </c>
      <c r="H9" s="93" t="str">
        <f>IFERROR(VLOOKUP($B$10,$AB$2:$AI$18,7,FALSE),AH2)</f>
        <v>Exceeded capacity charge
p/kVA/day</v>
      </c>
      <c r="I9" s="93" t="str">
        <f>IFERROR(VLOOKUP($B$10,$AB$2:$AI$18,8,FALSE),AI2)</f>
        <v>Reactive power charge
p/kVArh</v>
      </c>
      <c r="L9" s="92" t="s">
        <v>1323</v>
      </c>
      <c r="M9" s="109" t="str">
        <f>'Annex 2 EHV charges_N'!G10</f>
        <v>Import
Super Red
unit charge
(p/kWh)</v>
      </c>
      <c r="N9" s="109" t="str">
        <f>'Annex 2 EHV charges_N'!H10</f>
        <v>Import
fixed charge
(p/day)</v>
      </c>
      <c r="O9" s="109" t="str">
        <f>'Annex 2 EHV charges_N'!I10</f>
        <v>Import
capacity charge
(p/kVA/day)</v>
      </c>
      <c r="P9" s="109" t="str">
        <f>'Annex 2 EHV charges_N'!J10</f>
        <v>Import
exceeded capacity charge
(p/kVA/day)</v>
      </c>
      <c r="Q9" s="110" t="str">
        <f>'Annex 2 EHV charges_N'!K10</f>
        <v>Export
Super Red
unit charge
(p/kWh)</v>
      </c>
      <c r="R9" s="110" t="str">
        <f>'Annex 2 EHV charges_N'!L10</f>
        <v>Export
fixed charge
(p/day)</v>
      </c>
      <c r="S9" s="110" t="str">
        <f>'Annex 2 EHV charges_N'!M10</f>
        <v>Export
capacity charge
(p/kVA/day)</v>
      </c>
      <c r="T9" s="110" t="str">
        <f>'Annex 2 EHV charges_N'!N10</f>
        <v>Export
exceeded capacity charge
(p/kVA/day)</v>
      </c>
      <c r="AB9" s="13" t="s">
        <v>1324</v>
      </c>
      <c r="AC9" s="121" t="s">
        <v>1304</v>
      </c>
      <c r="AD9" s="122" t="s">
        <v>1305</v>
      </c>
      <c r="AE9" s="123" t="s">
        <v>64</v>
      </c>
      <c r="AF9" s="129" t="s">
        <v>1306</v>
      </c>
      <c r="AG9" s="129" t="s">
        <v>1319</v>
      </c>
      <c r="AH9" s="130" t="s">
        <v>1320</v>
      </c>
      <c r="AI9" s="126" t="s">
        <v>68</v>
      </c>
    </row>
    <row r="10" spans="1:154" ht="30" customHeight="1" x14ac:dyDescent="0.25">
      <c r="B10" s="83"/>
      <c r="C10" s="107" t="str">
        <f>IFERROR(VLOOKUP($B$10,'Annex 1 LV, HV &amp; UMS charges_N'!$A:$K,4,FALSE),"")</f>
        <v/>
      </c>
      <c r="D10" s="108" t="str">
        <f>IFERROR(VLOOKUP($B$10,'Annex 1 LV, HV &amp; UMS charges_N'!$A:$K,5,FALSE),"")</f>
        <v/>
      </c>
      <c r="E10" s="108" t="str">
        <f>IFERROR(VLOOKUP($B$10,'Annex 1 LV, HV &amp; UMS charges_N'!$A:$K,6,FALSE),"")</f>
        <v/>
      </c>
      <c r="F10" s="85" t="str">
        <f>IFERROR(VLOOKUP($B$10,'Annex 1 LV, HV &amp; UMS charges_N'!$A:$K,7,FALSE),"")</f>
        <v/>
      </c>
      <c r="G10" s="85" t="str">
        <f>IFERROR(VLOOKUP($B$10,'Annex 1 LV, HV &amp; UMS charges_N'!$A:$K,8,FALSE),"")</f>
        <v/>
      </c>
      <c r="H10" s="85" t="str">
        <f>IFERROR(VLOOKUP($B$10,'Annex 1 LV, HV &amp; UMS charges_N'!$A:$K,9,FALSE),"")</f>
        <v/>
      </c>
      <c r="I10" s="85" t="str">
        <f>IFERROR(VLOOKUP($B$10,'Annex 1 LV, HV &amp; UMS charges_N'!$A:$K,10,FALSE),"")</f>
        <v/>
      </c>
      <c r="L10" s="83"/>
      <c r="M10" s="85" t="str">
        <f>IFERROR(VLOOKUP($L$10,'Annex 2 EHV charges_N'!$H:$P,2,FALSE),"")</f>
        <v/>
      </c>
      <c r="N10" s="85" t="str">
        <f>IFERROR(VLOOKUP($L$10,'Annex 2 EHV charges_N'!$H:$P,3,FALSE),"")</f>
        <v/>
      </c>
      <c r="O10" s="85" t="str">
        <f>IFERROR(VLOOKUP($L$10,'Annex 2 EHV charges_N'!$H:$P,4,FALSE),"")</f>
        <v/>
      </c>
      <c r="P10" s="85" t="str">
        <f>IFERROR(VLOOKUP($L$10,'Annex 2 EHV charges_N'!$H:$P,5,FALSE),"")</f>
        <v/>
      </c>
      <c r="Q10" s="95" t="str">
        <f>IFERROR(VLOOKUP($L$10,'Annex 2 EHV charges_N'!$H:$P,6,FALSE),"")</f>
        <v/>
      </c>
      <c r="R10" s="95" t="str">
        <f>IFERROR(VLOOKUP($L$10,'Annex 2 EHV charges_N'!$H:$P,7,FALSE),"")</f>
        <v/>
      </c>
      <c r="S10" s="95" t="str">
        <f>IFERROR(VLOOKUP($L$10,'Annex 2 EHV charges_N'!$H:$P,8,FALSE),"")</f>
        <v/>
      </c>
      <c r="T10" s="95" t="str">
        <f>IFERROR(VLOOKUP($L$10,'Annex 2 EHV charges_N'!$H:$P,9,FALSE),"")</f>
        <v/>
      </c>
      <c r="AB10" s="13" t="s">
        <v>116</v>
      </c>
      <c r="AC10" s="127" t="s">
        <v>1325</v>
      </c>
      <c r="AD10" s="128" t="s">
        <v>1326</v>
      </c>
      <c r="AE10" s="123" t="s">
        <v>64</v>
      </c>
      <c r="AF10" s="124" t="s">
        <v>1307</v>
      </c>
      <c r="AG10" s="124" t="s">
        <v>1307</v>
      </c>
      <c r="AH10" s="124" t="s">
        <v>1307</v>
      </c>
      <c r="AI10" s="124" t="s">
        <v>1307</v>
      </c>
    </row>
    <row r="11" spans="1:154" ht="7.5" customHeight="1" x14ac:dyDescent="0.25">
      <c r="AB11" s="13" t="s">
        <v>119</v>
      </c>
      <c r="AC11" s="121" t="s">
        <v>1304</v>
      </c>
      <c r="AD11" s="122" t="s">
        <v>1305</v>
      </c>
      <c r="AE11" s="123" t="s">
        <v>64</v>
      </c>
      <c r="AF11" s="129" t="s">
        <v>1306</v>
      </c>
      <c r="AG11" s="124" t="s">
        <v>1307</v>
      </c>
      <c r="AH11" s="124" t="s">
        <v>1307</v>
      </c>
      <c r="AI11" s="124" t="s">
        <v>1307</v>
      </c>
    </row>
    <row r="12" spans="1:154" ht="88.5" customHeight="1" x14ac:dyDescent="0.25">
      <c r="B12" s="96" t="s">
        <v>1327</v>
      </c>
      <c r="C12" s="93" t="str">
        <f>C9</f>
        <v>Red/black unit charge
p/kWh</v>
      </c>
      <c r="D12" s="93" t="str">
        <f>D9</f>
        <v>Amber/yellow unit charge
p/kWh</v>
      </c>
      <c r="E12" s="93" t="str">
        <f>E9</f>
        <v>Green unit charge
p/kWh</v>
      </c>
      <c r="F12" s="93" t="s">
        <v>1328</v>
      </c>
      <c r="G12" s="93" t="s">
        <v>1329</v>
      </c>
      <c r="H12" s="93" t="s">
        <v>1330</v>
      </c>
      <c r="I12" s="93" t="s">
        <v>1331</v>
      </c>
      <c r="L12" s="96" t="s">
        <v>1327</v>
      </c>
      <c r="M12" s="93" t="s">
        <v>1332</v>
      </c>
      <c r="N12" s="93" t="s">
        <v>1328</v>
      </c>
      <c r="O12" s="93" t="s">
        <v>1333</v>
      </c>
      <c r="P12" s="93" t="s">
        <v>1330</v>
      </c>
      <c r="Q12" s="94" t="s">
        <v>1334</v>
      </c>
      <c r="R12" s="94" t="s">
        <v>1328</v>
      </c>
      <c r="S12" s="94" t="s">
        <v>1335</v>
      </c>
      <c r="T12" s="94" t="s">
        <v>1330</v>
      </c>
      <c r="AB12" s="13" t="s">
        <v>122</v>
      </c>
      <c r="AC12" s="121" t="s">
        <v>1304</v>
      </c>
      <c r="AD12" s="122" t="s">
        <v>1305</v>
      </c>
      <c r="AE12" s="123" t="s">
        <v>64</v>
      </c>
      <c r="AF12" s="129" t="s">
        <v>1306</v>
      </c>
      <c r="AG12" s="124" t="s">
        <v>1307</v>
      </c>
      <c r="AH12" s="124" t="s">
        <v>1307</v>
      </c>
      <c r="AI12" s="124" t="s">
        <v>1307</v>
      </c>
    </row>
    <row r="13" spans="1:154" ht="30" customHeight="1" x14ac:dyDescent="0.25">
      <c r="B13" s="97" t="s">
        <v>1336</v>
      </c>
      <c r="C13" s="102"/>
      <c r="D13" s="102"/>
      <c r="E13" s="102"/>
      <c r="F13" s="102"/>
      <c r="G13" s="102"/>
      <c r="H13" s="102"/>
      <c r="I13" s="102"/>
      <c r="L13" s="97" t="s">
        <v>1336</v>
      </c>
      <c r="M13" s="86"/>
      <c r="N13" s="86"/>
      <c r="O13" s="86"/>
      <c r="P13" s="86"/>
      <c r="Q13" s="87"/>
      <c r="R13" s="87">
        <f>N13</f>
        <v>0</v>
      </c>
      <c r="S13" s="87"/>
      <c r="T13" s="87"/>
      <c r="AB13" s="13" t="s">
        <v>123</v>
      </c>
      <c r="AC13" s="121" t="s">
        <v>1304</v>
      </c>
      <c r="AD13" s="122" t="s">
        <v>1305</v>
      </c>
      <c r="AE13" s="123" t="s">
        <v>64</v>
      </c>
      <c r="AF13" s="129" t="s">
        <v>1306</v>
      </c>
      <c r="AG13" s="124" t="s">
        <v>1307</v>
      </c>
      <c r="AH13" s="124" t="s">
        <v>1307</v>
      </c>
      <c r="AI13" s="126" t="s">
        <v>68</v>
      </c>
    </row>
    <row r="14" spans="1:154" ht="30" customHeight="1" x14ac:dyDescent="0.25">
      <c r="B14" s="98" t="s">
        <v>1337</v>
      </c>
      <c r="C14" s="84">
        <f t="shared" ref="C14:I14" si="0">C13</f>
        <v>0</v>
      </c>
      <c r="D14" s="84">
        <f t="shared" si="0"/>
        <v>0</v>
      </c>
      <c r="E14" s="84">
        <f t="shared" si="0"/>
        <v>0</v>
      </c>
      <c r="F14" s="84">
        <f t="shared" si="0"/>
        <v>0</v>
      </c>
      <c r="G14" s="84">
        <f t="shared" si="0"/>
        <v>0</v>
      </c>
      <c r="H14" s="84">
        <f t="shared" si="0"/>
        <v>0</v>
      </c>
      <c r="I14" s="84">
        <f t="shared" si="0"/>
        <v>0</v>
      </c>
      <c r="L14" s="98" t="s">
        <v>1337</v>
      </c>
      <c r="M14" s="84">
        <f>M13</f>
        <v>0</v>
      </c>
      <c r="N14" s="84">
        <f t="shared" ref="N14:T14" si="1">N13</f>
        <v>0</v>
      </c>
      <c r="O14" s="84">
        <f t="shared" si="1"/>
        <v>0</v>
      </c>
      <c r="P14" s="84">
        <f t="shared" si="1"/>
        <v>0</v>
      </c>
      <c r="Q14" s="88">
        <f t="shared" si="1"/>
        <v>0</v>
      </c>
      <c r="R14" s="88">
        <f t="shared" si="1"/>
        <v>0</v>
      </c>
      <c r="S14" s="88">
        <f t="shared" si="1"/>
        <v>0</v>
      </c>
      <c r="T14" s="88">
        <f t="shared" si="1"/>
        <v>0</v>
      </c>
      <c r="AB14" s="13" t="s">
        <v>124</v>
      </c>
      <c r="AC14" s="121" t="s">
        <v>1304</v>
      </c>
      <c r="AD14" s="122" t="s">
        <v>1305</v>
      </c>
      <c r="AE14" s="123" t="s">
        <v>64</v>
      </c>
      <c r="AF14" s="129" t="s">
        <v>1306</v>
      </c>
      <c r="AG14" s="124" t="s">
        <v>1307</v>
      </c>
      <c r="AH14" s="124" t="s">
        <v>1307</v>
      </c>
      <c r="AI14" s="124" t="s">
        <v>1307</v>
      </c>
    </row>
    <row r="15" spans="1:154" ht="7.5" customHeight="1" x14ac:dyDescent="0.25">
      <c r="AB15" s="13" t="s">
        <v>125</v>
      </c>
      <c r="AC15" s="121" t="s">
        <v>1304</v>
      </c>
      <c r="AD15" s="122" t="s">
        <v>1305</v>
      </c>
      <c r="AE15" s="123" t="s">
        <v>64</v>
      </c>
      <c r="AF15" s="129" t="s">
        <v>1306</v>
      </c>
      <c r="AG15" s="124" t="s">
        <v>1307</v>
      </c>
      <c r="AH15" s="124" t="s">
        <v>1307</v>
      </c>
      <c r="AI15" s="126" t="s">
        <v>68</v>
      </c>
    </row>
    <row r="16" spans="1:154" ht="63.75" customHeight="1" x14ac:dyDescent="0.25">
      <c r="B16" s="96" t="s">
        <v>1338</v>
      </c>
      <c r="C16" s="93" t="s">
        <v>1339</v>
      </c>
      <c r="D16" s="93" t="s">
        <v>1340</v>
      </c>
      <c r="E16" s="93" t="s">
        <v>1341</v>
      </c>
      <c r="F16" s="93" t="s">
        <v>1342</v>
      </c>
      <c r="G16" s="93" t="s">
        <v>1343</v>
      </c>
      <c r="H16" s="93" t="s">
        <v>1344</v>
      </c>
      <c r="I16" s="93" t="s">
        <v>1345</v>
      </c>
      <c r="L16" s="96" t="s">
        <v>1338</v>
      </c>
      <c r="M16" s="93" t="s">
        <v>1346</v>
      </c>
      <c r="N16" s="93" t="s">
        <v>1347</v>
      </c>
      <c r="O16" s="93" t="s">
        <v>1348</v>
      </c>
      <c r="P16" s="93" t="s">
        <v>1349</v>
      </c>
      <c r="Q16" s="94" t="s">
        <v>1350</v>
      </c>
      <c r="R16" s="94" t="s">
        <v>1351</v>
      </c>
      <c r="S16" s="94" t="s">
        <v>1352</v>
      </c>
      <c r="T16" s="94" t="s">
        <v>1353</v>
      </c>
      <c r="AB16" s="13" t="s">
        <v>127</v>
      </c>
      <c r="AC16" s="121" t="s">
        <v>1304</v>
      </c>
      <c r="AD16" s="122" t="s">
        <v>1305</v>
      </c>
      <c r="AE16" s="123" t="s">
        <v>64</v>
      </c>
      <c r="AF16" s="129" t="s">
        <v>1306</v>
      </c>
      <c r="AG16" s="124" t="s">
        <v>1307</v>
      </c>
      <c r="AH16" s="124" t="s">
        <v>1307</v>
      </c>
      <c r="AI16" s="124" t="s">
        <v>1307</v>
      </c>
    </row>
    <row r="17" spans="2:35" ht="30" customHeight="1" x14ac:dyDescent="0.25">
      <c r="B17" s="97" t="s">
        <v>1354</v>
      </c>
      <c r="C17" s="103" t="str">
        <f>IFERROR(C10*C13/100,"")</f>
        <v/>
      </c>
      <c r="D17" s="103" t="str">
        <f t="shared" ref="D17:I17" si="2">IFERROR(D10*D13/100,"")</f>
        <v/>
      </c>
      <c r="E17" s="103" t="str">
        <f t="shared" si="2"/>
        <v/>
      </c>
      <c r="F17" s="103" t="str">
        <f t="shared" si="2"/>
        <v/>
      </c>
      <c r="G17" s="103" t="str">
        <f>IFERROR(G10*G13*F13/100,"")</f>
        <v/>
      </c>
      <c r="H17" s="103" t="str">
        <f>IFERROR(H10*H13*F13/100,"")</f>
        <v/>
      </c>
      <c r="I17" s="103" t="str">
        <f t="shared" si="2"/>
        <v/>
      </c>
      <c r="L17" s="99" t="s">
        <v>1354</v>
      </c>
      <c r="M17" s="103" t="str">
        <f>IFERROR(M10*M13/100,"")</f>
        <v/>
      </c>
      <c r="N17" s="103" t="str">
        <f>IFERROR(N10*N13/100,"")</f>
        <v/>
      </c>
      <c r="O17" s="103" t="str">
        <f>IFERROR(O10*O13*N13/100,"")</f>
        <v/>
      </c>
      <c r="P17" s="103" t="str">
        <f>IFERROR(P10*P13*N13/100,"")</f>
        <v/>
      </c>
      <c r="Q17" s="104" t="str">
        <f>IFERROR(Q10*Q13/100,"")</f>
        <v/>
      </c>
      <c r="R17" s="104" t="str">
        <f>IFERROR(R10*R13/100,"")</f>
        <v/>
      </c>
      <c r="S17" s="104" t="str">
        <f>IFERROR(S10*S13*R13/100,"")</f>
        <v/>
      </c>
      <c r="T17" s="104" t="str">
        <f>IFERROR(T10*T13*R13/100,"")</f>
        <v/>
      </c>
      <c r="AB17" s="13" t="s">
        <v>129</v>
      </c>
      <c r="AC17" s="121" t="s">
        <v>1304</v>
      </c>
      <c r="AD17" s="122" t="s">
        <v>1305</v>
      </c>
      <c r="AE17" s="123" t="s">
        <v>64</v>
      </c>
      <c r="AF17" s="129" t="s">
        <v>1306</v>
      </c>
      <c r="AG17" s="124" t="s">
        <v>1307</v>
      </c>
      <c r="AH17" s="124" t="s">
        <v>1307</v>
      </c>
      <c r="AI17" s="126" t="s">
        <v>68</v>
      </c>
    </row>
    <row r="18" spans="2:35" ht="30" customHeight="1" x14ac:dyDescent="0.25">
      <c r="B18" s="98" t="s">
        <v>1355</v>
      </c>
      <c r="C18" s="105" t="str">
        <f>IFERROR(C10*C14/100,"")</f>
        <v/>
      </c>
      <c r="D18" s="105" t="str">
        <f t="shared" ref="D18:I18" si="3">IFERROR(D10*D14/100,"")</f>
        <v/>
      </c>
      <c r="E18" s="105" t="str">
        <f t="shared" si="3"/>
        <v/>
      </c>
      <c r="F18" s="105" t="str">
        <f t="shared" si="3"/>
        <v/>
      </c>
      <c r="G18" s="105" t="str">
        <f>IFERROR(G10*G14*F14/100,"")</f>
        <v/>
      </c>
      <c r="H18" s="105" t="str">
        <f>IFERROR(H10*H14*F14/100,"")</f>
        <v/>
      </c>
      <c r="I18" s="105" t="str">
        <f t="shared" si="3"/>
        <v/>
      </c>
      <c r="L18" s="100" t="s">
        <v>1355</v>
      </c>
      <c r="M18" s="105" t="str">
        <f>IFERROR(M10*M14/100,"")</f>
        <v/>
      </c>
      <c r="N18" s="105" t="str">
        <f>IFERROR(N10*N14/100,"")</f>
        <v/>
      </c>
      <c r="O18" s="105" t="str">
        <f>IFERROR(O10*O14*N14/100,"")</f>
        <v/>
      </c>
      <c r="P18" s="105" t="str">
        <f>IFERROR(P10*P14*N14/100,"")</f>
        <v/>
      </c>
      <c r="Q18" s="106" t="str">
        <f>IFERROR(Q10*Q14/100,"")</f>
        <v/>
      </c>
      <c r="R18" s="106" t="str">
        <f>IFERROR(R10*R14/100,"")</f>
        <v/>
      </c>
      <c r="S18" s="106" t="str">
        <f>IFERROR(S10*S14*R14/100,"")</f>
        <v/>
      </c>
      <c r="T18" s="106" t="str">
        <f>IFERROR(T10*T14*R14/100,"")</f>
        <v/>
      </c>
      <c r="AB18" s="13" t="s">
        <v>131</v>
      </c>
      <c r="AC18" s="121" t="s">
        <v>1304</v>
      </c>
      <c r="AD18" s="122" t="s">
        <v>1305</v>
      </c>
      <c r="AE18" s="123" t="s">
        <v>64</v>
      </c>
      <c r="AF18" s="129" t="s">
        <v>1306</v>
      </c>
      <c r="AG18" s="124" t="s">
        <v>1307</v>
      </c>
      <c r="AH18" s="124" t="s">
        <v>1307</v>
      </c>
      <c r="AI18" s="124" t="s">
        <v>1307</v>
      </c>
    </row>
    <row r="19" spans="2:35" ht="7.5" customHeight="1" x14ac:dyDescent="0.25"/>
    <row r="20" spans="2:35" ht="39.75" customHeight="1" x14ac:dyDescent="0.25">
      <c r="C20" s="101" t="s">
        <v>1356</v>
      </c>
      <c r="M20" s="93" t="s">
        <v>1357</v>
      </c>
      <c r="N20" s="94" t="s">
        <v>1358</v>
      </c>
    </row>
    <row r="21" spans="2:35" ht="30" customHeight="1" x14ac:dyDescent="0.25">
      <c r="B21" s="97" t="s">
        <v>1354</v>
      </c>
      <c r="C21" s="103">
        <f>SUM(C17:I17)</f>
        <v>0</v>
      </c>
      <c r="L21" s="97" t="s">
        <v>1354</v>
      </c>
      <c r="M21" s="103">
        <f>SUM(M17:P17)</f>
        <v>0</v>
      </c>
      <c r="N21" s="104">
        <f>SUM(Q17:T17)</f>
        <v>0</v>
      </c>
    </row>
    <row r="22" spans="2:35" ht="30" customHeight="1" x14ac:dyDescent="0.25">
      <c r="B22" s="98" t="s">
        <v>1355</v>
      </c>
      <c r="C22" s="105">
        <f>SUM(C18:I18)</f>
        <v>0</v>
      </c>
      <c r="L22" s="98" t="s">
        <v>1355</v>
      </c>
      <c r="M22" s="105">
        <f>SUM(M18:P18)</f>
        <v>0</v>
      </c>
      <c r="N22" s="106">
        <f>SUM(Q18:T18)</f>
        <v>0</v>
      </c>
    </row>
    <row r="24" spans="2:35" ht="30.75" customHeight="1" x14ac:dyDescent="0.25">
      <c r="B24" s="278" t="s">
        <v>1359</v>
      </c>
      <c r="C24" s="279"/>
      <c r="D24" s="280"/>
      <c r="L24" s="278" t="s">
        <v>1360</v>
      </c>
      <c r="M24" s="279"/>
      <c r="N24" s="28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5"/>
  <sheetViews>
    <sheetView zoomScale="70" zoomScaleNormal="70" zoomScaleSheetLayoutView="100" workbookViewId="0"/>
  </sheetViews>
  <sheetFormatPr defaultColWidth="9.1796875" defaultRowHeight="27.75" customHeight="1" x14ac:dyDescent="0.25"/>
  <cols>
    <col min="1" max="1" width="49" style="18" bestFit="1" customWidth="1"/>
    <col min="2" max="2" width="24.7265625" style="202" customWidth="1"/>
    <col min="3" max="3" width="12.7265625" style="18" customWidth="1"/>
    <col min="4" max="4" width="17.54296875" style="18" customWidth="1"/>
    <col min="5" max="7" width="17.54296875" style="202" customWidth="1"/>
    <col min="8" max="9" width="17.54296875" style="209" customWidth="1"/>
    <col min="10" max="10" width="17.54296875" style="210" customWidth="1"/>
    <col min="11" max="11" width="17.54296875" style="211" customWidth="1"/>
    <col min="12" max="12" width="1.453125" style="203" customWidth="1"/>
    <col min="13" max="13" width="15.54296875" style="203" customWidth="1"/>
    <col min="14" max="19" width="15.54296875" style="18" customWidth="1"/>
    <col min="20" max="16384" width="9.1796875" style="18"/>
  </cols>
  <sheetData>
    <row r="1" spans="1:15" ht="27.75" customHeight="1" x14ac:dyDescent="0.25">
      <c r="A1" s="81" t="s">
        <v>35</v>
      </c>
      <c r="B1" s="166"/>
      <c r="C1" s="166"/>
      <c r="D1" s="166"/>
      <c r="E1" s="166"/>
      <c r="F1" s="166"/>
      <c r="G1" s="166"/>
      <c r="H1" s="166"/>
      <c r="I1" s="166"/>
      <c r="J1" s="166"/>
      <c r="K1" s="166"/>
      <c r="L1" s="168"/>
      <c r="M1" s="168"/>
      <c r="N1" s="168"/>
      <c r="O1" s="168"/>
    </row>
    <row r="2" spans="1:15" ht="27" customHeight="1" x14ac:dyDescent="0.25">
      <c r="A2" s="222" t="str">
        <f>Overview!B4&amp; " - Effective from "&amp;Overview!D4&amp;" - "&amp;Overview!E4&amp;" LV and HV charges in SP Distribution Area (GSP Group _N)"</f>
        <v>Scottish Hydro Electric Power Distribution plc - Effective from 1 April 2023 - Final LV and HV charges in SP Distribution Area (GSP Group _N)</v>
      </c>
      <c r="B2" s="222"/>
      <c r="C2" s="222"/>
      <c r="D2" s="222"/>
      <c r="E2" s="222"/>
      <c r="F2" s="222"/>
      <c r="G2" s="222"/>
      <c r="H2" s="222"/>
      <c r="I2" s="222"/>
      <c r="J2" s="222"/>
      <c r="K2" s="222"/>
    </row>
    <row r="3" spans="1:15" s="201" customFormat="1" ht="15" customHeight="1" x14ac:dyDescent="0.25">
      <c r="A3" s="76"/>
      <c r="B3" s="76"/>
      <c r="C3" s="76"/>
      <c r="D3" s="76"/>
      <c r="E3" s="76"/>
      <c r="F3" s="76"/>
      <c r="G3" s="76"/>
      <c r="H3" s="76"/>
      <c r="I3" s="76"/>
      <c r="J3" s="76"/>
      <c r="K3" s="76"/>
      <c r="L3" s="204"/>
      <c r="M3" s="204"/>
    </row>
    <row r="4" spans="1:15" ht="27" customHeight="1" x14ac:dyDescent="0.25">
      <c r="A4" s="222" t="s">
        <v>36</v>
      </c>
      <c r="B4" s="222"/>
      <c r="C4" s="222"/>
      <c r="D4" s="222"/>
      <c r="E4" s="222"/>
      <c r="F4" s="76"/>
      <c r="G4" s="222" t="s">
        <v>37</v>
      </c>
      <c r="H4" s="222"/>
      <c r="I4" s="222"/>
      <c r="J4" s="222"/>
      <c r="K4" s="222"/>
    </row>
    <row r="5" spans="1:15" ht="35.15" customHeight="1" x14ac:dyDescent="0.25">
      <c r="A5" s="72" t="s">
        <v>38</v>
      </c>
      <c r="B5" s="191" t="s">
        <v>39</v>
      </c>
      <c r="C5" s="223" t="s">
        <v>40</v>
      </c>
      <c r="D5" s="224"/>
      <c r="E5" s="73" t="s">
        <v>41</v>
      </c>
      <c r="F5" s="76"/>
      <c r="G5" s="225"/>
      <c r="H5" s="226"/>
      <c r="I5" s="74" t="s">
        <v>42</v>
      </c>
      <c r="J5" s="75" t="s">
        <v>43</v>
      </c>
      <c r="K5" s="73" t="s">
        <v>41</v>
      </c>
      <c r="L5" s="76"/>
      <c r="N5" s="203"/>
    </row>
    <row r="6" spans="1:15" ht="45" customHeight="1" x14ac:dyDescent="0.25">
      <c r="A6" s="158" t="s">
        <v>44</v>
      </c>
      <c r="B6" s="156" t="s">
        <v>45</v>
      </c>
      <c r="C6" s="231" t="s">
        <v>46</v>
      </c>
      <c r="D6" s="231"/>
      <c r="E6" s="156" t="s">
        <v>47</v>
      </c>
      <c r="F6" s="76"/>
      <c r="G6" s="230" t="s">
        <v>48</v>
      </c>
      <c r="H6" s="230"/>
      <c r="I6" s="155"/>
      <c r="J6" s="156" t="s">
        <v>49</v>
      </c>
      <c r="K6" s="159" t="s">
        <v>47</v>
      </c>
      <c r="L6" s="76"/>
      <c r="N6" s="203"/>
    </row>
    <row r="7" spans="1:15" ht="45" customHeight="1" x14ac:dyDescent="0.25">
      <c r="A7" s="158" t="s">
        <v>50</v>
      </c>
      <c r="B7" s="160"/>
      <c r="C7" s="231" t="s">
        <v>51</v>
      </c>
      <c r="D7" s="231"/>
      <c r="E7" s="156" t="s">
        <v>52</v>
      </c>
      <c r="F7" s="76"/>
      <c r="G7" s="230" t="s">
        <v>53</v>
      </c>
      <c r="H7" s="230"/>
      <c r="I7" s="156" t="s">
        <v>45</v>
      </c>
      <c r="J7" s="159" t="s">
        <v>46</v>
      </c>
      <c r="K7" s="161" t="s">
        <v>47</v>
      </c>
      <c r="L7" s="76"/>
      <c r="N7" s="203"/>
    </row>
    <row r="8" spans="1:15" ht="60" customHeight="1" x14ac:dyDescent="0.25">
      <c r="A8" s="193" t="s">
        <v>54</v>
      </c>
      <c r="B8" s="227" t="s">
        <v>55</v>
      </c>
      <c r="C8" s="228"/>
      <c r="D8" s="228"/>
      <c r="E8" s="229"/>
      <c r="F8" s="76"/>
      <c r="G8" s="230" t="s">
        <v>56</v>
      </c>
      <c r="H8" s="230"/>
      <c r="I8" s="192"/>
      <c r="J8" s="159" t="s">
        <v>49</v>
      </c>
      <c r="K8" s="161" t="s">
        <v>47</v>
      </c>
      <c r="L8" s="76"/>
      <c r="N8" s="203"/>
    </row>
    <row r="9" spans="1:15" s="201" customFormat="1" ht="45" customHeight="1" x14ac:dyDescent="0.25">
      <c r="F9" s="76"/>
      <c r="G9" s="230" t="s">
        <v>57</v>
      </c>
      <c r="H9" s="230"/>
      <c r="I9" s="160"/>
      <c r="J9" s="161" t="s">
        <v>51</v>
      </c>
      <c r="K9" s="156" t="s">
        <v>58</v>
      </c>
      <c r="L9" s="76"/>
      <c r="M9" s="204"/>
      <c r="N9" s="204"/>
    </row>
    <row r="10" spans="1:15" s="201" customFormat="1" ht="18" customHeight="1" x14ac:dyDescent="0.25">
      <c r="A10" s="76"/>
      <c r="B10" s="76"/>
      <c r="C10" s="76"/>
      <c r="D10" s="76"/>
      <c r="E10" s="76"/>
      <c r="F10" s="76"/>
      <c r="G10" s="230" t="s">
        <v>54</v>
      </c>
      <c r="H10" s="230"/>
      <c r="I10" s="227" t="s">
        <v>55</v>
      </c>
      <c r="J10" s="228"/>
      <c r="K10" s="229"/>
      <c r="L10" s="76"/>
      <c r="M10" s="204"/>
      <c r="N10" s="204"/>
    </row>
    <row r="11" spans="1:15" s="201" customFormat="1" ht="27" customHeight="1" x14ac:dyDescent="0.25">
      <c r="A11" s="76"/>
      <c r="B11" s="76"/>
      <c r="C11" s="76"/>
      <c r="D11" s="76"/>
      <c r="E11" s="76"/>
      <c r="F11" s="76"/>
      <c r="G11" s="221"/>
      <c r="H11" s="221"/>
      <c r="I11" s="220"/>
      <c r="J11" s="220"/>
      <c r="K11" s="220"/>
      <c r="L11" s="204"/>
      <c r="M11" s="204"/>
    </row>
    <row r="12" spans="1:15" s="201" customFormat="1" ht="12.75" customHeight="1" x14ac:dyDescent="0.25">
      <c r="A12" s="76"/>
      <c r="B12" s="76"/>
      <c r="C12" s="76"/>
      <c r="D12" s="76"/>
      <c r="E12" s="76"/>
      <c r="F12" s="76"/>
      <c r="G12" s="76"/>
      <c r="H12" s="76"/>
      <c r="I12" s="76"/>
      <c r="J12" s="76"/>
      <c r="K12" s="76"/>
      <c r="L12" s="204"/>
      <c r="M12" s="204"/>
    </row>
    <row r="13" spans="1:15" ht="78.75" customHeight="1" x14ac:dyDescent="0.25">
      <c r="A13" s="22" t="s">
        <v>59</v>
      </c>
      <c r="B13" s="11" t="s">
        <v>60</v>
      </c>
      <c r="C13" s="11" t="s">
        <v>61</v>
      </c>
      <c r="D13" s="51" t="s">
        <v>62</v>
      </c>
      <c r="E13" s="51" t="s">
        <v>63</v>
      </c>
      <c r="F13" s="51" t="s">
        <v>64</v>
      </c>
      <c r="G13" s="11" t="s">
        <v>65</v>
      </c>
      <c r="H13" s="11" t="s">
        <v>66</v>
      </c>
      <c r="I13" s="22" t="s">
        <v>67</v>
      </c>
      <c r="J13" s="11" t="s">
        <v>68</v>
      </c>
      <c r="K13" s="11" t="s">
        <v>69</v>
      </c>
    </row>
    <row r="14" spans="1:15" ht="42" x14ac:dyDescent="0.25">
      <c r="A14" s="13" t="s">
        <v>70</v>
      </c>
      <c r="B14" s="36" t="s">
        <v>71</v>
      </c>
      <c r="C14" s="171" t="s">
        <v>72</v>
      </c>
      <c r="D14" s="116">
        <v>7.7779999999999996</v>
      </c>
      <c r="E14" s="117">
        <v>0.84399999999999997</v>
      </c>
      <c r="F14" s="118">
        <v>1.6E-2</v>
      </c>
      <c r="G14" s="41">
        <v>24.42</v>
      </c>
      <c r="H14" s="42"/>
      <c r="I14" s="42"/>
      <c r="J14" s="38"/>
      <c r="K14" s="39"/>
    </row>
    <row r="15" spans="1:15" ht="31.5" customHeight="1" x14ac:dyDescent="0.25">
      <c r="A15" s="13" t="s">
        <v>73</v>
      </c>
      <c r="B15" s="36"/>
      <c r="C15" s="172">
        <v>2</v>
      </c>
      <c r="D15" s="116">
        <v>7.7779999999999996</v>
      </c>
      <c r="E15" s="117">
        <v>0.84399999999999997</v>
      </c>
      <c r="F15" s="118">
        <v>1.6E-2</v>
      </c>
      <c r="G15" s="42"/>
      <c r="H15" s="42"/>
      <c r="I15" s="42"/>
      <c r="J15" s="38"/>
      <c r="K15" s="39"/>
    </row>
    <row r="16" spans="1:15" ht="66" customHeight="1" x14ac:dyDescent="0.25">
      <c r="A16" s="13" t="s">
        <v>74</v>
      </c>
      <c r="B16" s="40" t="s">
        <v>75</v>
      </c>
      <c r="C16" s="143" t="s">
        <v>76</v>
      </c>
      <c r="D16" s="116">
        <v>10.009</v>
      </c>
      <c r="E16" s="117">
        <v>1.0860000000000001</v>
      </c>
      <c r="F16" s="118">
        <v>2.1000000000000001E-2</v>
      </c>
      <c r="G16" s="41">
        <v>6.22</v>
      </c>
      <c r="H16" s="42"/>
      <c r="I16" s="42"/>
      <c r="J16" s="38"/>
      <c r="K16" s="39"/>
    </row>
    <row r="17" spans="1:11" ht="71.25" customHeight="1" x14ac:dyDescent="0.25">
      <c r="A17" s="13" t="s">
        <v>77</v>
      </c>
      <c r="B17" s="40" t="s">
        <v>78</v>
      </c>
      <c r="C17" s="143" t="s">
        <v>76</v>
      </c>
      <c r="D17" s="116">
        <v>10.009</v>
      </c>
      <c r="E17" s="117">
        <v>1.0860000000000001</v>
      </c>
      <c r="F17" s="118">
        <v>2.1000000000000001E-2</v>
      </c>
      <c r="G17" s="41">
        <v>25.15</v>
      </c>
      <c r="H17" s="42"/>
      <c r="I17" s="42"/>
      <c r="J17" s="38"/>
      <c r="K17" s="39"/>
    </row>
    <row r="18" spans="1:11" ht="63.75" customHeight="1" x14ac:dyDescent="0.25">
      <c r="A18" s="13" t="s">
        <v>79</v>
      </c>
      <c r="B18" s="40" t="s">
        <v>80</v>
      </c>
      <c r="C18" s="143" t="s">
        <v>76</v>
      </c>
      <c r="D18" s="116">
        <v>10.009</v>
      </c>
      <c r="E18" s="117">
        <v>1.0860000000000001</v>
      </c>
      <c r="F18" s="118">
        <v>2.1000000000000001E-2</v>
      </c>
      <c r="G18" s="41">
        <v>54.2</v>
      </c>
      <c r="H18" s="42"/>
      <c r="I18" s="42"/>
      <c r="J18" s="38"/>
      <c r="K18" s="39"/>
    </row>
    <row r="19" spans="1:11" ht="74.25" customHeight="1" x14ac:dyDescent="0.25">
      <c r="A19" s="13" t="s">
        <v>81</v>
      </c>
      <c r="B19" s="40" t="s">
        <v>82</v>
      </c>
      <c r="C19" s="143" t="s">
        <v>76</v>
      </c>
      <c r="D19" s="116">
        <v>10.009</v>
      </c>
      <c r="E19" s="117">
        <v>1.0860000000000001</v>
      </c>
      <c r="F19" s="118">
        <v>2.1000000000000001E-2</v>
      </c>
      <c r="G19" s="41">
        <v>113.18</v>
      </c>
      <c r="H19" s="42"/>
      <c r="I19" s="42"/>
      <c r="J19" s="38"/>
      <c r="K19" s="39"/>
    </row>
    <row r="20" spans="1:11" ht="76.5" customHeight="1" x14ac:dyDescent="0.25">
      <c r="A20" s="13" t="s">
        <v>83</v>
      </c>
      <c r="B20" s="40" t="s">
        <v>84</v>
      </c>
      <c r="C20" s="143" t="s">
        <v>76</v>
      </c>
      <c r="D20" s="116">
        <v>10.009</v>
      </c>
      <c r="E20" s="117">
        <v>1.0860000000000001</v>
      </c>
      <c r="F20" s="118">
        <v>2.1000000000000001E-2</v>
      </c>
      <c r="G20" s="41">
        <v>323.14999999999998</v>
      </c>
      <c r="H20" s="42"/>
      <c r="I20" s="42"/>
      <c r="J20" s="38"/>
      <c r="K20" s="39"/>
    </row>
    <row r="21" spans="1:11" ht="32.25" customHeight="1" x14ac:dyDescent="0.25">
      <c r="A21" s="13" t="s">
        <v>85</v>
      </c>
      <c r="B21" s="36"/>
      <c r="C21" s="172">
        <v>4</v>
      </c>
      <c r="D21" s="116">
        <v>10.009</v>
      </c>
      <c r="E21" s="117">
        <v>1.0860000000000001</v>
      </c>
      <c r="F21" s="118">
        <v>2.1000000000000001E-2</v>
      </c>
      <c r="G21" s="42"/>
      <c r="H21" s="42"/>
      <c r="I21" s="42"/>
      <c r="J21" s="38"/>
      <c r="K21" s="39"/>
    </row>
    <row r="22" spans="1:11" ht="32.25" customHeight="1" x14ac:dyDescent="0.25">
      <c r="A22" s="13" t="s">
        <v>86</v>
      </c>
      <c r="B22" s="39" t="s">
        <v>87</v>
      </c>
      <c r="C22" s="172">
        <v>0</v>
      </c>
      <c r="D22" s="116">
        <v>6.548</v>
      </c>
      <c r="E22" s="117">
        <v>0.67300000000000004</v>
      </c>
      <c r="F22" s="118">
        <v>1.2E-2</v>
      </c>
      <c r="G22" s="41">
        <v>24.24</v>
      </c>
      <c r="H22" s="41">
        <v>2.6</v>
      </c>
      <c r="I22" s="115">
        <v>3.78</v>
      </c>
      <c r="J22" s="37">
        <v>0.16700000000000001</v>
      </c>
      <c r="K22" s="39"/>
    </row>
    <row r="23" spans="1:11" ht="32.25" customHeight="1" x14ac:dyDescent="0.25">
      <c r="A23" s="13" t="s">
        <v>88</v>
      </c>
      <c r="B23" s="39" t="s">
        <v>89</v>
      </c>
      <c r="C23" s="172">
        <v>0</v>
      </c>
      <c r="D23" s="116">
        <v>6.548</v>
      </c>
      <c r="E23" s="117">
        <v>0.67300000000000004</v>
      </c>
      <c r="F23" s="118">
        <v>1.2E-2</v>
      </c>
      <c r="G23" s="41">
        <v>592.63</v>
      </c>
      <c r="H23" s="41">
        <v>2.6</v>
      </c>
      <c r="I23" s="115">
        <v>3.78</v>
      </c>
      <c r="J23" s="37">
        <v>0.16700000000000001</v>
      </c>
      <c r="K23" s="39"/>
    </row>
    <row r="24" spans="1:11" ht="32.25" customHeight="1" x14ac:dyDescent="0.25">
      <c r="A24" s="13" t="s">
        <v>90</v>
      </c>
      <c r="B24" s="39" t="s">
        <v>91</v>
      </c>
      <c r="C24" s="172">
        <v>0</v>
      </c>
      <c r="D24" s="116">
        <v>6.548</v>
      </c>
      <c r="E24" s="117">
        <v>0.67300000000000004</v>
      </c>
      <c r="F24" s="118">
        <v>1.2E-2</v>
      </c>
      <c r="G24" s="41">
        <v>1028.08</v>
      </c>
      <c r="H24" s="41">
        <v>2.6</v>
      </c>
      <c r="I24" s="115">
        <v>3.78</v>
      </c>
      <c r="J24" s="37">
        <v>0.16700000000000001</v>
      </c>
      <c r="K24" s="39"/>
    </row>
    <row r="25" spans="1:11" ht="32.25" customHeight="1" x14ac:dyDescent="0.25">
      <c r="A25" s="13" t="s">
        <v>92</v>
      </c>
      <c r="B25" s="39" t="s">
        <v>93</v>
      </c>
      <c r="C25" s="172">
        <v>0</v>
      </c>
      <c r="D25" s="116">
        <v>6.548</v>
      </c>
      <c r="E25" s="117">
        <v>0.67300000000000004</v>
      </c>
      <c r="F25" s="118">
        <v>1.2E-2</v>
      </c>
      <c r="G25" s="41">
        <v>1731.49</v>
      </c>
      <c r="H25" s="41">
        <v>2.6</v>
      </c>
      <c r="I25" s="115">
        <v>3.78</v>
      </c>
      <c r="J25" s="37">
        <v>0.16700000000000001</v>
      </c>
      <c r="K25" s="39"/>
    </row>
    <row r="26" spans="1:11" ht="32.25" customHeight="1" x14ac:dyDescent="0.25">
      <c r="A26" s="13" t="s">
        <v>94</v>
      </c>
      <c r="B26" s="39" t="s">
        <v>95</v>
      </c>
      <c r="C26" s="172">
        <v>0</v>
      </c>
      <c r="D26" s="116">
        <v>6.548</v>
      </c>
      <c r="E26" s="117">
        <v>0.67300000000000004</v>
      </c>
      <c r="F26" s="118">
        <v>1.2E-2</v>
      </c>
      <c r="G26" s="41">
        <v>3603.36</v>
      </c>
      <c r="H26" s="41">
        <v>2.6</v>
      </c>
      <c r="I26" s="115">
        <v>3.78</v>
      </c>
      <c r="J26" s="37">
        <v>0.16700000000000001</v>
      </c>
      <c r="K26" s="39"/>
    </row>
    <row r="27" spans="1:11" ht="32.25" customHeight="1" x14ac:dyDescent="0.25">
      <c r="A27" s="13" t="s">
        <v>96</v>
      </c>
      <c r="B27" s="39" t="s">
        <v>97</v>
      </c>
      <c r="C27" s="172">
        <v>0</v>
      </c>
      <c r="D27" s="116">
        <v>3.7589999999999999</v>
      </c>
      <c r="E27" s="117">
        <v>0.32100000000000001</v>
      </c>
      <c r="F27" s="118">
        <v>5.0000000000000001E-3</v>
      </c>
      <c r="G27" s="41">
        <v>8.66</v>
      </c>
      <c r="H27" s="41">
        <v>4.74</v>
      </c>
      <c r="I27" s="115">
        <v>5.4</v>
      </c>
      <c r="J27" s="37">
        <v>7.2999999999999995E-2</v>
      </c>
      <c r="K27" s="39"/>
    </row>
    <row r="28" spans="1:11" ht="32.25" customHeight="1" x14ac:dyDescent="0.25">
      <c r="A28" s="13" t="s">
        <v>98</v>
      </c>
      <c r="B28" s="39" t="s">
        <v>99</v>
      </c>
      <c r="C28" s="172">
        <v>0</v>
      </c>
      <c r="D28" s="116">
        <v>3.7589999999999999</v>
      </c>
      <c r="E28" s="117">
        <v>0.32100000000000001</v>
      </c>
      <c r="F28" s="118">
        <v>5.0000000000000001E-3</v>
      </c>
      <c r="G28" s="41">
        <v>577.04</v>
      </c>
      <c r="H28" s="41">
        <v>4.74</v>
      </c>
      <c r="I28" s="115">
        <v>5.4</v>
      </c>
      <c r="J28" s="37">
        <v>7.2999999999999995E-2</v>
      </c>
      <c r="K28" s="39"/>
    </row>
    <row r="29" spans="1:11" ht="32.25" customHeight="1" x14ac:dyDescent="0.25">
      <c r="A29" s="13" t="s">
        <v>100</v>
      </c>
      <c r="B29" s="39" t="s">
        <v>101</v>
      </c>
      <c r="C29" s="172">
        <v>0</v>
      </c>
      <c r="D29" s="116">
        <v>3.7589999999999999</v>
      </c>
      <c r="E29" s="117">
        <v>0.32100000000000001</v>
      </c>
      <c r="F29" s="118">
        <v>5.0000000000000001E-3</v>
      </c>
      <c r="G29" s="41">
        <v>1012.49</v>
      </c>
      <c r="H29" s="41">
        <v>4.74</v>
      </c>
      <c r="I29" s="115">
        <v>5.4</v>
      </c>
      <c r="J29" s="37">
        <v>7.2999999999999995E-2</v>
      </c>
      <c r="K29" s="39"/>
    </row>
    <row r="30" spans="1:11" ht="27.75" customHeight="1" x14ac:dyDescent="0.25">
      <c r="A30" s="13" t="s">
        <v>102</v>
      </c>
      <c r="B30" s="39" t="s">
        <v>103</v>
      </c>
      <c r="C30" s="172">
        <v>0</v>
      </c>
      <c r="D30" s="116">
        <v>3.7589999999999999</v>
      </c>
      <c r="E30" s="117">
        <v>0.32100000000000001</v>
      </c>
      <c r="F30" s="118">
        <v>5.0000000000000001E-3</v>
      </c>
      <c r="G30" s="41">
        <v>1715.9</v>
      </c>
      <c r="H30" s="41">
        <v>4.74</v>
      </c>
      <c r="I30" s="115">
        <v>5.4</v>
      </c>
      <c r="J30" s="37">
        <v>7.2999999999999995E-2</v>
      </c>
      <c r="K30" s="39"/>
    </row>
    <row r="31" spans="1:11" ht="27.75" customHeight="1" x14ac:dyDescent="0.25">
      <c r="A31" s="13" t="s">
        <v>104</v>
      </c>
      <c r="B31" s="39" t="s">
        <v>105</v>
      </c>
      <c r="C31" s="172">
        <v>0</v>
      </c>
      <c r="D31" s="116">
        <v>3.7589999999999999</v>
      </c>
      <c r="E31" s="117">
        <v>0.32100000000000001</v>
      </c>
      <c r="F31" s="118">
        <v>5.0000000000000001E-3</v>
      </c>
      <c r="G31" s="41">
        <v>3587.77</v>
      </c>
      <c r="H31" s="41">
        <v>4.74</v>
      </c>
      <c r="I31" s="115">
        <v>5.4</v>
      </c>
      <c r="J31" s="37">
        <v>7.2999999999999995E-2</v>
      </c>
      <c r="K31" s="39"/>
    </row>
    <row r="32" spans="1:11" ht="27.75" customHeight="1" x14ac:dyDescent="0.25">
      <c r="A32" s="13" t="s">
        <v>106</v>
      </c>
      <c r="B32" s="39" t="s">
        <v>107</v>
      </c>
      <c r="C32" s="172">
        <v>0</v>
      </c>
      <c r="D32" s="116">
        <v>2.6869999999999998</v>
      </c>
      <c r="E32" s="117">
        <v>0.20399999999999999</v>
      </c>
      <c r="F32" s="118">
        <v>3.0000000000000001E-3</v>
      </c>
      <c r="G32" s="41">
        <v>128.88</v>
      </c>
      <c r="H32" s="41">
        <v>5.23</v>
      </c>
      <c r="I32" s="115">
        <v>6.43</v>
      </c>
      <c r="J32" s="37">
        <v>4.2999999999999997E-2</v>
      </c>
      <c r="K32" s="39"/>
    </row>
    <row r="33" spans="1:11" ht="27.75" customHeight="1" x14ac:dyDescent="0.25">
      <c r="A33" s="13" t="s">
        <v>108</v>
      </c>
      <c r="B33" s="39" t="s">
        <v>109</v>
      </c>
      <c r="C33" s="172">
        <v>0</v>
      </c>
      <c r="D33" s="116">
        <v>2.6869999999999998</v>
      </c>
      <c r="E33" s="117">
        <v>0.20399999999999999</v>
      </c>
      <c r="F33" s="118">
        <v>3.0000000000000001E-3</v>
      </c>
      <c r="G33" s="41">
        <v>3044.35</v>
      </c>
      <c r="H33" s="41">
        <v>5.23</v>
      </c>
      <c r="I33" s="115">
        <v>6.43</v>
      </c>
      <c r="J33" s="37">
        <v>4.2999999999999997E-2</v>
      </c>
      <c r="K33" s="39"/>
    </row>
    <row r="34" spans="1:11" ht="27.75" customHeight="1" x14ac:dyDescent="0.25">
      <c r="A34" s="13" t="s">
        <v>110</v>
      </c>
      <c r="B34" s="39" t="s">
        <v>111</v>
      </c>
      <c r="C34" s="172">
        <v>0</v>
      </c>
      <c r="D34" s="116">
        <v>2.6869999999999998</v>
      </c>
      <c r="E34" s="117">
        <v>0.20399999999999999</v>
      </c>
      <c r="F34" s="118">
        <v>3.0000000000000001E-3</v>
      </c>
      <c r="G34" s="41">
        <v>9149.83</v>
      </c>
      <c r="H34" s="41">
        <v>5.23</v>
      </c>
      <c r="I34" s="115">
        <v>6.43</v>
      </c>
      <c r="J34" s="37">
        <v>4.2999999999999997E-2</v>
      </c>
      <c r="K34" s="39"/>
    </row>
    <row r="35" spans="1:11" ht="27.75" customHeight="1" x14ac:dyDescent="0.25">
      <c r="A35" s="13" t="s">
        <v>112</v>
      </c>
      <c r="B35" s="39" t="s">
        <v>113</v>
      </c>
      <c r="C35" s="172">
        <v>0</v>
      </c>
      <c r="D35" s="116">
        <v>2.6869999999999998</v>
      </c>
      <c r="E35" s="117">
        <v>0.20399999999999999</v>
      </c>
      <c r="F35" s="118">
        <v>3.0000000000000001E-3</v>
      </c>
      <c r="G35" s="41">
        <v>18680.099999999999</v>
      </c>
      <c r="H35" s="41">
        <v>5.23</v>
      </c>
      <c r="I35" s="115">
        <v>6.43</v>
      </c>
      <c r="J35" s="37">
        <v>4.2999999999999997E-2</v>
      </c>
      <c r="K35" s="39"/>
    </row>
    <row r="36" spans="1:11" ht="27.75" customHeight="1" x14ac:dyDescent="0.25">
      <c r="A36" s="13" t="s">
        <v>114</v>
      </c>
      <c r="B36" s="39" t="s">
        <v>115</v>
      </c>
      <c r="C36" s="172">
        <v>0</v>
      </c>
      <c r="D36" s="116">
        <v>2.6869999999999998</v>
      </c>
      <c r="E36" s="117">
        <v>0.20399999999999999</v>
      </c>
      <c r="F36" s="118">
        <v>3.0000000000000001E-3</v>
      </c>
      <c r="G36" s="41">
        <v>48446.400000000001</v>
      </c>
      <c r="H36" s="41">
        <v>5.23</v>
      </c>
      <c r="I36" s="115">
        <v>6.43</v>
      </c>
      <c r="J36" s="37">
        <v>4.2999999999999997E-2</v>
      </c>
      <c r="K36" s="39"/>
    </row>
    <row r="37" spans="1:11" ht="27.75" customHeight="1" x14ac:dyDescent="0.25">
      <c r="A37" s="13" t="s">
        <v>116</v>
      </c>
      <c r="B37" s="39" t="s">
        <v>117</v>
      </c>
      <c r="C37" s="172" t="s">
        <v>118</v>
      </c>
      <c r="D37" s="119">
        <v>22.145</v>
      </c>
      <c r="E37" s="120">
        <v>3.173</v>
      </c>
      <c r="F37" s="118">
        <v>2.375</v>
      </c>
      <c r="G37" s="42"/>
      <c r="H37" s="42"/>
      <c r="I37" s="42"/>
      <c r="J37" s="38"/>
      <c r="K37" s="39"/>
    </row>
    <row r="38" spans="1:11" ht="27.75" customHeight="1" x14ac:dyDescent="0.25">
      <c r="A38" s="13" t="s">
        <v>119</v>
      </c>
      <c r="B38" s="40" t="s">
        <v>120</v>
      </c>
      <c r="C38" s="173" t="s">
        <v>121</v>
      </c>
      <c r="D38" s="116">
        <v>-6.01</v>
      </c>
      <c r="E38" s="117">
        <v>-0.65200000000000002</v>
      </c>
      <c r="F38" s="118">
        <v>-1.2E-2</v>
      </c>
      <c r="G38" s="41"/>
      <c r="H38" s="42"/>
      <c r="I38" s="42"/>
      <c r="J38" s="38"/>
      <c r="K38" s="39"/>
    </row>
    <row r="39" spans="1:11" ht="27.75" customHeight="1" x14ac:dyDescent="0.25">
      <c r="A39" s="13" t="s">
        <v>122</v>
      </c>
      <c r="B39" s="39"/>
      <c r="C39" s="172">
        <v>0</v>
      </c>
      <c r="D39" s="116">
        <v>-5.2439999999999998</v>
      </c>
      <c r="E39" s="117">
        <v>-0.55400000000000005</v>
      </c>
      <c r="F39" s="118">
        <v>-0.01</v>
      </c>
      <c r="G39" s="41"/>
      <c r="H39" s="42"/>
      <c r="I39" s="42"/>
      <c r="J39" s="38"/>
      <c r="K39" s="39"/>
    </row>
    <row r="40" spans="1:11" ht="27.75" customHeight="1" x14ac:dyDescent="0.25">
      <c r="A40" s="13" t="s">
        <v>123</v>
      </c>
      <c r="B40" s="39" t="s">
        <v>1361</v>
      </c>
      <c r="C40" s="172">
        <v>0</v>
      </c>
      <c r="D40" s="116">
        <v>-6.01</v>
      </c>
      <c r="E40" s="117">
        <v>-0.65200000000000002</v>
      </c>
      <c r="F40" s="118">
        <v>-1.2E-2</v>
      </c>
      <c r="G40" s="41"/>
      <c r="H40" s="42"/>
      <c r="I40" s="42"/>
      <c r="J40" s="37">
        <v>0.16</v>
      </c>
      <c r="K40" s="39"/>
    </row>
    <row r="41" spans="1:11" ht="27.75" customHeight="1" x14ac:dyDescent="0.25">
      <c r="A41" s="13" t="s">
        <v>124</v>
      </c>
      <c r="B41" s="39" t="s">
        <v>1362</v>
      </c>
      <c r="C41" s="172">
        <v>0</v>
      </c>
      <c r="D41" s="116">
        <v>-6.01</v>
      </c>
      <c r="E41" s="117">
        <v>-0.65200000000000002</v>
      </c>
      <c r="F41" s="118">
        <v>-1.2E-2</v>
      </c>
      <c r="G41" s="41"/>
      <c r="H41" s="42"/>
      <c r="I41" s="42"/>
      <c r="J41" s="38"/>
      <c r="K41" s="39"/>
    </row>
    <row r="42" spans="1:11" ht="27.75" customHeight="1" x14ac:dyDescent="0.25">
      <c r="A42" s="13" t="s">
        <v>125</v>
      </c>
      <c r="B42" s="39" t="s">
        <v>126</v>
      </c>
      <c r="C42" s="172">
        <v>0</v>
      </c>
      <c r="D42" s="116">
        <v>-5.2439999999999998</v>
      </c>
      <c r="E42" s="117">
        <v>-0.55400000000000005</v>
      </c>
      <c r="F42" s="118">
        <v>-0.01</v>
      </c>
      <c r="G42" s="41"/>
      <c r="H42" s="42"/>
      <c r="I42" s="42"/>
      <c r="J42" s="37">
        <v>0.13700000000000001</v>
      </c>
      <c r="K42" s="39"/>
    </row>
    <row r="43" spans="1:11" ht="27.75" customHeight="1" x14ac:dyDescent="0.25">
      <c r="A43" s="13" t="s">
        <v>127</v>
      </c>
      <c r="B43" s="39" t="s">
        <v>128</v>
      </c>
      <c r="C43" s="172">
        <v>0</v>
      </c>
      <c r="D43" s="116">
        <v>-5.2439999999999998</v>
      </c>
      <c r="E43" s="117">
        <v>-0.55400000000000005</v>
      </c>
      <c r="F43" s="118">
        <v>-0.01</v>
      </c>
      <c r="G43" s="41"/>
      <c r="H43" s="42"/>
      <c r="I43" s="42"/>
      <c r="J43" s="38"/>
      <c r="K43" s="39"/>
    </row>
    <row r="44" spans="1:11" ht="27.75" customHeight="1" x14ac:dyDescent="0.25">
      <c r="A44" s="13" t="s">
        <v>129</v>
      </c>
      <c r="B44" s="39" t="s">
        <v>130</v>
      </c>
      <c r="C44" s="172">
        <v>0</v>
      </c>
      <c r="D44" s="116">
        <v>-3.2989999999999999</v>
      </c>
      <c r="E44" s="117">
        <v>-0.28000000000000003</v>
      </c>
      <c r="F44" s="118">
        <v>-4.0000000000000001E-3</v>
      </c>
      <c r="G44" s="41">
        <v>94</v>
      </c>
      <c r="H44" s="42"/>
      <c r="I44" s="42"/>
      <c r="J44" s="37">
        <v>0.109</v>
      </c>
      <c r="K44" s="39"/>
    </row>
    <row r="45" spans="1:11" ht="27.75" customHeight="1" x14ac:dyDescent="0.25">
      <c r="A45" s="13" t="s">
        <v>131</v>
      </c>
      <c r="B45" s="39" t="s">
        <v>132</v>
      </c>
      <c r="C45" s="172">
        <v>0</v>
      </c>
      <c r="D45" s="116">
        <v>-3.2989999999999999</v>
      </c>
      <c r="E45" s="117">
        <v>-0.28000000000000003</v>
      </c>
      <c r="F45" s="118">
        <v>-4.0000000000000001E-3</v>
      </c>
      <c r="G45" s="41">
        <v>94</v>
      </c>
      <c r="H45" s="42"/>
      <c r="I45" s="42"/>
      <c r="J45" s="38"/>
      <c r="K45" s="39"/>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zoomScale="70" zoomScaleNormal="70" zoomScaleSheetLayoutView="100" workbookViewId="0">
      <selection activeCell="O2" sqref="O2"/>
    </sheetView>
  </sheetViews>
  <sheetFormatPr defaultColWidth="9.1796875" defaultRowHeight="27.75" customHeight="1" x14ac:dyDescent="0.25"/>
  <cols>
    <col min="1" max="1" width="8.7265625" style="49" customWidth="1"/>
    <col min="2" max="2" width="15.7265625" style="49" customWidth="1"/>
    <col min="3" max="3" width="8.7265625" style="49" customWidth="1"/>
    <col min="4" max="6" width="15.7265625" style="56" customWidth="1"/>
    <col min="7" max="9" width="15.81640625" style="56" customWidth="1"/>
    <col min="10" max="10" width="15.81640625" style="57" customWidth="1"/>
    <col min="11" max="12" width="15.81640625" style="58" customWidth="1"/>
    <col min="13" max="14" width="15.81640625" style="49" customWidth="1"/>
    <col min="15" max="16" width="14.7265625" style="49" customWidth="1"/>
    <col min="17" max="18" width="15.54296875" style="49" customWidth="1"/>
    <col min="19" max="16384" width="9.1796875" style="49"/>
  </cols>
  <sheetData>
    <row r="1" spans="1:16" ht="27" customHeight="1" x14ac:dyDescent="0.25">
      <c r="A1" s="47" t="s">
        <v>35</v>
      </c>
      <c r="B1" s="47"/>
      <c r="C1" s="232"/>
      <c r="D1" s="232"/>
      <c r="E1" s="48"/>
      <c r="F1" s="48"/>
      <c r="G1" s="241" t="s">
        <v>133</v>
      </c>
      <c r="H1" s="242"/>
      <c r="I1" s="242"/>
      <c r="J1" s="242"/>
      <c r="K1" s="242"/>
      <c r="L1" s="242"/>
      <c r="M1" s="242"/>
      <c r="N1" s="242"/>
      <c r="O1" s="170"/>
      <c r="P1" s="170"/>
    </row>
    <row r="2" spans="1:16" s="50" customFormat="1" ht="39.75" customHeight="1" x14ac:dyDescent="0.25">
      <c r="A2" s="238"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2023 - Final Schedule of Charges for use of the Distribution System by EHV Properties (including LDNOs with EHV Properties/end users) in SP Distribution Area (GSP Group _N)</v>
      </c>
      <c r="B2" s="239"/>
      <c r="C2" s="239"/>
      <c r="D2" s="239"/>
      <c r="E2" s="239"/>
      <c r="F2" s="239"/>
      <c r="G2" s="239"/>
      <c r="H2" s="239"/>
      <c r="I2" s="239"/>
      <c r="J2" s="239"/>
      <c r="K2" s="239"/>
      <c r="L2" s="239"/>
      <c r="M2" s="239"/>
      <c r="N2" s="240"/>
      <c r="O2" s="169"/>
      <c r="P2" s="76"/>
    </row>
    <row r="3" spans="1:16" s="77" customFormat="1" ht="10.5" customHeight="1" x14ac:dyDescent="0.25">
      <c r="A3" s="76"/>
      <c r="B3" s="76"/>
      <c r="C3" s="76"/>
      <c r="D3" s="76"/>
      <c r="E3" s="76"/>
      <c r="F3" s="76"/>
      <c r="G3" s="76"/>
      <c r="H3" s="76"/>
      <c r="I3" s="76"/>
      <c r="J3" s="76"/>
      <c r="K3" s="76"/>
      <c r="L3" s="76"/>
      <c r="M3" s="76"/>
      <c r="N3" s="76"/>
      <c r="O3" s="76"/>
      <c r="P3" s="76"/>
    </row>
    <row r="4" spans="1:16" s="77" customFormat="1" ht="25.5" customHeight="1" x14ac:dyDescent="0.25">
      <c r="A4" s="222" t="s">
        <v>134</v>
      </c>
      <c r="B4" s="222"/>
      <c r="C4" s="222"/>
      <c r="D4" s="222"/>
      <c r="E4" s="222"/>
      <c r="F4" s="222"/>
      <c r="G4" s="222"/>
      <c r="H4" s="76"/>
      <c r="I4" s="76"/>
      <c r="J4" s="76"/>
      <c r="K4" s="76"/>
      <c r="L4" s="76"/>
      <c r="M4" s="76"/>
      <c r="N4" s="76"/>
      <c r="O4" s="76"/>
      <c r="P4" s="76"/>
    </row>
    <row r="5" spans="1:16" s="77" customFormat="1" ht="25.5" customHeight="1" x14ac:dyDescent="0.25">
      <c r="A5" s="236" t="s">
        <v>38</v>
      </c>
      <c r="B5" s="237"/>
      <c r="C5" s="237"/>
      <c r="D5" s="234" t="s">
        <v>135</v>
      </c>
      <c r="E5" s="234"/>
      <c r="F5" s="234"/>
      <c r="G5" s="234"/>
      <c r="H5" s="76"/>
      <c r="I5" s="76"/>
      <c r="J5" s="76"/>
      <c r="K5" s="76"/>
      <c r="L5" s="76"/>
      <c r="M5" s="76"/>
      <c r="N5" s="76"/>
      <c r="O5" s="76"/>
      <c r="P5" s="76"/>
    </row>
    <row r="6" spans="1:16" s="77" customFormat="1" ht="45" customHeight="1" x14ac:dyDescent="0.25">
      <c r="A6" s="233" t="s">
        <v>48</v>
      </c>
      <c r="B6" s="233"/>
      <c r="C6" s="233"/>
      <c r="D6" s="235"/>
      <c r="E6" s="235"/>
      <c r="F6" s="235"/>
      <c r="G6" s="235"/>
      <c r="H6" s="76"/>
      <c r="I6" s="76"/>
      <c r="J6" s="76"/>
      <c r="K6" s="76"/>
      <c r="L6" s="76"/>
      <c r="M6" s="76"/>
      <c r="N6" s="76"/>
      <c r="O6" s="76"/>
      <c r="P6" s="76"/>
    </row>
    <row r="7" spans="1:16" s="77" customFormat="1" ht="45" customHeight="1" x14ac:dyDescent="0.25">
      <c r="A7" s="233" t="s">
        <v>53</v>
      </c>
      <c r="B7" s="233"/>
      <c r="C7" s="233"/>
      <c r="D7" s="231" t="s">
        <v>136</v>
      </c>
      <c r="E7" s="231"/>
      <c r="F7" s="231"/>
      <c r="G7" s="231"/>
      <c r="H7" s="76"/>
      <c r="I7" s="76"/>
      <c r="J7" s="76"/>
      <c r="K7" s="76"/>
      <c r="L7" s="76"/>
      <c r="M7" s="76"/>
      <c r="N7" s="76"/>
      <c r="O7" s="76"/>
      <c r="P7" s="76"/>
    </row>
    <row r="8" spans="1:16" s="77" customFormat="1" ht="18.75" customHeight="1" x14ac:dyDescent="0.25">
      <c r="A8" s="233" t="s">
        <v>54</v>
      </c>
      <c r="B8" s="233"/>
      <c r="C8" s="233"/>
      <c r="D8" s="231" t="s">
        <v>55</v>
      </c>
      <c r="E8" s="231"/>
      <c r="F8" s="231"/>
      <c r="G8" s="231"/>
      <c r="H8" s="76"/>
      <c r="I8" s="76"/>
      <c r="J8" s="76"/>
      <c r="K8" s="76"/>
      <c r="L8" s="76"/>
      <c r="M8" s="76"/>
      <c r="N8" s="76"/>
      <c r="O8" s="76"/>
      <c r="P8" s="76"/>
    </row>
    <row r="9" spans="1:16" s="77" customFormat="1" ht="18" customHeight="1" x14ac:dyDescent="0.25">
      <c r="A9" s="76"/>
      <c r="B9" s="76"/>
      <c r="C9" s="76"/>
      <c r="D9" s="76"/>
      <c r="E9" s="76"/>
      <c r="F9" s="76"/>
      <c r="G9" s="76"/>
      <c r="H9" s="76"/>
      <c r="I9" s="76"/>
      <c r="J9" s="76"/>
      <c r="K9" s="76"/>
      <c r="L9" s="76"/>
      <c r="M9" s="76"/>
      <c r="N9" s="76"/>
      <c r="O9" s="76"/>
      <c r="P9" s="76"/>
    </row>
    <row r="10" spans="1:16" ht="63.75" customHeight="1" x14ac:dyDescent="0.25">
      <c r="A10" s="52" t="s">
        <v>137</v>
      </c>
      <c r="B10" s="51" t="s">
        <v>138</v>
      </c>
      <c r="C10" s="52" t="s">
        <v>139</v>
      </c>
      <c r="D10" s="51" t="s">
        <v>140</v>
      </c>
      <c r="E10" s="53" t="s">
        <v>141</v>
      </c>
      <c r="F10" s="53" t="s">
        <v>142</v>
      </c>
      <c r="G10" s="54" t="s">
        <v>143</v>
      </c>
      <c r="H10" s="53" t="s">
        <v>144</v>
      </c>
      <c r="I10" s="53" t="s">
        <v>145</v>
      </c>
      <c r="J10" s="113" t="s">
        <v>146</v>
      </c>
      <c r="K10" s="54" t="s">
        <v>147</v>
      </c>
      <c r="L10" s="53" t="s">
        <v>148</v>
      </c>
      <c r="M10" s="53" t="s">
        <v>149</v>
      </c>
      <c r="N10" s="113" t="s">
        <v>150</v>
      </c>
    </row>
    <row r="11" spans="1:16" ht="12.5" x14ac:dyDescent="0.25">
      <c r="A11" s="82"/>
      <c r="B11" s="55"/>
      <c r="C11" s="82"/>
      <c r="D11" s="55"/>
      <c r="E11" s="55"/>
      <c r="F11" s="55"/>
      <c r="G11" s="59"/>
      <c r="H11" s="60"/>
      <c r="I11" s="60"/>
      <c r="J11" s="60"/>
      <c r="K11" s="61"/>
      <c r="L11" s="62"/>
      <c r="M11" s="62"/>
      <c r="N11" s="62"/>
    </row>
  </sheetData>
  <mergeCells count="12">
    <mergeCell ref="C1:D1"/>
    <mergeCell ref="A8:C8"/>
    <mergeCell ref="D8:G8"/>
    <mergeCell ref="D5:G5"/>
    <mergeCell ref="D6:G6"/>
    <mergeCell ref="D7:G7"/>
    <mergeCell ref="A5:C5"/>
    <mergeCell ref="A6:C6"/>
    <mergeCell ref="A7:C7"/>
    <mergeCell ref="A4:G4"/>
    <mergeCell ref="A2:N2"/>
    <mergeCell ref="G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70" zoomScaleNormal="70" zoomScaleSheetLayoutView="100" workbookViewId="0"/>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47" t="s">
        <v>35</v>
      </c>
      <c r="B1" s="3"/>
      <c r="D1" s="3"/>
      <c r="E1" s="3"/>
      <c r="F1" s="3"/>
      <c r="G1" s="7"/>
      <c r="H1" s="4"/>
      <c r="I1" s="4"/>
    </row>
    <row r="2" spans="1:12" s="2" customFormat="1" ht="37.5" customHeight="1" x14ac:dyDescent="0.25">
      <c r="A2" s="222" t="str">
        <f>Overview!B4&amp; " - Effective from "&amp;Overview!D4&amp;" - "&amp;Overview!E4&amp;" LV and HV tariffs in SP Distribution Area (GSP Group _N)"</f>
        <v>Scottish Hydro Electric Power Distribution plc - Effective from 1 April 2023 - Final LV and HV tariffs in SP Distribution Area (GSP Group _N)</v>
      </c>
      <c r="B2" s="222"/>
      <c r="C2" s="222"/>
      <c r="D2" s="222"/>
      <c r="E2" s="222"/>
      <c r="F2" s="222"/>
      <c r="G2" s="222"/>
      <c r="H2" s="222"/>
      <c r="I2" s="222"/>
      <c r="J2" s="222"/>
      <c r="K2" s="4"/>
      <c r="L2" s="4"/>
    </row>
    <row r="3" spans="1:12" s="2" customFormat="1" ht="27" customHeight="1" x14ac:dyDescent="0.25">
      <c r="A3" s="245" t="s">
        <v>151</v>
      </c>
      <c r="B3" s="245"/>
      <c r="C3" s="245"/>
      <c r="D3" s="245"/>
      <c r="E3" s="245"/>
      <c r="F3" s="245"/>
      <c r="G3" s="245"/>
      <c r="H3" s="245"/>
      <c r="I3" s="245"/>
      <c r="J3" s="245"/>
      <c r="K3" s="4"/>
      <c r="L3" s="4"/>
    </row>
    <row r="4" spans="1:12" s="2" customFormat="1" ht="71.25" customHeight="1" x14ac:dyDescent="0.25">
      <c r="A4" s="12"/>
      <c r="B4" s="22" t="s">
        <v>69</v>
      </c>
      <c r="C4" s="11" t="s">
        <v>61</v>
      </c>
      <c r="D4" s="51" t="s">
        <v>62</v>
      </c>
      <c r="E4" s="51" t="s">
        <v>63</v>
      </c>
      <c r="F4" s="51" t="s">
        <v>64</v>
      </c>
      <c r="G4" s="11" t="s">
        <v>65</v>
      </c>
      <c r="H4" s="11"/>
      <c r="I4" s="11"/>
      <c r="J4" s="11"/>
      <c r="K4" s="4"/>
      <c r="L4" s="4"/>
    </row>
    <row r="5" spans="1:12" s="2" customFormat="1" ht="32.25" customHeight="1" x14ac:dyDescent="0.25">
      <c r="A5" s="13"/>
      <c r="B5" s="21"/>
      <c r="C5" s="14"/>
      <c r="D5" s="15"/>
      <c r="E5" s="15"/>
      <c r="F5" s="15"/>
      <c r="G5" s="16"/>
      <c r="H5" s="20"/>
      <c r="I5" s="20"/>
      <c r="J5" s="20"/>
      <c r="K5" s="4"/>
      <c r="L5" s="4"/>
    </row>
    <row r="6" spans="1:12" x14ac:dyDescent="0.25">
      <c r="A6" s="246" t="s">
        <v>152</v>
      </c>
      <c r="B6" s="243" t="s">
        <v>153</v>
      </c>
      <c r="C6" s="243"/>
      <c r="D6" s="243"/>
      <c r="E6" s="243"/>
      <c r="F6" s="243"/>
      <c r="G6" s="243"/>
      <c r="H6" s="244"/>
      <c r="I6" s="244"/>
      <c r="J6" s="244"/>
    </row>
    <row r="7" spans="1:12" x14ac:dyDescent="0.25">
      <c r="A7" s="246"/>
      <c r="B7" s="243"/>
      <c r="C7" s="243"/>
      <c r="D7" s="243"/>
      <c r="E7" s="243"/>
      <c r="F7" s="243"/>
      <c r="G7" s="243"/>
      <c r="H7" s="244"/>
      <c r="I7" s="244"/>
      <c r="J7" s="244"/>
    </row>
    <row r="8" spans="1:12" x14ac:dyDescent="0.25">
      <c r="A8" s="246"/>
      <c r="B8" s="243"/>
      <c r="C8" s="243"/>
      <c r="D8" s="243"/>
      <c r="E8" s="243"/>
      <c r="F8" s="243"/>
      <c r="G8" s="243"/>
      <c r="H8" s="244"/>
      <c r="I8" s="244"/>
      <c r="J8" s="244"/>
    </row>
    <row r="9" spans="1:12" x14ac:dyDescent="0.25">
      <c r="A9" s="46"/>
      <c r="B9" s="46"/>
      <c r="C9" s="46"/>
      <c r="D9" s="46"/>
      <c r="E9" s="46"/>
      <c r="F9" s="46"/>
      <c r="G9" s="46"/>
      <c r="H9" s="46"/>
      <c r="I9" s="46"/>
      <c r="J9" s="46"/>
    </row>
    <row r="10" spans="1:12" x14ac:dyDescent="0.25">
      <c r="A10" s="46"/>
      <c r="B10" s="46"/>
      <c r="C10" s="46"/>
      <c r="D10" s="46"/>
      <c r="E10" s="46"/>
      <c r="F10" s="46"/>
      <c r="G10" s="46"/>
      <c r="H10" s="46"/>
      <c r="I10" s="46"/>
      <c r="J10" s="46"/>
    </row>
    <row r="11" spans="1:12" s="2" customFormat="1" ht="27" customHeight="1" x14ac:dyDescent="0.25">
      <c r="A11" s="245" t="s">
        <v>154</v>
      </c>
      <c r="B11" s="245"/>
      <c r="C11" s="245"/>
      <c r="D11" s="245"/>
      <c r="E11" s="245"/>
      <c r="F11" s="245"/>
      <c r="G11" s="245"/>
      <c r="H11" s="245"/>
      <c r="I11" s="245"/>
      <c r="J11" s="245"/>
      <c r="K11" s="4"/>
      <c r="L11" s="4"/>
    </row>
    <row r="12" spans="1:12" s="2" customFormat="1" ht="58.5" customHeight="1" x14ac:dyDescent="0.25">
      <c r="A12" s="12"/>
      <c r="B12" s="22" t="s">
        <v>69</v>
      </c>
      <c r="C12" s="11" t="s">
        <v>61</v>
      </c>
      <c r="D12" s="51" t="s">
        <v>62</v>
      </c>
      <c r="E12" s="51" t="s">
        <v>63</v>
      </c>
      <c r="F12" s="51" t="s">
        <v>64</v>
      </c>
      <c r="G12" s="11" t="s">
        <v>65</v>
      </c>
      <c r="H12" s="11" t="s">
        <v>66</v>
      </c>
      <c r="I12" s="22" t="s">
        <v>67</v>
      </c>
      <c r="J12" s="11" t="s">
        <v>68</v>
      </c>
      <c r="K12" s="4"/>
      <c r="L12" s="4"/>
    </row>
    <row r="13" spans="1:12" s="2" customFormat="1" ht="32.25" customHeight="1" x14ac:dyDescent="0.25">
      <c r="A13" s="13"/>
      <c r="B13" s="21"/>
      <c r="C13" s="14">
        <v>0</v>
      </c>
      <c r="D13" s="15"/>
      <c r="E13" s="15"/>
      <c r="F13" s="15"/>
      <c r="G13" s="16"/>
      <c r="H13" s="16"/>
      <c r="I13" s="16"/>
      <c r="J13" s="15"/>
      <c r="K13" s="4"/>
      <c r="L13" s="4"/>
    </row>
    <row r="14" spans="1:12" ht="13" x14ac:dyDescent="0.3">
      <c r="A14" s="246" t="s">
        <v>152</v>
      </c>
      <c r="B14" s="247" t="s">
        <v>38</v>
      </c>
      <c r="C14" s="247"/>
      <c r="D14" s="247"/>
      <c r="E14" s="247"/>
      <c r="F14" s="247"/>
      <c r="G14" s="247"/>
      <c r="H14" s="248"/>
      <c r="I14" s="248"/>
      <c r="J14" s="248"/>
    </row>
    <row r="15" spans="1:12" x14ac:dyDescent="0.25">
      <c r="A15" s="246"/>
      <c r="B15" s="243" t="s">
        <v>153</v>
      </c>
      <c r="C15" s="243"/>
      <c r="D15" s="243"/>
      <c r="E15" s="243"/>
      <c r="F15" s="243"/>
      <c r="G15" s="243"/>
      <c r="H15" s="244"/>
      <c r="I15" s="244"/>
      <c r="J15" s="244"/>
    </row>
    <row r="16" spans="1:12" x14ac:dyDescent="0.25">
      <c r="A16" s="246"/>
      <c r="B16" s="243" t="s">
        <v>155</v>
      </c>
      <c r="C16" s="243"/>
      <c r="D16" s="243"/>
      <c r="E16" s="243"/>
      <c r="F16" s="243"/>
      <c r="G16" s="243"/>
      <c r="H16" s="244"/>
      <c r="I16" s="244"/>
      <c r="J16" s="244"/>
    </row>
    <row r="17" spans="1:10" x14ac:dyDescent="0.25">
      <c r="A17" s="249"/>
      <c r="B17" s="243" t="s">
        <v>156</v>
      </c>
      <c r="C17" s="243"/>
      <c r="D17" s="243"/>
      <c r="E17" s="243"/>
      <c r="F17" s="243"/>
      <c r="G17" s="243"/>
      <c r="H17" s="244"/>
      <c r="I17" s="244"/>
      <c r="J17" s="244"/>
    </row>
    <row r="18" spans="1:10" x14ac:dyDescent="0.25">
      <c r="A18" s="249"/>
      <c r="B18" s="243" t="s">
        <v>157</v>
      </c>
      <c r="C18" s="243"/>
      <c r="D18" s="243"/>
      <c r="E18" s="243"/>
      <c r="F18" s="243"/>
      <c r="G18" s="243"/>
      <c r="H18" s="244"/>
      <c r="I18" s="244"/>
      <c r="J18" s="244"/>
    </row>
    <row r="19" spans="1:10" x14ac:dyDescent="0.25">
      <c r="A19" s="249"/>
      <c r="B19" s="243" t="s">
        <v>158</v>
      </c>
      <c r="C19" s="243"/>
      <c r="D19" s="243"/>
      <c r="E19" s="243"/>
      <c r="F19" s="243"/>
      <c r="G19" s="243"/>
      <c r="H19" s="244"/>
      <c r="I19" s="244"/>
      <c r="J19" s="244"/>
    </row>
    <row r="20" spans="1:10" x14ac:dyDescent="0.25">
      <c r="A20" s="249"/>
      <c r="B20" s="243"/>
      <c r="C20" s="243"/>
      <c r="D20" s="243"/>
      <c r="E20" s="243"/>
      <c r="F20" s="243"/>
      <c r="G20" s="243"/>
      <c r="H20" s="244"/>
      <c r="I20" s="244"/>
      <c r="J20" s="244"/>
    </row>
    <row r="21" spans="1:10" x14ac:dyDescent="0.25">
      <c r="A21" s="249"/>
      <c r="B21" s="243" t="s">
        <v>159</v>
      </c>
      <c r="C21" s="243"/>
      <c r="D21" s="243"/>
      <c r="E21" s="243"/>
      <c r="F21" s="243"/>
      <c r="G21" s="243"/>
      <c r="H21" s="244"/>
      <c r="I21" s="244"/>
      <c r="J21" s="244"/>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03"/>
  <sheetViews>
    <sheetView zoomScale="70" zoomScaleNormal="70" zoomScaleSheetLayoutView="85" workbookViewId="0"/>
  </sheetViews>
  <sheetFormatPr defaultColWidth="9.1796875" defaultRowHeight="27.75" customHeight="1" x14ac:dyDescent="0.25"/>
  <cols>
    <col min="1" max="1" width="58" style="18" bestFit="1" customWidth="1"/>
    <col min="2" max="2" width="17.7265625" style="202" customWidth="1"/>
    <col min="3" max="4" width="17.7265625" style="18" customWidth="1"/>
    <col min="5" max="7" width="17.7265625" style="202" customWidth="1"/>
    <col min="8" max="9" width="17.7265625" style="209" customWidth="1"/>
    <col min="10" max="10" width="17.7265625" style="203" customWidth="1"/>
    <col min="11" max="11" width="15.54296875" style="203" customWidth="1"/>
    <col min="12" max="17" width="15.54296875" style="18" customWidth="1"/>
    <col min="18" max="16384" width="9.1796875" style="18"/>
  </cols>
  <sheetData>
    <row r="1" spans="1:13" ht="27.75" customHeight="1" x14ac:dyDescent="0.25">
      <c r="A1" s="47" t="s">
        <v>35</v>
      </c>
      <c r="B1" s="18"/>
      <c r="E1" s="18"/>
      <c r="F1" s="18"/>
      <c r="G1" s="18"/>
      <c r="H1" s="18"/>
      <c r="I1" s="18"/>
      <c r="J1" s="18"/>
      <c r="K1" s="18"/>
    </row>
    <row r="2" spans="1:13" ht="31.5" customHeight="1" x14ac:dyDescent="0.25">
      <c r="A2" s="253" t="str">
        <f>Overview!B4&amp; " - Effective from "&amp;Overview!D4&amp;" - "&amp;Overview!E4&amp;" LDNO tariffs in SP Distribution Area (GSP Group _N)"</f>
        <v>Scottish Hydro Electric Power Distribution plc - Effective from 1 April 2023 - Final LDNO tariffs in SP Distribution Area (GSP Group _N)</v>
      </c>
      <c r="B2" s="253"/>
      <c r="C2" s="253"/>
      <c r="D2" s="253"/>
      <c r="E2" s="253"/>
      <c r="F2" s="253"/>
      <c r="G2" s="253"/>
      <c r="H2" s="253"/>
      <c r="I2" s="253"/>
      <c r="J2" s="253"/>
    </row>
    <row r="3" spans="1:13" ht="8.25" customHeight="1" x14ac:dyDescent="0.25">
      <c r="A3" s="78"/>
      <c r="B3" s="78"/>
      <c r="C3" s="78"/>
      <c r="D3" s="78"/>
      <c r="E3" s="78"/>
      <c r="F3" s="78"/>
      <c r="G3" s="78"/>
      <c r="H3" s="78"/>
      <c r="I3" s="78"/>
      <c r="J3" s="78"/>
    </row>
    <row r="4" spans="1:13" ht="27" customHeight="1" x14ac:dyDescent="0.25">
      <c r="A4" s="222" t="s">
        <v>36</v>
      </c>
      <c r="B4" s="222"/>
      <c r="C4" s="222"/>
      <c r="D4" s="222"/>
      <c r="E4" s="79"/>
      <c r="F4" s="222" t="s">
        <v>37</v>
      </c>
      <c r="G4" s="222"/>
      <c r="H4" s="222"/>
      <c r="I4" s="222"/>
      <c r="J4" s="222"/>
      <c r="L4" s="203"/>
    </row>
    <row r="5" spans="1:13" ht="32.25" customHeight="1" x14ac:dyDescent="0.25">
      <c r="A5" s="149" t="s">
        <v>38</v>
      </c>
      <c r="B5" s="150" t="s">
        <v>39</v>
      </c>
      <c r="C5" s="151" t="s">
        <v>40</v>
      </c>
      <c r="D5" s="152" t="s">
        <v>41</v>
      </c>
      <c r="E5" s="78"/>
      <c r="F5" s="254"/>
      <c r="G5" s="255"/>
      <c r="H5" s="153" t="s">
        <v>42</v>
      </c>
      <c r="I5" s="154" t="s">
        <v>43</v>
      </c>
      <c r="J5" s="152" t="s">
        <v>41</v>
      </c>
      <c r="K5" s="76"/>
      <c r="L5" s="203"/>
      <c r="M5" s="203"/>
    </row>
    <row r="6" spans="1:13" ht="45" customHeight="1" x14ac:dyDescent="0.25">
      <c r="A6" s="158" t="s">
        <v>44</v>
      </c>
      <c r="B6" s="159" t="s">
        <v>45</v>
      </c>
      <c r="C6" s="159" t="s">
        <v>46</v>
      </c>
      <c r="D6" s="159" t="s">
        <v>47</v>
      </c>
      <c r="E6" s="76"/>
      <c r="F6" s="257" t="s">
        <v>48</v>
      </c>
      <c r="G6" s="257"/>
      <c r="H6" s="160"/>
      <c r="I6" s="159" t="s">
        <v>49</v>
      </c>
      <c r="J6" s="161" t="s">
        <v>47</v>
      </c>
      <c r="K6" s="76"/>
      <c r="L6" s="203"/>
      <c r="M6" s="203"/>
    </row>
    <row r="7" spans="1:13" ht="45" customHeight="1" x14ac:dyDescent="0.25">
      <c r="A7" s="158" t="s">
        <v>50</v>
      </c>
      <c r="B7" s="160"/>
      <c r="C7" s="159" t="s">
        <v>51</v>
      </c>
      <c r="D7" s="159" t="s">
        <v>52</v>
      </c>
      <c r="E7" s="76"/>
      <c r="F7" s="257" t="s">
        <v>53</v>
      </c>
      <c r="G7" s="257"/>
      <c r="H7" s="156" t="s">
        <v>45</v>
      </c>
      <c r="I7" s="159" t="s">
        <v>46</v>
      </c>
      <c r="J7" s="161" t="s">
        <v>47</v>
      </c>
      <c r="K7" s="76"/>
      <c r="L7" s="203"/>
      <c r="M7" s="203"/>
    </row>
    <row r="8" spans="1:13" ht="60" customHeight="1" x14ac:dyDescent="0.25">
      <c r="A8" s="193" t="s">
        <v>54</v>
      </c>
      <c r="B8" s="250" t="s">
        <v>55</v>
      </c>
      <c r="C8" s="251"/>
      <c r="D8" s="252"/>
      <c r="E8" s="76"/>
      <c r="F8" s="257" t="s">
        <v>160</v>
      </c>
      <c r="G8" s="257"/>
      <c r="H8" s="160"/>
      <c r="I8" s="159" t="s">
        <v>49</v>
      </c>
      <c r="J8" s="161" t="s">
        <v>47</v>
      </c>
      <c r="K8" s="76"/>
      <c r="L8" s="203"/>
      <c r="M8" s="203"/>
    </row>
    <row r="9" spans="1:13" s="201" customFormat="1" ht="45" customHeight="1" x14ac:dyDescent="0.25">
      <c r="E9" s="162"/>
      <c r="F9" s="258" t="s">
        <v>57</v>
      </c>
      <c r="G9" s="259"/>
      <c r="H9" s="160"/>
      <c r="I9" s="161" t="s">
        <v>51</v>
      </c>
      <c r="J9" s="161" t="s">
        <v>58</v>
      </c>
      <c r="K9" s="76"/>
      <c r="L9" s="204"/>
      <c r="M9" s="204"/>
    </row>
    <row r="10" spans="1:13" ht="18" customHeight="1" x14ac:dyDescent="0.25">
      <c r="A10" s="201"/>
      <c r="B10" s="76"/>
      <c r="C10" s="76"/>
      <c r="D10" s="76"/>
      <c r="E10" s="163"/>
      <c r="F10" s="233" t="s">
        <v>54</v>
      </c>
      <c r="G10" s="233"/>
      <c r="H10" s="256" t="s">
        <v>55</v>
      </c>
      <c r="I10" s="256"/>
      <c r="J10" s="256"/>
    </row>
    <row r="13" spans="1:13" ht="78.75" customHeight="1" x14ac:dyDescent="0.25">
      <c r="A13" s="22" t="s">
        <v>59</v>
      </c>
      <c r="B13" s="22" t="s">
        <v>161</v>
      </c>
      <c r="C13" s="11" t="s">
        <v>61</v>
      </c>
      <c r="D13" s="51" t="s">
        <v>62</v>
      </c>
      <c r="E13" s="51" t="s">
        <v>63</v>
      </c>
      <c r="F13" s="51" t="s">
        <v>64</v>
      </c>
      <c r="G13" s="11" t="s">
        <v>65</v>
      </c>
      <c r="H13" s="11" t="s">
        <v>66</v>
      </c>
      <c r="I13" s="11" t="s">
        <v>67</v>
      </c>
      <c r="J13" s="11" t="s">
        <v>68</v>
      </c>
    </row>
    <row r="14" spans="1:13" ht="27.75" customHeight="1" x14ac:dyDescent="0.25">
      <c r="A14" s="144" t="s">
        <v>162</v>
      </c>
      <c r="B14" s="174"/>
      <c r="C14" s="145"/>
      <c r="D14" s="116">
        <v>4.7169999999999996</v>
      </c>
      <c r="E14" s="117">
        <v>0.51200000000000001</v>
      </c>
      <c r="F14" s="118">
        <v>0.01</v>
      </c>
      <c r="G14" s="205">
        <v>15.91</v>
      </c>
      <c r="H14" s="206"/>
      <c r="I14" s="207"/>
      <c r="J14" s="38"/>
    </row>
    <row r="15" spans="1:13" ht="27.75" customHeight="1" x14ac:dyDescent="0.25">
      <c r="A15" s="144" t="s">
        <v>163</v>
      </c>
      <c r="B15" s="21"/>
      <c r="C15" s="145"/>
      <c r="D15" s="116">
        <v>4.7169999999999996</v>
      </c>
      <c r="E15" s="117">
        <v>0.51200000000000001</v>
      </c>
      <c r="F15" s="118">
        <v>0.01</v>
      </c>
      <c r="G15" s="206"/>
      <c r="H15" s="206"/>
      <c r="I15" s="207"/>
      <c r="J15" s="38"/>
    </row>
    <row r="16" spans="1:13" ht="27.75" customHeight="1" x14ac:dyDescent="0.25">
      <c r="A16" s="144" t="s">
        <v>164</v>
      </c>
      <c r="B16" s="21"/>
      <c r="C16" s="145"/>
      <c r="D16" s="116">
        <v>6.07</v>
      </c>
      <c r="E16" s="117">
        <v>0.65900000000000003</v>
      </c>
      <c r="F16" s="118">
        <v>1.2E-2</v>
      </c>
      <c r="G16" s="205">
        <v>3.83</v>
      </c>
      <c r="H16" s="206"/>
      <c r="I16" s="207"/>
      <c r="J16" s="38"/>
    </row>
    <row r="17" spans="1:10" ht="27.75" customHeight="1" x14ac:dyDescent="0.25">
      <c r="A17" s="144" t="s">
        <v>165</v>
      </c>
      <c r="B17" s="21"/>
      <c r="C17" s="145"/>
      <c r="D17" s="116">
        <v>6.07</v>
      </c>
      <c r="E17" s="117">
        <v>0.65900000000000003</v>
      </c>
      <c r="F17" s="118">
        <v>1.2E-2</v>
      </c>
      <c r="G17" s="205">
        <v>15.31</v>
      </c>
      <c r="H17" s="206"/>
      <c r="I17" s="207"/>
      <c r="J17" s="38"/>
    </row>
    <row r="18" spans="1:10" ht="27.75" customHeight="1" x14ac:dyDescent="0.25">
      <c r="A18" s="144" t="s">
        <v>166</v>
      </c>
      <c r="B18" s="21"/>
      <c r="C18" s="145"/>
      <c r="D18" s="116">
        <v>6.07</v>
      </c>
      <c r="E18" s="117">
        <v>0.65900000000000003</v>
      </c>
      <c r="F18" s="118">
        <v>1.2E-2</v>
      </c>
      <c r="G18" s="205">
        <v>32.93</v>
      </c>
      <c r="H18" s="206"/>
      <c r="I18" s="207"/>
      <c r="J18" s="38"/>
    </row>
    <row r="19" spans="1:10" ht="27.75" customHeight="1" x14ac:dyDescent="0.25">
      <c r="A19" s="144" t="s">
        <v>167</v>
      </c>
      <c r="B19" s="21"/>
      <c r="C19" s="145"/>
      <c r="D19" s="116">
        <v>6.07</v>
      </c>
      <c r="E19" s="117">
        <v>0.65900000000000003</v>
      </c>
      <c r="F19" s="118">
        <v>1.2E-2</v>
      </c>
      <c r="G19" s="205">
        <v>68.7</v>
      </c>
      <c r="H19" s="206"/>
      <c r="I19" s="207"/>
      <c r="J19" s="38"/>
    </row>
    <row r="20" spans="1:10" ht="27.75" customHeight="1" x14ac:dyDescent="0.25">
      <c r="A20" s="144" t="s">
        <v>168</v>
      </c>
      <c r="B20" s="21"/>
      <c r="C20" s="145"/>
      <c r="D20" s="116">
        <v>6.07</v>
      </c>
      <c r="E20" s="117">
        <v>0.65900000000000003</v>
      </c>
      <c r="F20" s="118">
        <v>1.2E-2</v>
      </c>
      <c r="G20" s="205">
        <v>196.04</v>
      </c>
      <c r="H20" s="206"/>
      <c r="I20" s="207"/>
      <c r="J20" s="38"/>
    </row>
    <row r="21" spans="1:10" ht="27.75" customHeight="1" x14ac:dyDescent="0.25">
      <c r="A21" s="144" t="s">
        <v>169</v>
      </c>
      <c r="B21" s="21"/>
      <c r="C21" s="145"/>
      <c r="D21" s="116">
        <v>6.07</v>
      </c>
      <c r="E21" s="117">
        <v>0.65900000000000003</v>
      </c>
      <c r="F21" s="118">
        <v>1.2E-2</v>
      </c>
      <c r="G21" s="206"/>
      <c r="H21" s="206"/>
      <c r="I21" s="207"/>
      <c r="J21" s="38"/>
    </row>
    <row r="22" spans="1:10" ht="27.75" customHeight="1" x14ac:dyDescent="0.25">
      <c r="A22" s="144" t="s">
        <v>170</v>
      </c>
      <c r="B22" s="21"/>
      <c r="C22" s="145"/>
      <c r="D22" s="116">
        <v>3.9710000000000001</v>
      </c>
      <c r="E22" s="117">
        <v>0.40799999999999997</v>
      </c>
      <c r="F22" s="118">
        <v>7.0000000000000001E-3</v>
      </c>
      <c r="G22" s="205">
        <v>14.76</v>
      </c>
      <c r="H22" s="205">
        <v>1.58</v>
      </c>
      <c r="I22" s="208">
        <v>2.29</v>
      </c>
      <c r="J22" s="37">
        <v>0.10100000000000001</v>
      </c>
    </row>
    <row r="23" spans="1:10" ht="27.75" customHeight="1" x14ac:dyDescent="0.25">
      <c r="A23" s="144" t="s">
        <v>171</v>
      </c>
      <c r="B23" s="21"/>
      <c r="C23" s="145"/>
      <c r="D23" s="116">
        <v>3.9710000000000001</v>
      </c>
      <c r="E23" s="117">
        <v>0.40799999999999997</v>
      </c>
      <c r="F23" s="118">
        <v>7.0000000000000001E-3</v>
      </c>
      <c r="G23" s="205">
        <v>359.47</v>
      </c>
      <c r="H23" s="205">
        <v>1.58</v>
      </c>
      <c r="I23" s="208">
        <v>2.29</v>
      </c>
      <c r="J23" s="37">
        <v>0.10100000000000001</v>
      </c>
    </row>
    <row r="24" spans="1:10" ht="27.75" customHeight="1" x14ac:dyDescent="0.25">
      <c r="A24" s="144" t="s">
        <v>172</v>
      </c>
      <c r="B24" s="21"/>
      <c r="C24" s="145"/>
      <c r="D24" s="116">
        <v>3.9710000000000001</v>
      </c>
      <c r="E24" s="117">
        <v>0.40799999999999997</v>
      </c>
      <c r="F24" s="118">
        <v>7.0000000000000001E-3</v>
      </c>
      <c r="G24" s="205">
        <v>623.57000000000005</v>
      </c>
      <c r="H24" s="205">
        <v>1.58</v>
      </c>
      <c r="I24" s="208">
        <v>2.29</v>
      </c>
      <c r="J24" s="37">
        <v>0.10100000000000001</v>
      </c>
    </row>
    <row r="25" spans="1:10" ht="27.75" customHeight="1" x14ac:dyDescent="0.25">
      <c r="A25" s="144" t="s">
        <v>173</v>
      </c>
      <c r="B25" s="21"/>
      <c r="C25" s="145"/>
      <c r="D25" s="116">
        <v>3.9710000000000001</v>
      </c>
      <c r="E25" s="117">
        <v>0.40799999999999997</v>
      </c>
      <c r="F25" s="118">
        <v>7.0000000000000001E-3</v>
      </c>
      <c r="G25" s="205">
        <v>1050.17</v>
      </c>
      <c r="H25" s="205">
        <v>1.58</v>
      </c>
      <c r="I25" s="208">
        <v>2.29</v>
      </c>
      <c r="J25" s="37">
        <v>0.10100000000000001</v>
      </c>
    </row>
    <row r="26" spans="1:10" ht="27.75" customHeight="1" x14ac:dyDescent="0.25">
      <c r="A26" s="144" t="s">
        <v>174</v>
      </c>
      <c r="B26" s="21"/>
      <c r="C26" s="145"/>
      <c r="D26" s="116">
        <v>3.9710000000000001</v>
      </c>
      <c r="E26" s="117">
        <v>0.40799999999999997</v>
      </c>
      <c r="F26" s="118">
        <v>7.0000000000000001E-3</v>
      </c>
      <c r="G26" s="205">
        <v>2185.41</v>
      </c>
      <c r="H26" s="205">
        <v>1.58</v>
      </c>
      <c r="I26" s="208">
        <v>2.29</v>
      </c>
      <c r="J26" s="37">
        <v>0.10100000000000001</v>
      </c>
    </row>
    <row r="27" spans="1:10" ht="27.75" customHeight="1" x14ac:dyDescent="0.25">
      <c r="A27" s="144" t="s">
        <v>175</v>
      </c>
      <c r="B27" s="21"/>
      <c r="C27" s="145"/>
      <c r="D27" s="119">
        <v>13.430999999999999</v>
      </c>
      <c r="E27" s="120">
        <v>1.925</v>
      </c>
      <c r="F27" s="118">
        <v>1.44</v>
      </c>
      <c r="G27" s="206"/>
      <c r="H27" s="206"/>
      <c r="I27" s="207"/>
      <c r="J27" s="38"/>
    </row>
    <row r="28" spans="1:10" ht="27.75" customHeight="1" x14ac:dyDescent="0.25">
      <c r="A28" s="144" t="s">
        <v>176</v>
      </c>
      <c r="B28" s="21"/>
      <c r="C28" s="145"/>
      <c r="D28" s="116">
        <v>-6.01</v>
      </c>
      <c r="E28" s="117">
        <v>-0.65200000000000002</v>
      </c>
      <c r="F28" s="118">
        <v>-1.2E-2</v>
      </c>
      <c r="G28" s="205">
        <v>0</v>
      </c>
      <c r="H28" s="206"/>
      <c r="I28" s="207"/>
      <c r="J28" s="38"/>
    </row>
    <row r="29" spans="1:10" ht="27.75" customHeight="1" x14ac:dyDescent="0.25">
      <c r="A29" s="144" t="s">
        <v>177</v>
      </c>
      <c r="B29" s="21"/>
      <c r="C29" s="145"/>
      <c r="D29" s="116">
        <v>-6.01</v>
      </c>
      <c r="E29" s="117">
        <v>-0.65200000000000002</v>
      </c>
      <c r="F29" s="118">
        <v>-1.2E-2</v>
      </c>
      <c r="G29" s="205">
        <v>0</v>
      </c>
      <c r="H29" s="206"/>
      <c r="I29" s="207"/>
      <c r="J29" s="37">
        <v>0.16</v>
      </c>
    </row>
    <row r="30" spans="1:10" ht="27.75" customHeight="1" x14ac:dyDescent="0.25">
      <c r="A30" s="146" t="s">
        <v>178</v>
      </c>
      <c r="B30" s="21"/>
      <c r="C30" s="145"/>
      <c r="D30" s="116">
        <v>3.0979999999999999</v>
      </c>
      <c r="E30" s="117">
        <v>0.33600000000000002</v>
      </c>
      <c r="F30" s="118">
        <v>6.0000000000000001E-3</v>
      </c>
      <c r="G30" s="205">
        <v>11.41</v>
      </c>
      <c r="H30" s="206"/>
      <c r="I30" s="207"/>
      <c r="J30" s="38"/>
    </row>
    <row r="31" spans="1:10" ht="27.75" customHeight="1" x14ac:dyDescent="0.25">
      <c r="A31" s="146" t="s">
        <v>179</v>
      </c>
      <c r="B31" s="21"/>
      <c r="C31" s="145"/>
      <c r="D31" s="116">
        <v>3.0979999999999999</v>
      </c>
      <c r="E31" s="117">
        <v>0.33600000000000002</v>
      </c>
      <c r="F31" s="118">
        <v>6.0000000000000001E-3</v>
      </c>
      <c r="G31" s="206"/>
      <c r="H31" s="206"/>
      <c r="I31" s="207"/>
      <c r="J31" s="38"/>
    </row>
    <row r="32" spans="1:10" ht="27.75" customHeight="1" x14ac:dyDescent="0.25">
      <c r="A32" s="146" t="s">
        <v>180</v>
      </c>
      <c r="B32" s="21"/>
      <c r="C32" s="145"/>
      <c r="D32" s="116">
        <v>3.9870000000000001</v>
      </c>
      <c r="E32" s="117">
        <v>0.433</v>
      </c>
      <c r="F32" s="118">
        <v>8.0000000000000002E-3</v>
      </c>
      <c r="G32" s="205">
        <v>2.57</v>
      </c>
      <c r="H32" s="206"/>
      <c r="I32" s="207"/>
      <c r="J32" s="38"/>
    </row>
    <row r="33" spans="1:10" ht="27.75" customHeight="1" x14ac:dyDescent="0.25">
      <c r="A33" s="146" t="s">
        <v>181</v>
      </c>
      <c r="B33" s="21"/>
      <c r="C33" s="145"/>
      <c r="D33" s="116">
        <v>3.9870000000000001</v>
      </c>
      <c r="E33" s="117">
        <v>0.433</v>
      </c>
      <c r="F33" s="118">
        <v>8.0000000000000002E-3</v>
      </c>
      <c r="G33" s="205">
        <v>10.11</v>
      </c>
      <c r="H33" s="206"/>
      <c r="I33" s="207"/>
      <c r="J33" s="38"/>
    </row>
    <row r="34" spans="1:10" ht="27.75" customHeight="1" x14ac:dyDescent="0.25">
      <c r="A34" s="146" t="s">
        <v>182</v>
      </c>
      <c r="B34" s="21"/>
      <c r="C34" s="145"/>
      <c r="D34" s="116">
        <v>3.9870000000000001</v>
      </c>
      <c r="E34" s="117">
        <v>0.433</v>
      </c>
      <c r="F34" s="118">
        <v>8.0000000000000002E-3</v>
      </c>
      <c r="G34" s="205">
        <v>21.68</v>
      </c>
      <c r="H34" s="206"/>
      <c r="I34" s="207"/>
      <c r="J34" s="38"/>
    </row>
    <row r="35" spans="1:10" ht="27.75" customHeight="1" x14ac:dyDescent="0.25">
      <c r="A35" s="146" t="s">
        <v>183</v>
      </c>
      <c r="B35" s="21"/>
      <c r="C35" s="145"/>
      <c r="D35" s="116">
        <v>3.9870000000000001</v>
      </c>
      <c r="E35" s="117">
        <v>0.433</v>
      </c>
      <c r="F35" s="118">
        <v>8.0000000000000002E-3</v>
      </c>
      <c r="G35" s="205">
        <v>45.18</v>
      </c>
      <c r="H35" s="206"/>
      <c r="I35" s="207"/>
      <c r="J35" s="38"/>
    </row>
    <row r="36" spans="1:10" ht="27.75" customHeight="1" x14ac:dyDescent="0.25">
      <c r="A36" s="146" t="s">
        <v>184</v>
      </c>
      <c r="B36" s="21"/>
      <c r="C36" s="145"/>
      <c r="D36" s="116">
        <v>3.9870000000000001</v>
      </c>
      <c r="E36" s="117">
        <v>0.433</v>
      </c>
      <c r="F36" s="118">
        <v>8.0000000000000002E-3</v>
      </c>
      <c r="G36" s="205">
        <v>128.81</v>
      </c>
      <c r="H36" s="206"/>
      <c r="I36" s="207"/>
      <c r="J36" s="38"/>
    </row>
    <row r="37" spans="1:10" ht="27.75" customHeight="1" x14ac:dyDescent="0.25">
      <c r="A37" s="146" t="s">
        <v>185</v>
      </c>
      <c r="B37" s="21"/>
      <c r="C37" s="145"/>
      <c r="D37" s="116">
        <v>3.9870000000000001</v>
      </c>
      <c r="E37" s="117">
        <v>0.433</v>
      </c>
      <c r="F37" s="118">
        <v>8.0000000000000002E-3</v>
      </c>
      <c r="G37" s="206"/>
      <c r="H37" s="206"/>
      <c r="I37" s="207"/>
      <c r="J37" s="38"/>
    </row>
    <row r="38" spans="1:10" ht="27.75" customHeight="1" x14ac:dyDescent="0.25">
      <c r="A38" s="146" t="s">
        <v>186</v>
      </c>
      <c r="B38" s="21"/>
      <c r="C38" s="145"/>
      <c r="D38" s="116">
        <v>2.6080000000000001</v>
      </c>
      <c r="E38" s="117">
        <v>0.26800000000000002</v>
      </c>
      <c r="F38" s="118">
        <v>5.0000000000000001E-3</v>
      </c>
      <c r="G38" s="205">
        <v>9.75</v>
      </c>
      <c r="H38" s="205">
        <v>1.04</v>
      </c>
      <c r="I38" s="208">
        <v>1.51</v>
      </c>
      <c r="J38" s="37">
        <v>6.7000000000000004E-2</v>
      </c>
    </row>
    <row r="39" spans="1:10" ht="27.75" customHeight="1" x14ac:dyDescent="0.25">
      <c r="A39" s="146" t="s">
        <v>187</v>
      </c>
      <c r="B39" s="21"/>
      <c r="C39" s="145"/>
      <c r="D39" s="116">
        <v>2.6080000000000001</v>
      </c>
      <c r="E39" s="117">
        <v>0.26800000000000002</v>
      </c>
      <c r="F39" s="118">
        <v>5.0000000000000001E-3</v>
      </c>
      <c r="G39" s="205">
        <v>236.15</v>
      </c>
      <c r="H39" s="205">
        <v>1.04</v>
      </c>
      <c r="I39" s="208">
        <v>1.51</v>
      </c>
      <c r="J39" s="37">
        <v>6.7000000000000004E-2</v>
      </c>
    </row>
    <row r="40" spans="1:10" ht="27.75" customHeight="1" x14ac:dyDescent="0.25">
      <c r="A40" s="146" t="s">
        <v>188</v>
      </c>
      <c r="B40" s="21"/>
      <c r="C40" s="145"/>
      <c r="D40" s="116">
        <v>2.6080000000000001</v>
      </c>
      <c r="E40" s="117">
        <v>0.26800000000000002</v>
      </c>
      <c r="F40" s="118">
        <v>5.0000000000000001E-3</v>
      </c>
      <c r="G40" s="205">
        <v>409.59</v>
      </c>
      <c r="H40" s="205">
        <v>1.04</v>
      </c>
      <c r="I40" s="208">
        <v>1.51</v>
      </c>
      <c r="J40" s="37">
        <v>6.7000000000000004E-2</v>
      </c>
    </row>
    <row r="41" spans="1:10" ht="27.75" customHeight="1" x14ac:dyDescent="0.25">
      <c r="A41" s="146" t="s">
        <v>189</v>
      </c>
      <c r="B41" s="21"/>
      <c r="C41" s="145"/>
      <c r="D41" s="116">
        <v>2.6080000000000001</v>
      </c>
      <c r="E41" s="117">
        <v>0.26800000000000002</v>
      </c>
      <c r="F41" s="118">
        <v>5.0000000000000001E-3</v>
      </c>
      <c r="G41" s="205">
        <v>689.77</v>
      </c>
      <c r="H41" s="205">
        <v>1.04</v>
      </c>
      <c r="I41" s="208">
        <v>1.51</v>
      </c>
      <c r="J41" s="37">
        <v>6.7000000000000004E-2</v>
      </c>
    </row>
    <row r="42" spans="1:10" ht="27.75" customHeight="1" x14ac:dyDescent="0.25">
      <c r="A42" s="146" t="s">
        <v>190</v>
      </c>
      <c r="B42" s="21"/>
      <c r="C42" s="145"/>
      <c r="D42" s="116">
        <v>2.6080000000000001</v>
      </c>
      <c r="E42" s="117">
        <v>0.26800000000000002</v>
      </c>
      <c r="F42" s="118">
        <v>5.0000000000000001E-3</v>
      </c>
      <c r="G42" s="205">
        <v>1435.37</v>
      </c>
      <c r="H42" s="205">
        <v>1.04</v>
      </c>
      <c r="I42" s="208">
        <v>1.51</v>
      </c>
      <c r="J42" s="37">
        <v>6.7000000000000004E-2</v>
      </c>
    </row>
    <row r="43" spans="1:10" ht="27.75" customHeight="1" x14ac:dyDescent="0.25">
      <c r="A43" s="146" t="s">
        <v>191</v>
      </c>
      <c r="B43" s="21"/>
      <c r="C43" s="145"/>
      <c r="D43" s="116">
        <v>2.4729999999999999</v>
      </c>
      <c r="E43" s="117">
        <v>0.21099999999999999</v>
      </c>
      <c r="F43" s="118">
        <v>3.0000000000000001E-3</v>
      </c>
      <c r="G43" s="205">
        <v>5.75</v>
      </c>
      <c r="H43" s="205">
        <v>3.12</v>
      </c>
      <c r="I43" s="208">
        <v>3.55</v>
      </c>
      <c r="J43" s="37">
        <v>4.8000000000000001E-2</v>
      </c>
    </row>
    <row r="44" spans="1:10" ht="27.75" customHeight="1" x14ac:dyDescent="0.25">
      <c r="A44" s="146" t="s">
        <v>192</v>
      </c>
      <c r="B44" s="21"/>
      <c r="C44" s="145"/>
      <c r="D44" s="116">
        <v>2.4729999999999999</v>
      </c>
      <c r="E44" s="117">
        <v>0.21099999999999999</v>
      </c>
      <c r="F44" s="118">
        <v>3.0000000000000001E-3</v>
      </c>
      <c r="G44" s="205">
        <v>379.71</v>
      </c>
      <c r="H44" s="205">
        <v>3.12</v>
      </c>
      <c r="I44" s="208">
        <v>3.55</v>
      </c>
      <c r="J44" s="37">
        <v>4.8000000000000001E-2</v>
      </c>
    </row>
    <row r="45" spans="1:10" ht="27.75" customHeight="1" x14ac:dyDescent="0.25">
      <c r="A45" s="146" t="s">
        <v>193</v>
      </c>
      <c r="B45" s="21"/>
      <c r="C45" s="145"/>
      <c r="D45" s="116">
        <v>2.4729999999999999</v>
      </c>
      <c r="E45" s="117">
        <v>0.21099999999999999</v>
      </c>
      <c r="F45" s="118">
        <v>3.0000000000000001E-3</v>
      </c>
      <c r="G45" s="205">
        <v>666.21</v>
      </c>
      <c r="H45" s="205">
        <v>3.12</v>
      </c>
      <c r="I45" s="208">
        <v>3.55</v>
      </c>
      <c r="J45" s="37">
        <v>4.8000000000000001E-2</v>
      </c>
    </row>
    <row r="46" spans="1:10" ht="27.75" customHeight="1" x14ac:dyDescent="0.25">
      <c r="A46" s="146" t="s">
        <v>194</v>
      </c>
      <c r="B46" s="21"/>
      <c r="C46" s="145"/>
      <c r="D46" s="116">
        <v>2.4729999999999999</v>
      </c>
      <c r="E46" s="117">
        <v>0.21099999999999999</v>
      </c>
      <c r="F46" s="118">
        <v>3.0000000000000001E-3</v>
      </c>
      <c r="G46" s="205">
        <v>1129</v>
      </c>
      <c r="H46" s="205">
        <v>3.12</v>
      </c>
      <c r="I46" s="208">
        <v>3.55</v>
      </c>
      <c r="J46" s="37">
        <v>4.8000000000000001E-2</v>
      </c>
    </row>
    <row r="47" spans="1:10" ht="27.75" customHeight="1" x14ac:dyDescent="0.25">
      <c r="A47" s="146" t="s">
        <v>195</v>
      </c>
      <c r="B47" s="21"/>
      <c r="C47" s="145"/>
      <c r="D47" s="116">
        <v>2.4729999999999999</v>
      </c>
      <c r="E47" s="117">
        <v>0.21099999999999999</v>
      </c>
      <c r="F47" s="118">
        <v>3.0000000000000001E-3</v>
      </c>
      <c r="G47" s="205">
        <v>2360.5700000000002</v>
      </c>
      <c r="H47" s="205">
        <v>3.12</v>
      </c>
      <c r="I47" s="208">
        <v>3.55</v>
      </c>
      <c r="J47" s="37">
        <v>4.8000000000000001E-2</v>
      </c>
    </row>
    <row r="48" spans="1:10" ht="27.75" customHeight="1" x14ac:dyDescent="0.25">
      <c r="A48" s="146" t="s">
        <v>196</v>
      </c>
      <c r="B48" s="21"/>
      <c r="C48" s="145"/>
      <c r="D48" s="116">
        <v>2.0329999999999999</v>
      </c>
      <c r="E48" s="117">
        <v>0.155</v>
      </c>
      <c r="F48" s="118">
        <v>2E-3</v>
      </c>
      <c r="G48" s="205">
        <v>97.54</v>
      </c>
      <c r="H48" s="205">
        <v>3.95</v>
      </c>
      <c r="I48" s="208">
        <v>4.8600000000000003</v>
      </c>
      <c r="J48" s="37">
        <v>3.2000000000000001E-2</v>
      </c>
    </row>
    <row r="49" spans="1:10" ht="27.75" customHeight="1" x14ac:dyDescent="0.25">
      <c r="A49" s="146" t="s">
        <v>197</v>
      </c>
      <c r="B49" s="21"/>
      <c r="C49" s="145"/>
      <c r="D49" s="116">
        <v>2.0329999999999999</v>
      </c>
      <c r="E49" s="117">
        <v>0.155</v>
      </c>
      <c r="F49" s="118">
        <v>2E-3</v>
      </c>
      <c r="G49" s="205">
        <v>2303.25</v>
      </c>
      <c r="H49" s="205">
        <v>3.95</v>
      </c>
      <c r="I49" s="208">
        <v>4.8600000000000003</v>
      </c>
      <c r="J49" s="37">
        <v>3.2000000000000001E-2</v>
      </c>
    </row>
    <row r="50" spans="1:10" ht="27.75" customHeight="1" x14ac:dyDescent="0.25">
      <c r="A50" s="146" t="s">
        <v>198</v>
      </c>
      <c r="B50" s="21"/>
      <c r="C50" s="145"/>
      <c r="D50" s="116">
        <v>2.0329999999999999</v>
      </c>
      <c r="E50" s="117">
        <v>0.155</v>
      </c>
      <c r="F50" s="118">
        <v>2E-3</v>
      </c>
      <c r="G50" s="205">
        <v>6922.38</v>
      </c>
      <c r="H50" s="205">
        <v>3.95</v>
      </c>
      <c r="I50" s="208">
        <v>4.8600000000000003</v>
      </c>
      <c r="J50" s="37">
        <v>3.2000000000000001E-2</v>
      </c>
    </row>
    <row r="51" spans="1:10" ht="27.75" customHeight="1" x14ac:dyDescent="0.25">
      <c r="A51" s="146" t="s">
        <v>199</v>
      </c>
      <c r="B51" s="21"/>
      <c r="C51" s="145"/>
      <c r="D51" s="116">
        <v>2.0329999999999999</v>
      </c>
      <c r="E51" s="117">
        <v>0.155</v>
      </c>
      <c r="F51" s="118">
        <v>2E-3</v>
      </c>
      <c r="G51" s="205">
        <v>14132.55</v>
      </c>
      <c r="H51" s="205">
        <v>3.95</v>
      </c>
      <c r="I51" s="208">
        <v>4.8600000000000003</v>
      </c>
      <c r="J51" s="37">
        <v>3.2000000000000001E-2</v>
      </c>
    </row>
    <row r="52" spans="1:10" ht="27.75" customHeight="1" x14ac:dyDescent="0.25">
      <c r="A52" s="146" t="s">
        <v>200</v>
      </c>
      <c r="B52" s="21"/>
      <c r="C52" s="145"/>
      <c r="D52" s="116">
        <v>2.0329999999999999</v>
      </c>
      <c r="E52" s="117">
        <v>0.155</v>
      </c>
      <c r="F52" s="118">
        <v>2E-3</v>
      </c>
      <c r="G52" s="205">
        <v>36652.370000000003</v>
      </c>
      <c r="H52" s="205">
        <v>3.95</v>
      </c>
      <c r="I52" s="208">
        <v>4.8600000000000003</v>
      </c>
      <c r="J52" s="37">
        <v>3.2000000000000001E-2</v>
      </c>
    </row>
    <row r="53" spans="1:10" ht="27.75" customHeight="1" x14ac:dyDescent="0.25">
      <c r="A53" s="146" t="s">
        <v>201</v>
      </c>
      <c r="B53" s="21"/>
      <c r="C53" s="145"/>
      <c r="D53" s="119">
        <v>8.8209999999999997</v>
      </c>
      <c r="E53" s="120">
        <v>1.264</v>
      </c>
      <c r="F53" s="118">
        <v>0.94599999999999995</v>
      </c>
      <c r="G53" s="206"/>
      <c r="H53" s="206"/>
      <c r="I53" s="207"/>
      <c r="J53" s="38"/>
    </row>
    <row r="54" spans="1:10" ht="27.75" customHeight="1" x14ac:dyDescent="0.25">
      <c r="A54" s="146" t="s">
        <v>202</v>
      </c>
      <c r="B54" s="21"/>
      <c r="C54" s="145"/>
      <c r="D54" s="116">
        <v>-6.01</v>
      </c>
      <c r="E54" s="117">
        <v>-0.65200000000000002</v>
      </c>
      <c r="F54" s="118">
        <v>-1.2E-2</v>
      </c>
      <c r="G54" s="205">
        <v>0</v>
      </c>
      <c r="H54" s="206"/>
      <c r="I54" s="207"/>
      <c r="J54" s="38"/>
    </row>
    <row r="55" spans="1:10" ht="27.75" customHeight="1" x14ac:dyDescent="0.25">
      <c r="A55" s="146" t="s">
        <v>203</v>
      </c>
      <c r="B55" s="21"/>
      <c r="C55" s="145"/>
      <c r="D55" s="116">
        <v>-5.2439999999999998</v>
      </c>
      <c r="E55" s="117">
        <v>-0.55400000000000005</v>
      </c>
      <c r="F55" s="118">
        <v>-0.01</v>
      </c>
      <c r="G55" s="205">
        <v>0</v>
      </c>
      <c r="H55" s="206"/>
      <c r="I55" s="207"/>
      <c r="J55" s="38"/>
    </row>
    <row r="56" spans="1:10" ht="27.75" customHeight="1" x14ac:dyDescent="0.25">
      <c r="A56" s="146" t="s">
        <v>204</v>
      </c>
      <c r="B56" s="21"/>
      <c r="C56" s="145"/>
      <c r="D56" s="116">
        <v>-6.01</v>
      </c>
      <c r="E56" s="117">
        <v>-0.65200000000000002</v>
      </c>
      <c r="F56" s="118">
        <v>-1.2E-2</v>
      </c>
      <c r="G56" s="205">
        <v>0</v>
      </c>
      <c r="H56" s="206"/>
      <c r="I56" s="207"/>
      <c r="J56" s="37">
        <v>0.16</v>
      </c>
    </row>
    <row r="57" spans="1:10" ht="27.75" customHeight="1" x14ac:dyDescent="0.25">
      <c r="A57" s="146" t="s">
        <v>205</v>
      </c>
      <c r="B57" s="21"/>
      <c r="C57" s="145"/>
      <c r="D57" s="116">
        <v>-5.2439999999999998</v>
      </c>
      <c r="E57" s="117">
        <v>-0.55400000000000005</v>
      </c>
      <c r="F57" s="118">
        <v>-0.01</v>
      </c>
      <c r="G57" s="205">
        <v>0</v>
      </c>
      <c r="H57" s="206"/>
      <c r="I57" s="207"/>
      <c r="J57" s="37">
        <v>0.13700000000000001</v>
      </c>
    </row>
    <row r="58" spans="1:10" ht="27.75" customHeight="1" x14ac:dyDescent="0.25">
      <c r="A58" s="146" t="s">
        <v>206</v>
      </c>
      <c r="B58" s="21"/>
      <c r="C58" s="145"/>
      <c r="D58" s="116">
        <v>-3.2989999999999999</v>
      </c>
      <c r="E58" s="117">
        <v>-0.28000000000000003</v>
      </c>
      <c r="F58" s="118">
        <v>-4.0000000000000001E-3</v>
      </c>
      <c r="G58" s="205">
        <v>0</v>
      </c>
      <c r="H58" s="206"/>
      <c r="I58" s="207"/>
      <c r="J58" s="37">
        <v>0.109</v>
      </c>
    </row>
    <row r="59" spans="1:10" ht="27.75" customHeight="1" x14ac:dyDescent="0.25">
      <c r="A59" s="144" t="s">
        <v>207</v>
      </c>
      <c r="B59" s="21"/>
      <c r="C59" s="145"/>
      <c r="D59" s="116">
        <v>1.843</v>
      </c>
      <c r="E59" s="117">
        <v>0.2</v>
      </c>
      <c r="F59" s="118">
        <v>4.0000000000000001E-3</v>
      </c>
      <c r="G59" s="205">
        <v>7.92</v>
      </c>
      <c r="H59" s="206"/>
      <c r="I59" s="207"/>
      <c r="J59" s="38"/>
    </row>
    <row r="60" spans="1:10" ht="27.75" customHeight="1" x14ac:dyDescent="0.25">
      <c r="A60" s="144" t="s">
        <v>208</v>
      </c>
      <c r="B60" s="21"/>
      <c r="C60" s="145"/>
      <c r="D60" s="116">
        <v>1.843</v>
      </c>
      <c r="E60" s="117">
        <v>0.2</v>
      </c>
      <c r="F60" s="118">
        <v>4.0000000000000001E-3</v>
      </c>
      <c r="G60" s="206"/>
      <c r="H60" s="206"/>
      <c r="I60" s="207"/>
      <c r="J60" s="38"/>
    </row>
    <row r="61" spans="1:10" ht="27.75" customHeight="1" x14ac:dyDescent="0.25">
      <c r="A61" s="144" t="s">
        <v>209</v>
      </c>
      <c r="B61" s="21"/>
      <c r="C61" s="145"/>
      <c r="D61" s="116">
        <v>2.3719999999999999</v>
      </c>
      <c r="E61" s="117">
        <v>0.25700000000000001</v>
      </c>
      <c r="F61" s="118">
        <v>5.0000000000000001E-3</v>
      </c>
      <c r="G61" s="205">
        <v>1.59</v>
      </c>
      <c r="H61" s="206"/>
      <c r="I61" s="207"/>
      <c r="J61" s="38"/>
    </row>
    <row r="62" spans="1:10" ht="27.75" customHeight="1" x14ac:dyDescent="0.25">
      <c r="A62" s="144" t="s">
        <v>210</v>
      </c>
      <c r="B62" s="21"/>
      <c r="C62" s="145"/>
      <c r="D62" s="116">
        <v>2.3719999999999999</v>
      </c>
      <c r="E62" s="117">
        <v>0.25700000000000001</v>
      </c>
      <c r="F62" s="118">
        <v>5.0000000000000001E-3</v>
      </c>
      <c r="G62" s="205">
        <v>6.08</v>
      </c>
      <c r="H62" s="206"/>
      <c r="I62" s="207"/>
      <c r="J62" s="38"/>
    </row>
    <row r="63" spans="1:10" ht="27.75" customHeight="1" x14ac:dyDescent="0.25">
      <c r="A63" s="144" t="s">
        <v>211</v>
      </c>
      <c r="B63" s="21"/>
      <c r="C63" s="145"/>
      <c r="D63" s="116">
        <v>2.3719999999999999</v>
      </c>
      <c r="E63" s="117">
        <v>0.25700000000000001</v>
      </c>
      <c r="F63" s="118">
        <v>5.0000000000000001E-3</v>
      </c>
      <c r="G63" s="205">
        <v>12.96</v>
      </c>
      <c r="H63" s="206"/>
      <c r="I63" s="207"/>
      <c r="J63" s="38"/>
    </row>
    <row r="64" spans="1:10" ht="27.75" customHeight="1" x14ac:dyDescent="0.25">
      <c r="A64" s="144" t="s">
        <v>212</v>
      </c>
      <c r="B64" s="21"/>
      <c r="C64" s="145"/>
      <c r="D64" s="116">
        <v>2.3719999999999999</v>
      </c>
      <c r="E64" s="117">
        <v>0.25700000000000001</v>
      </c>
      <c r="F64" s="118">
        <v>5.0000000000000001E-3</v>
      </c>
      <c r="G64" s="205">
        <v>26.94</v>
      </c>
      <c r="H64" s="206"/>
      <c r="I64" s="207"/>
      <c r="J64" s="38"/>
    </row>
    <row r="65" spans="1:10" ht="27.75" customHeight="1" x14ac:dyDescent="0.25">
      <c r="A65" s="144" t="s">
        <v>213</v>
      </c>
      <c r="B65" s="21"/>
      <c r="C65" s="145"/>
      <c r="D65" s="116">
        <v>2.3719999999999999</v>
      </c>
      <c r="E65" s="117">
        <v>0.25700000000000001</v>
      </c>
      <c r="F65" s="118">
        <v>5.0000000000000001E-3</v>
      </c>
      <c r="G65" s="205">
        <v>76.69</v>
      </c>
      <c r="H65" s="206"/>
      <c r="I65" s="207"/>
      <c r="J65" s="38"/>
    </row>
    <row r="66" spans="1:10" ht="27.75" customHeight="1" x14ac:dyDescent="0.25">
      <c r="A66" s="144" t="s">
        <v>214</v>
      </c>
      <c r="B66" s="21"/>
      <c r="C66" s="145"/>
      <c r="D66" s="116">
        <v>2.3719999999999999</v>
      </c>
      <c r="E66" s="117">
        <v>0.25700000000000001</v>
      </c>
      <c r="F66" s="118">
        <v>5.0000000000000001E-3</v>
      </c>
      <c r="G66" s="206"/>
      <c r="H66" s="206"/>
      <c r="I66" s="207"/>
      <c r="J66" s="38"/>
    </row>
    <row r="67" spans="1:10" ht="27.75" customHeight="1" x14ac:dyDescent="0.25">
      <c r="A67" s="144" t="s">
        <v>215</v>
      </c>
      <c r="B67" s="21"/>
      <c r="C67" s="145"/>
      <c r="D67" s="116">
        <v>1.552</v>
      </c>
      <c r="E67" s="117">
        <v>0.159</v>
      </c>
      <c r="F67" s="118">
        <v>3.0000000000000001E-3</v>
      </c>
      <c r="G67" s="205">
        <v>5.86</v>
      </c>
      <c r="H67" s="205">
        <v>0.62</v>
      </c>
      <c r="I67" s="208">
        <v>0.9</v>
      </c>
      <c r="J67" s="37">
        <v>0.04</v>
      </c>
    </row>
    <row r="68" spans="1:10" ht="27.75" customHeight="1" x14ac:dyDescent="0.25">
      <c r="A68" s="144" t="s">
        <v>216</v>
      </c>
      <c r="B68" s="21"/>
      <c r="C68" s="145"/>
      <c r="D68" s="116">
        <v>1.552</v>
      </c>
      <c r="E68" s="117">
        <v>0.159</v>
      </c>
      <c r="F68" s="118">
        <v>3.0000000000000001E-3</v>
      </c>
      <c r="G68" s="205">
        <v>140.55000000000001</v>
      </c>
      <c r="H68" s="205">
        <v>0.62</v>
      </c>
      <c r="I68" s="208">
        <v>0.9</v>
      </c>
      <c r="J68" s="37">
        <v>0.04</v>
      </c>
    </row>
    <row r="69" spans="1:10" ht="27.75" customHeight="1" x14ac:dyDescent="0.25">
      <c r="A69" s="144" t="s">
        <v>217</v>
      </c>
      <c r="B69" s="21"/>
      <c r="C69" s="145"/>
      <c r="D69" s="116">
        <v>1.552</v>
      </c>
      <c r="E69" s="117">
        <v>0.159</v>
      </c>
      <c r="F69" s="118">
        <v>3.0000000000000001E-3</v>
      </c>
      <c r="G69" s="205">
        <v>243.74</v>
      </c>
      <c r="H69" s="205">
        <v>0.62</v>
      </c>
      <c r="I69" s="208">
        <v>0.9</v>
      </c>
      <c r="J69" s="37">
        <v>0.04</v>
      </c>
    </row>
    <row r="70" spans="1:10" ht="27.75" customHeight="1" x14ac:dyDescent="0.25">
      <c r="A70" s="144" t="s">
        <v>218</v>
      </c>
      <c r="B70" s="21"/>
      <c r="C70" s="145"/>
      <c r="D70" s="116">
        <v>1.552</v>
      </c>
      <c r="E70" s="117">
        <v>0.159</v>
      </c>
      <c r="F70" s="118">
        <v>3.0000000000000001E-3</v>
      </c>
      <c r="G70" s="205">
        <v>410.42</v>
      </c>
      <c r="H70" s="205">
        <v>0.62</v>
      </c>
      <c r="I70" s="208">
        <v>0.9</v>
      </c>
      <c r="J70" s="37">
        <v>0.04</v>
      </c>
    </row>
    <row r="71" spans="1:10" ht="27.75" customHeight="1" x14ac:dyDescent="0.25">
      <c r="A71" s="144" t="s">
        <v>219</v>
      </c>
      <c r="B71" s="21"/>
      <c r="C71" s="145"/>
      <c r="D71" s="116">
        <v>1.552</v>
      </c>
      <c r="E71" s="117">
        <v>0.159</v>
      </c>
      <c r="F71" s="118">
        <v>3.0000000000000001E-3</v>
      </c>
      <c r="G71" s="205">
        <v>854</v>
      </c>
      <c r="H71" s="205">
        <v>0.62</v>
      </c>
      <c r="I71" s="208">
        <v>0.9</v>
      </c>
      <c r="J71" s="37">
        <v>0.04</v>
      </c>
    </row>
    <row r="72" spans="1:10" ht="27.75" customHeight="1" x14ac:dyDescent="0.25">
      <c r="A72" s="144" t="s">
        <v>220</v>
      </c>
      <c r="B72" s="21"/>
      <c r="C72" s="145"/>
      <c r="D72" s="116">
        <v>1.425</v>
      </c>
      <c r="E72" s="117">
        <v>0.122</v>
      </c>
      <c r="F72" s="118">
        <v>2E-3</v>
      </c>
      <c r="G72" s="205">
        <v>3.38</v>
      </c>
      <c r="H72" s="205">
        <v>1.8</v>
      </c>
      <c r="I72" s="208">
        <v>2.0499999999999998</v>
      </c>
      <c r="J72" s="37">
        <v>2.8000000000000001E-2</v>
      </c>
    </row>
    <row r="73" spans="1:10" ht="27.75" customHeight="1" x14ac:dyDescent="0.25">
      <c r="A73" s="144" t="s">
        <v>221</v>
      </c>
      <c r="B73" s="21"/>
      <c r="C73" s="145"/>
      <c r="D73" s="116">
        <v>1.425</v>
      </c>
      <c r="E73" s="117">
        <v>0.122</v>
      </c>
      <c r="F73" s="118">
        <v>2E-3</v>
      </c>
      <c r="G73" s="205">
        <v>218.76</v>
      </c>
      <c r="H73" s="205">
        <v>1.8</v>
      </c>
      <c r="I73" s="208">
        <v>2.0499999999999998</v>
      </c>
      <c r="J73" s="37">
        <v>2.8000000000000001E-2</v>
      </c>
    </row>
    <row r="74" spans="1:10" ht="27.75" customHeight="1" x14ac:dyDescent="0.25">
      <c r="A74" s="144" t="s">
        <v>222</v>
      </c>
      <c r="B74" s="21"/>
      <c r="C74" s="145"/>
      <c r="D74" s="116">
        <v>1.425</v>
      </c>
      <c r="E74" s="117">
        <v>0.122</v>
      </c>
      <c r="F74" s="118">
        <v>2E-3</v>
      </c>
      <c r="G74" s="205">
        <v>383.77</v>
      </c>
      <c r="H74" s="205">
        <v>1.8</v>
      </c>
      <c r="I74" s="208">
        <v>2.0499999999999998</v>
      </c>
      <c r="J74" s="37">
        <v>2.8000000000000001E-2</v>
      </c>
    </row>
    <row r="75" spans="1:10" ht="27.75" customHeight="1" x14ac:dyDescent="0.25">
      <c r="A75" s="144" t="s">
        <v>223</v>
      </c>
      <c r="B75" s="21"/>
      <c r="C75" s="145"/>
      <c r="D75" s="116">
        <v>1.425</v>
      </c>
      <c r="E75" s="117">
        <v>0.122</v>
      </c>
      <c r="F75" s="118">
        <v>2E-3</v>
      </c>
      <c r="G75" s="205">
        <v>650.30999999999995</v>
      </c>
      <c r="H75" s="205">
        <v>1.8</v>
      </c>
      <c r="I75" s="208">
        <v>2.0499999999999998</v>
      </c>
      <c r="J75" s="37">
        <v>2.8000000000000001E-2</v>
      </c>
    </row>
    <row r="76" spans="1:10" ht="27.75" customHeight="1" x14ac:dyDescent="0.25">
      <c r="A76" s="144" t="s">
        <v>224</v>
      </c>
      <c r="B76" s="21"/>
      <c r="C76" s="145"/>
      <c r="D76" s="116">
        <v>1.425</v>
      </c>
      <c r="E76" s="117">
        <v>0.122</v>
      </c>
      <c r="F76" s="118">
        <v>2E-3</v>
      </c>
      <c r="G76" s="205">
        <v>1359.63</v>
      </c>
      <c r="H76" s="205">
        <v>1.8</v>
      </c>
      <c r="I76" s="208">
        <v>2.0499999999999998</v>
      </c>
      <c r="J76" s="37">
        <v>2.8000000000000001E-2</v>
      </c>
    </row>
    <row r="77" spans="1:10" ht="27.75" customHeight="1" x14ac:dyDescent="0.25">
      <c r="A77" s="144" t="s">
        <v>225</v>
      </c>
      <c r="B77" s="21"/>
      <c r="C77" s="145"/>
      <c r="D77" s="116">
        <v>1.157</v>
      </c>
      <c r="E77" s="117">
        <v>8.7999999999999995E-2</v>
      </c>
      <c r="F77" s="118">
        <v>1E-3</v>
      </c>
      <c r="G77" s="205">
        <v>55.59</v>
      </c>
      <c r="H77" s="205">
        <v>2.25</v>
      </c>
      <c r="I77" s="208">
        <v>2.77</v>
      </c>
      <c r="J77" s="37">
        <v>1.7999999999999999E-2</v>
      </c>
    </row>
    <row r="78" spans="1:10" ht="27.75" customHeight="1" x14ac:dyDescent="0.25">
      <c r="A78" s="144" t="s">
        <v>226</v>
      </c>
      <c r="B78" s="21"/>
      <c r="C78" s="145"/>
      <c r="D78" s="116">
        <v>1.157</v>
      </c>
      <c r="E78" s="117">
        <v>8.7999999999999995E-2</v>
      </c>
      <c r="F78" s="118">
        <v>1E-3</v>
      </c>
      <c r="G78" s="205">
        <v>1311.03</v>
      </c>
      <c r="H78" s="205">
        <v>2.25</v>
      </c>
      <c r="I78" s="208">
        <v>2.77</v>
      </c>
      <c r="J78" s="37">
        <v>1.7999999999999999E-2</v>
      </c>
    </row>
    <row r="79" spans="1:10" ht="27.75" customHeight="1" x14ac:dyDescent="0.25">
      <c r="A79" s="144" t="s">
        <v>227</v>
      </c>
      <c r="B79" s="21"/>
      <c r="C79" s="145"/>
      <c r="D79" s="116">
        <v>1.157</v>
      </c>
      <c r="E79" s="117">
        <v>8.7999999999999995E-2</v>
      </c>
      <c r="F79" s="118">
        <v>1E-3</v>
      </c>
      <c r="G79" s="205">
        <v>3940.14</v>
      </c>
      <c r="H79" s="205">
        <v>2.25</v>
      </c>
      <c r="I79" s="208">
        <v>2.77</v>
      </c>
      <c r="J79" s="37">
        <v>1.7999999999999999E-2</v>
      </c>
    </row>
    <row r="80" spans="1:10" ht="27.75" customHeight="1" x14ac:dyDescent="0.25">
      <c r="A80" s="144" t="s">
        <v>228</v>
      </c>
      <c r="B80" s="21"/>
      <c r="C80" s="145"/>
      <c r="D80" s="116">
        <v>1.157</v>
      </c>
      <c r="E80" s="117">
        <v>8.7999999999999995E-2</v>
      </c>
      <c r="F80" s="118">
        <v>1E-3</v>
      </c>
      <c r="G80" s="205">
        <v>8044.03</v>
      </c>
      <c r="H80" s="205">
        <v>2.25</v>
      </c>
      <c r="I80" s="208">
        <v>2.77</v>
      </c>
      <c r="J80" s="37">
        <v>1.7999999999999999E-2</v>
      </c>
    </row>
    <row r="81" spans="1:10" ht="27.75" customHeight="1" x14ac:dyDescent="0.25">
      <c r="A81" s="144" t="s">
        <v>229</v>
      </c>
      <c r="B81" s="21"/>
      <c r="C81" s="145"/>
      <c r="D81" s="116">
        <v>1.157</v>
      </c>
      <c r="E81" s="117">
        <v>8.7999999999999995E-2</v>
      </c>
      <c r="F81" s="118">
        <v>1E-3</v>
      </c>
      <c r="G81" s="205">
        <v>20861.86</v>
      </c>
      <c r="H81" s="205">
        <v>2.25</v>
      </c>
      <c r="I81" s="208">
        <v>2.77</v>
      </c>
      <c r="J81" s="37">
        <v>1.7999999999999999E-2</v>
      </c>
    </row>
    <row r="82" spans="1:10" ht="27.75" customHeight="1" x14ac:dyDescent="0.25">
      <c r="A82" s="144" t="s">
        <v>230</v>
      </c>
      <c r="B82" s="21"/>
      <c r="C82" s="145"/>
      <c r="D82" s="119">
        <v>5.2480000000000002</v>
      </c>
      <c r="E82" s="120">
        <v>0.752</v>
      </c>
      <c r="F82" s="118">
        <v>0.56299999999999994</v>
      </c>
      <c r="G82" s="206"/>
      <c r="H82" s="206"/>
      <c r="I82" s="207"/>
      <c r="J82" s="38"/>
    </row>
    <row r="83" spans="1:10" ht="27.75" customHeight="1" x14ac:dyDescent="0.25">
      <c r="A83" s="144" t="s">
        <v>231</v>
      </c>
      <c r="B83" s="21"/>
      <c r="C83" s="145"/>
      <c r="D83" s="116">
        <v>-2.2770000000000001</v>
      </c>
      <c r="E83" s="117">
        <v>-0.247</v>
      </c>
      <c r="F83" s="118">
        <v>-5.0000000000000001E-3</v>
      </c>
      <c r="G83" s="205">
        <v>0</v>
      </c>
      <c r="H83" s="206"/>
      <c r="I83" s="207"/>
      <c r="J83" s="38"/>
    </row>
    <row r="84" spans="1:10" ht="27.75" customHeight="1" x14ac:dyDescent="0.25">
      <c r="A84" s="144" t="s">
        <v>232</v>
      </c>
      <c r="B84" s="21"/>
      <c r="C84" s="145"/>
      <c r="D84" s="116">
        <v>-2.258</v>
      </c>
      <c r="E84" s="117">
        <v>-0.23799999999999999</v>
      </c>
      <c r="F84" s="118">
        <v>-4.0000000000000001E-3</v>
      </c>
      <c r="G84" s="205">
        <v>0</v>
      </c>
      <c r="H84" s="206"/>
      <c r="I84" s="207"/>
      <c r="J84" s="38"/>
    </row>
    <row r="85" spans="1:10" ht="27.75" customHeight="1" x14ac:dyDescent="0.25">
      <c r="A85" s="144" t="s">
        <v>233</v>
      </c>
      <c r="B85" s="21"/>
      <c r="C85" s="145"/>
      <c r="D85" s="116">
        <v>-2.2770000000000001</v>
      </c>
      <c r="E85" s="117">
        <v>-0.247</v>
      </c>
      <c r="F85" s="118">
        <v>-5.0000000000000001E-3</v>
      </c>
      <c r="G85" s="205">
        <v>0</v>
      </c>
      <c r="H85" s="206"/>
      <c r="I85" s="207"/>
      <c r="J85" s="37">
        <v>6.0999999999999999E-2</v>
      </c>
    </row>
    <row r="86" spans="1:10" ht="27.75" customHeight="1" x14ac:dyDescent="0.25">
      <c r="A86" s="144" t="s">
        <v>234</v>
      </c>
      <c r="B86" s="21"/>
      <c r="C86" s="145"/>
      <c r="D86" s="116">
        <v>-2.258</v>
      </c>
      <c r="E86" s="117">
        <v>-0.23799999999999999</v>
      </c>
      <c r="F86" s="118">
        <v>-4.0000000000000001E-3</v>
      </c>
      <c r="G86" s="205">
        <v>0</v>
      </c>
      <c r="H86" s="206"/>
      <c r="I86" s="207"/>
      <c r="J86" s="37">
        <v>5.8999999999999997E-2</v>
      </c>
    </row>
    <row r="87" spans="1:10" ht="27.75" customHeight="1" x14ac:dyDescent="0.25">
      <c r="A87" s="144" t="s">
        <v>235</v>
      </c>
      <c r="B87" s="21"/>
      <c r="C87" s="145"/>
      <c r="D87" s="116">
        <v>-3.2989999999999999</v>
      </c>
      <c r="E87" s="117">
        <v>-0.28000000000000003</v>
      </c>
      <c r="F87" s="118">
        <v>-4.0000000000000001E-3</v>
      </c>
      <c r="G87" s="205">
        <v>94</v>
      </c>
      <c r="H87" s="206"/>
      <c r="I87" s="207"/>
      <c r="J87" s="37">
        <v>0.109</v>
      </c>
    </row>
    <row r="88" spans="1:10" ht="27.75" customHeight="1" x14ac:dyDescent="0.25">
      <c r="A88" s="144" t="s">
        <v>236</v>
      </c>
      <c r="B88" s="21"/>
      <c r="C88" s="145"/>
      <c r="D88" s="116">
        <v>0.89800000000000002</v>
      </c>
      <c r="E88" s="117">
        <v>9.7000000000000003E-2</v>
      </c>
      <c r="F88" s="118">
        <v>2E-3</v>
      </c>
      <c r="G88" s="205">
        <v>5.29</v>
      </c>
      <c r="H88" s="206"/>
      <c r="I88" s="207"/>
      <c r="J88" s="38"/>
    </row>
    <row r="89" spans="1:10" ht="27.75" customHeight="1" x14ac:dyDescent="0.25">
      <c r="A89" s="144" t="s">
        <v>237</v>
      </c>
      <c r="B89" s="21"/>
      <c r="C89" s="145"/>
      <c r="D89" s="116">
        <v>0.89800000000000002</v>
      </c>
      <c r="E89" s="117">
        <v>9.7000000000000003E-2</v>
      </c>
      <c r="F89" s="118">
        <v>2E-3</v>
      </c>
      <c r="G89" s="206"/>
      <c r="H89" s="206"/>
      <c r="I89" s="207"/>
      <c r="J89" s="38"/>
    </row>
    <row r="90" spans="1:10" ht="27.75" customHeight="1" x14ac:dyDescent="0.25">
      <c r="A90" s="144" t="s">
        <v>238</v>
      </c>
      <c r="B90" s="21"/>
      <c r="C90" s="145"/>
      <c r="D90" s="116">
        <v>1.1559999999999999</v>
      </c>
      <c r="E90" s="117">
        <v>0.125</v>
      </c>
      <c r="F90" s="118">
        <v>2E-3</v>
      </c>
      <c r="G90" s="205">
        <v>0.86</v>
      </c>
      <c r="H90" s="206"/>
      <c r="I90" s="207"/>
      <c r="J90" s="38"/>
    </row>
    <row r="91" spans="1:10" ht="27.75" customHeight="1" x14ac:dyDescent="0.25">
      <c r="A91" s="144" t="s">
        <v>239</v>
      </c>
      <c r="B91" s="21"/>
      <c r="C91" s="145"/>
      <c r="D91" s="116">
        <v>1.1559999999999999</v>
      </c>
      <c r="E91" s="117">
        <v>0.125</v>
      </c>
      <c r="F91" s="118">
        <v>2E-3</v>
      </c>
      <c r="G91" s="205">
        <v>3.04</v>
      </c>
      <c r="H91" s="206"/>
      <c r="I91" s="207"/>
      <c r="J91" s="38"/>
    </row>
    <row r="92" spans="1:10" ht="27.75" customHeight="1" x14ac:dyDescent="0.25">
      <c r="A92" s="144" t="s">
        <v>240</v>
      </c>
      <c r="B92" s="21"/>
      <c r="C92" s="145"/>
      <c r="D92" s="116">
        <v>1.1559999999999999</v>
      </c>
      <c r="E92" s="117">
        <v>0.125</v>
      </c>
      <c r="F92" s="118">
        <v>2E-3</v>
      </c>
      <c r="G92" s="205">
        <v>6.39</v>
      </c>
      <c r="H92" s="206"/>
      <c r="I92" s="207"/>
      <c r="J92" s="38"/>
    </row>
    <row r="93" spans="1:10" ht="27.75" customHeight="1" x14ac:dyDescent="0.25">
      <c r="A93" s="144" t="s">
        <v>241</v>
      </c>
      <c r="B93" s="21"/>
      <c r="C93" s="145"/>
      <c r="D93" s="116">
        <v>1.1559999999999999</v>
      </c>
      <c r="E93" s="117">
        <v>0.125</v>
      </c>
      <c r="F93" s="118">
        <v>2E-3</v>
      </c>
      <c r="G93" s="205">
        <v>13.2</v>
      </c>
      <c r="H93" s="206"/>
      <c r="I93" s="207"/>
      <c r="J93" s="38"/>
    </row>
    <row r="94" spans="1:10" ht="27.75" customHeight="1" x14ac:dyDescent="0.25">
      <c r="A94" s="144" t="s">
        <v>242</v>
      </c>
      <c r="B94" s="21"/>
      <c r="C94" s="145"/>
      <c r="D94" s="116">
        <v>1.1559999999999999</v>
      </c>
      <c r="E94" s="117">
        <v>0.125</v>
      </c>
      <c r="F94" s="118">
        <v>2E-3</v>
      </c>
      <c r="G94" s="205">
        <v>37.44</v>
      </c>
      <c r="H94" s="206"/>
      <c r="I94" s="207"/>
      <c r="J94" s="38"/>
    </row>
    <row r="95" spans="1:10" ht="27.75" customHeight="1" x14ac:dyDescent="0.25">
      <c r="A95" s="144" t="s">
        <v>243</v>
      </c>
      <c r="B95" s="21"/>
      <c r="C95" s="145"/>
      <c r="D95" s="116">
        <v>1.1559999999999999</v>
      </c>
      <c r="E95" s="117">
        <v>0.125</v>
      </c>
      <c r="F95" s="118">
        <v>2E-3</v>
      </c>
      <c r="G95" s="206"/>
      <c r="H95" s="206"/>
      <c r="I95" s="207"/>
      <c r="J95" s="38"/>
    </row>
    <row r="96" spans="1:10" ht="27.75" customHeight="1" x14ac:dyDescent="0.25">
      <c r="A96" s="144" t="s">
        <v>244</v>
      </c>
      <c r="B96" s="21"/>
      <c r="C96" s="145"/>
      <c r="D96" s="116">
        <v>0.75600000000000001</v>
      </c>
      <c r="E96" s="117">
        <v>7.8E-2</v>
      </c>
      <c r="F96" s="118">
        <v>1E-3</v>
      </c>
      <c r="G96" s="205">
        <v>2.94</v>
      </c>
      <c r="H96" s="205">
        <v>0.3</v>
      </c>
      <c r="I96" s="208">
        <v>0.44</v>
      </c>
      <c r="J96" s="37">
        <v>1.9E-2</v>
      </c>
    </row>
    <row r="97" spans="1:10" ht="27.75" customHeight="1" x14ac:dyDescent="0.25">
      <c r="A97" s="144" t="s">
        <v>245</v>
      </c>
      <c r="B97" s="21"/>
      <c r="C97" s="145"/>
      <c r="D97" s="116">
        <v>0.75600000000000001</v>
      </c>
      <c r="E97" s="117">
        <v>7.8E-2</v>
      </c>
      <c r="F97" s="118">
        <v>1E-3</v>
      </c>
      <c r="G97" s="205">
        <v>68.55</v>
      </c>
      <c r="H97" s="205">
        <v>0.3</v>
      </c>
      <c r="I97" s="208">
        <v>0.44</v>
      </c>
      <c r="J97" s="37">
        <v>1.9E-2</v>
      </c>
    </row>
    <row r="98" spans="1:10" ht="27.75" customHeight="1" x14ac:dyDescent="0.25">
      <c r="A98" s="144" t="s">
        <v>246</v>
      </c>
      <c r="B98" s="21"/>
      <c r="C98" s="145"/>
      <c r="D98" s="116">
        <v>0.75600000000000001</v>
      </c>
      <c r="E98" s="117">
        <v>7.8E-2</v>
      </c>
      <c r="F98" s="118">
        <v>1E-3</v>
      </c>
      <c r="G98" s="205">
        <v>118.82</v>
      </c>
      <c r="H98" s="205">
        <v>0.3</v>
      </c>
      <c r="I98" s="208">
        <v>0.44</v>
      </c>
      <c r="J98" s="37">
        <v>1.9E-2</v>
      </c>
    </row>
    <row r="99" spans="1:10" ht="27.75" customHeight="1" x14ac:dyDescent="0.25">
      <c r="A99" s="144" t="s">
        <v>247</v>
      </c>
      <c r="B99" s="21"/>
      <c r="C99" s="145"/>
      <c r="D99" s="116">
        <v>0.75600000000000001</v>
      </c>
      <c r="E99" s="117">
        <v>7.8E-2</v>
      </c>
      <c r="F99" s="118">
        <v>1E-3</v>
      </c>
      <c r="G99" s="205">
        <v>200.03</v>
      </c>
      <c r="H99" s="205">
        <v>0.3</v>
      </c>
      <c r="I99" s="208">
        <v>0.44</v>
      </c>
      <c r="J99" s="37">
        <v>1.9E-2</v>
      </c>
    </row>
    <row r="100" spans="1:10" ht="27.75" customHeight="1" x14ac:dyDescent="0.25">
      <c r="A100" s="144" t="s">
        <v>248</v>
      </c>
      <c r="B100" s="21"/>
      <c r="C100" s="145"/>
      <c r="D100" s="116">
        <v>0.75600000000000001</v>
      </c>
      <c r="E100" s="117">
        <v>7.8E-2</v>
      </c>
      <c r="F100" s="118">
        <v>1E-3</v>
      </c>
      <c r="G100" s="205">
        <v>416.13</v>
      </c>
      <c r="H100" s="205">
        <v>0.3</v>
      </c>
      <c r="I100" s="208">
        <v>0.44</v>
      </c>
      <c r="J100" s="37">
        <v>1.9E-2</v>
      </c>
    </row>
    <row r="101" spans="1:10" ht="27.75" customHeight="1" x14ac:dyDescent="0.25">
      <c r="A101" s="144" t="s">
        <v>249</v>
      </c>
      <c r="B101" s="21"/>
      <c r="C101" s="145"/>
      <c r="D101" s="116">
        <v>0.69399999999999995</v>
      </c>
      <c r="E101" s="117">
        <v>5.8999999999999997E-2</v>
      </c>
      <c r="F101" s="118">
        <v>1E-3</v>
      </c>
      <c r="G101" s="205">
        <v>1.73</v>
      </c>
      <c r="H101" s="205">
        <v>0.88</v>
      </c>
      <c r="I101" s="208">
        <v>1</v>
      </c>
      <c r="J101" s="37">
        <v>1.2999999999999999E-2</v>
      </c>
    </row>
    <row r="102" spans="1:10" ht="27.75" customHeight="1" x14ac:dyDescent="0.25">
      <c r="A102" s="144" t="s">
        <v>250</v>
      </c>
      <c r="B102" s="21"/>
      <c r="C102" s="145"/>
      <c r="D102" s="116">
        <v>0.69399999999999995</v>
      </c>
      <c r="E102" s="117">
        <v>5.8999999999999997E-2</v>
      </c>
      <c r="F102" s="118">
        <v>1E-3</v>
      </c>
      <c r="G102" s="205">
        <v>106.65</v>
      </c>
      <c r="H102" s="205">
        <v>0.88</v>
      </c>
      <c r="I102" s="208">
        <v>1</v>
      </c>
      <c r="J102" s="37">
        <v>1.2999999999999999E-2</v>
      </c>
    </row>
    <row r="103" spans="1:10" ht="27.75" customHeight="1" x14ac:dyDescent="0.25">
      <c r="A103" s="144" t="s">
        <v>251</v>
      </c>
      <c r="B103" s="21"/>
      <c r="C103" s="145"/>
      <c r="D103" s="116">
        <v>0.69399999999999995</v>
      </c>
      <c r="E103" s="117">
        <v>5.8999999999999997E-2</v>
      </c>
      <c r="F103" s="118">
        <v>1E-3</v>
      </c>
      <c r="G103" s="205">
        <v>187.04</v>
      </c>
      <c r="H103" s="205">
        <v>0.88</v>
      </c>
      <c r="I103" s="208">
        <v>1</v>
      </c>
      <c r="J103" s="37">
        <v>1.2999999999999999E-2</v>
      </c>
    </row>
    <row r="104" spans="1:10" ht="27.75" customHeight="1" x14ac:dyDescent="0.25">
      <c r="A104" s="144" t="s">
        <v>252</v>
      </c>
      <c r="B104" s="21"/>
      <c r="C104" s="145"/>
      <c r="D104" s="116">
        <v>0.69399999999999995</v>
      </c>
      <c r="E104" s="117">
        <v>5.8999999999999997E-2</v>
      </c>
      <c r="F104" s="118">
        <v>1E-3</v>
      </c>
      <c r="G104" s="205">
        <v>316.89999999999998</v>
      </c>
      <c r="H104" s="205">
        <v>0.88</v>
      </c>
      <c r="I104" s="208">
        <v>1</v>
      </c>
      <c r="J104" s="37">
        <v>1.2999999999999999E-2</v>
      </c>
    </row>
    <row r="105" spans="1:10" ht="27.75" customHeight="1" x14ac:dyDescent="0.25">
      <c r="A105" s="144" t="s">
        <v>253</v>
      </c>
      <c r="B105" s="21"/>
      <c r="C105" s="145"/>
      <c r="D105" s="116">
        <v>0.69399999999999995</v>
      </c>
      <c r="E105" s="117">
        <v>5.8999999999999997E-2</v>
      </c>
      <c r="F105" s="118">
        <v>1E-3</v>
      </c>
      <c r="G105" s="205">
        <v>662.46</v>
      </c>
      <c r="H105" s="205">
        <v>0.88</v>
      </c>
      <c r="I105" s="208">
        <v>1</v>
      </c>
      <c r="J105" s="37">
        <v>1.2999999999999999E-2</v>
      </c>
    </row>
    <row r="106" spans="1:10" ht="27.75" customHeight="1" x14ac:dyDescent="0.25">
      <c r="A106" s="144" t="s">
        <v>254</v>
      </c>
      <c r="B106" s="21"/>
      <c r="C106" s="145"/>
      <c r="D106" s="116">
        <v>0.56399999999999995</v>
      </c>
      <c r="E106" s="117">
        <v>4.2999999999999997E-2</v>
      </c>
      <c r="F106" s="118">
        <v>1E-3</v>
      </c>
      <c r="G106" s="205">
        <v>27.16</v>
      </c>
      <c r="H106" s="205">
        <v>1.1000000000000001</v>
      </c>
      <c r="I106" s="208">
        <v>1.35</v>
      </c>
      <c r="J106" s="37">
        <v>8.9999999999999993E-3</v>
      </c>
    </row>
    <row r="107" spans="1:10" ht="27.75" customHeight="1" x14ac:dyDescent="0.25">
      <c r="A107" s="144" t="s">
        <v>255</v>
      </c>
      <c r="B107" s="21"/>
      <c r="C107" s="145"/>
      <c r="D107" s="116">
        <v>0.56399999999999995</v>
      </c>
      <c r="E107" s="117">
        <v>4.2999999999999997E-2</v>
      </c>
      <c r="F107" s="118">
        <v>1E-3</v>
      </c>
      <c r="G107" s="205">
        <v>638.79</v>
      </c>
      <c r="H107" s="205">
        <v>1.1000000000000001</v>
      </c>
      <c r="I107" s="208">
        <v>1.35</v>
      </c>
      <c r="J107" s="37">
        <v>8.9999999999999993E-3</v>
      </c>
    </row>
    <row r="108" spans="1:10" ht="27.75" customHeight="1" x14ac:dyDescent="0.25">
      <c r="A108" s="144" t="s">
        <v>256</v>
      </c>
      <c r="B108" s="21"/>
      <c r="C108" s="145"/>
      <c r="D108" s="116">
        <v>0.56399999999999995</v>
      </c>
      <c r="E108" s="117">
        <v>4.2999999999999997E-2</v>
      </c>
      <c r="F108" s="118">
        <v>1E-3</v>
      </c>
      <c r="G108" s="205">
        <v>1919.64</v>
      </c>
      <c r="H108" s="205">
        <v>1.1000000000000001</v>
      </c>
      <c r="I108" s="208">
        <v>1.35</v>
      </c>
      <c r="J108" s="37">
        <v>8.9999999999999993E-3</v>
      </c>
    </row>
    <row r="109" spans="1:10" ht="27.75" customHeight="1" x14ac:dyDescent="0.25">
      <c r="A109" s="144" t="s">
        <v>257</v>
      </c>
      <c r="B109" s="21"/>
      <c r="C109" s="145"/>
      <c r="D109" s="116">
        <v>0.56399999999999995</v>
      </c>
      <c r="E109" s="117">
        <v>4.2999999999999997E-2</v>
      </c>
      <c r="F109" s="118">
        <v>1E-3</v>
      </c>
      <c r="G109" s="205">
        <v>3918.96</v>
      </c>
      <c r="H109" s="205">
        <v>1.1000000000000001</v>
      </c>
      <c r="I109" s="208">
        <v>1.35</v>
      </c>
      <c r="J109" s="37">
        <v>8.9999999999999993E-3</v>
      </c>
    </row>
    <row r="110" spans="1:10" ht="27.75" customHeight="1" x14ac:dyDescent="0.25">
      <c r="A110" s="144" t="s">
        <v>258</v>
      </c>
      <c r="B110" s="21"/>
      <c r="C110" s="145"/>
      <c r="D110" s="116">
        <v>0.56399999999999995</v>
      </c>
      <c r="E110" s="117">
        <v>4.2999999999999997E-2</v>
      </c>
      <c r="F110" s="118">
        <v>1E-3</v>
      </c>
      <c r="G110" s="205">
        <v>10163.540000000001</v>
      </c>
      <c r="H110" s="205">
        <v>1.1000000000000001</v>
      </c>
      <c r="I110" s="208">
        <v>1.35</v>
      </c>
      <c r="J110" s="37">
        <v>8.9999999999999993E-3</v>
      </c>
    </row>
    <row r="111" spans="1:10" ht="27.75" customHeight="1" x14ac:dyDescent="0.25">
      <c r="A111" s="144" t="s">
        <v>259</v>
      </c>
      <c r="B111" s="21"/>
      <c r="C111" s="145"/>
      <c r="D111" s="119">
        <v>2.5569999999999999</v>
      </c>
      <c r="E111" s="120">
        <v>0.36599999999999999</v>
      </c>
      <c r="F111" s="118">
        <v>0.27400000000000002</v>
      </c>
      <c r="G111" s="206"/>
      <c r="H111" s="206"/>
      <c r="I111" s="207"/>
      <c r="J111" s="38"/>
    </row>
    <row r="112" spans="1:10" ht="27.75" customHeight="1" x14ac:dyDescent="0.25">
      <c r="A112" s="144" t="s">
        <v>260</v>
      </c>
      <c r="B112" s="21"/>
      <c r="C112" s="145"/>
      <c r="D112" s="116">
        <v>-1.109</v>
      </c>
      <c r="E112" s="117">
        <v>-0.12</v>
      </c>
      <c r="F112" s="118">
        <v>-2E-3</v>
      </c>
      <c r="G112" s="205">
        <v>0</v>
      </c>
      <c r="H112" s="206"/>
      <c r="I112" s="207"/>
      <c r="J112" s="38"/>
    </row>
    <row r="113" spans="1:10" ht="27.75" customHeight="1" x14ac:dyDescent="0.25">
      <c r="A113" s="144" t="s">
        <v>261</v>
      </c>
      <c r="B113" s="21"/>
      <c r="C113" s="145"/>
      <c r="D113" s="116">
        <v>-1.1000000000000001</v>
      </c>
      <c r="E113" s="117">
        <v>-0.11600000000000001</v>
      </c>
      <c r="F113" s="118">
        <v>-2E-3</v>
      </c>
      <c r="G113" s="205">
        <v>0</v>
      </c>
      <c r="H113" s="206"/>
      <c r="I113" s="207"/>
      <c r="J113" s="38"/>
    </row>
    <row r="114" spans="1:10" ht="27.75" customHeight="1" x14ac:dyDescent="0.25">
      <c r="A114" s="144" t="s">
        <v>262</v>
      </c>
      <c r="B114" s="21"/>
      <c r="C114" s="145"/>
      <c r="D114" s="116">
        <v>-1.109</v>
      </c>
      <c r="E114" s="117">
        <v>-0.12</v>
      </c>
      <c r="F114" s="118">
        <v>-2E-3</v>
      </c>
      <c r="G114" s="205">
        <v>0</v>
      </c>
      <c r="H114" s="206"/>
      <c r="I114" s="207"/>
      <c r="J114" s="37">
        <v>0.03</v>
      </c>
    </row>
    <row r="115" spans="1:10" ht="27.75" customHeight="1" x14ac:dyDescent="0.25">
      <c r="A115" s="144" t="s">
        <v>263</v>
      </c>
      <c r="B115" s="21"/>
      <c r="C115" s="145"/>
      <c r="D115" s="116">
        <v>-1.1000000000000001</v>
      </c>
      <c r="E115" s="117">
        <v>-0.11600000000000001</v>
      </c>
      <c r="F115" s="118">
        <v>-2E-3</v>
      </c>
      <c r="G115" s="205">
        <v>0</v>
      </c>
      <c r="H115" s="206"/>
      <c r="I115" s="207"/>
      <c r="J115" s="37">
        <v>2.9000000000000001E-2</v>
      </c>
    </row>
    <row r="116" spans="1:10" ht="27.75" customHeight="1" x14ac:dyDescent="0.25">
      <c r="A116" s="144" t="s">
        <v>264</v>
      </c>
      <c r="B116" s="21"/>
      <c r="C116" s="145"/>
      <c r="D116" s="116">
        <v>-1.607</v>
      </c>
      <c r="E116" s="117">
        <v>-0.13600000000000001</v>
      </c>
      <c r="F116" s="118">
        <v>-2E-3</v>
      </c>
      <c r="G116" s="205">
        <v>45.79</v>
      </c>
      <c r="H116" s="206"/>
      <c r="I116" s="207"/>
      <c r="J116" s="37">
        <v>5.2999999999999999E-2</v>
      </c>
    </row>
    <row r="117" spans="1:10" ht="27.75" customHeight="1" x14ac:dyDescent="0.25">
      <c r="A117" s="144" t="s">
        <v>265</v>
      </c>
      <c r="B117" s="21"/>
      <c r="C117" s="145"/>
      <c r="D117" s="116">
        <v>0.16400000000000001</v>
      </c>
      <c r="E117" s="117">
        <v>1.7999999999999999E-2</v>
      </c>
      <c r="F117" s="118">
        <v>0</v>
      </c>
      <c r="G117" s="205">
        <v>3.25</v>
      </c>
      <c r="H117" s="206"/>
      <c r="I117" s="207"/>
      <c r="J117" s="38"/>
    </row>
    <row r="118" spans="1:10" ht="27.75" customHeight="1" x14ac:dyDescent="0.25">
      <c r="A118" s="144" t="s">
        <v>266</v>
      </c>
      <c r="B118" s="21"/>
      <c r="C118" s="145"/>
      <c r="D118" s="116">
        <v>0.16400000000000001</v>
      </c>
      <c r="E118" s="117">
        <v>1.7999999999999999E-2</v>
      </c>
      <c r="F118" s="118">
        <v>0</v>
      </c>
      <c r="G118" s="206"/>
      <c r="H118" s="206"/>
      <c r="I118" s="207"/>
      <c r="J118" s="38"/>
    </row>
    <row r="119" spans="1:10" ht="27.75" customHeight="1" x14ac:dyDescent="0.25">
      <c r="A119" s="144" t="s">
        <v>267</v>
      </c>
      <c r="B119" s="21"/>
      <c r="C119" s="145"/>
      <c r="D119" s="116">
        <v>0.21199999999999999</v>
      </c>
      <c r="E119" s="117">
        <v>2.3E-2</v>
      </c>
      <c r="F119" s="118">
        <v>0</v>
      </c>
      <c r="G119" s="205">
        <v>0.28000000000000003</v>
      </c>
      <c r="H119" s="206"/>
      <c r="I119" s="207"/>
      <c r="J119" s="38"/>
    </row>
    <row r="120" spans="1:10" ht="27.75" customHeight="1" x14ac:dyDescent="0.25">
      <c r="A120" s="144" t="s">
        <v>268</v>
      </c>
      <c r="B120" s="21"/>
      <c r="C120" s="145"/>
      <c r="D120" s="116">
        <v>0.21199999999999999</v>
      </c>
      <c r="E120" s="117">
        <v>2.3E-2</v>
      </c>
      <c r="F120" s="118">
        <v>0</v>
      </c>
      <c r="G120" s="205">
        <v>0.68</v>
      </c>
      <c r="H120" s="206"/>
      <c r="I120" s="207"/>
      <c r="J120" s="38"/>
    </row>
    <row r="121" spans="1:10" ht="27.75" customHeight="1" x14ac:dyDescent="0.25">
      <c r="A121" s="144" t="s">
        <v>269</v>
      </c>
      <c r="B121" s="21"/>
      <c r="C121" s="145"/>
      <c r="D121" s="116">
        <v>0.21199999999999999</v>
      </c>
      <c r="E121" s="117">
        <v>2.3E-2</v>
      </c>
      <c r="F121" s="118">
        <v>0</v>
      </c>
      <c r="G121" s="205">
        <v>1.3</v>
      </c>
      <c r="H121" s="206"/>
      <c r="I121" s="207"/>
      <c r="J121" s="38"/>
    </row>
    <row r="122" spans="1:10" ht="27.75" customHeight="1" x14ac:dyDescent="0.25">
      <c r="A122" s="144" t="s">
        <v>270</v>
      </c>
      <c r="B122" s="21"/>
      <c r="C122" s="145"/>
      <c r="D122" s="116">
        <v>0.21199999999999999</v>
      </c>
      <c r="E122" s="117">
        <v>2.3E-2</v>
      </c>
      <c r="F122" s="118">
        <v>0</v>
      </c>
      <c r="G122" s="205">
        <v>2.54</v>
      </c>
      <c r="H122" s="206"/>
      <c r="I122" s="207"/>
      <c r="J122" s="38"/>
    </row>
    <row r="123" spans="1:10" ht="27.75" customHeight="1" x14ac:dyDescent="0.25">
      <c r="A123" s="144" t="s">
        <v>271</v>
      </c>
      <c r="B123" s="21"/>
      <c r="C123" s="145"/>
      <c r="D123" s="116">
        <v>0.21199999999999999</v>
      </c>
      <c r="E123" s="117">
        <v>2.3E-2</v>
      </c>
      <c r="F123" s="118">
        <v>0</v>
      </c>
      <c r="G123" s="205">
        <v>6.98</v>
      </c>
      <c r="H123" s="206"/>
      <c r="I123" s="207"/>
      <c r="J123" s="38"/>
    </row>
    <row r="124" spans="1:10" ht="27.75" customHeight="1" x14ac:dyDescent="0.25">
      <c r="A124" s="144" t="s">
        <v>272</v>
      </c>
      <c r="B124" s="21"/>
      <c r="C124" s="145"/>
      <c r="D124" s="116">
        <v>0.21199999999999999</v>
      </c>
      <c r="E124" s="117">
        <v>2.3E-2</v>
      </c>
      <c r="F124" s="118">
        <v>0</v>
      </c>
      <c r="G124" s="206"/>
      <c r="H124" s="206"/>
      <c r="I124" s="207"/>
      <c r="J124" s="38"/>
    </row>
    <row r="125" spans="1:10" ht="27.75" customHeight="1" x14ac:dyDescent="0.25">
      <c r="A125" s="144" t="s">
        <v>273</v>
      </c>
      <c r="B125" s="21"/>
      <c r="C125" s="145"/>
      <c r="D125" s="116">
        <v>0.13800000000000001</v>
      </c>
      <c r="E125" s="117">
        <v>1.4E-2</v>
      </c>
      <c r="F125" s="118">
        <v>0</v>
      </c>
      <c r="G125" s="205">
        <v>0.66</v>
      </c>
      <c r="H125" s="205">
        <v>0.05</v>
      </c>
      <c r="I125" s="208">
        <v>0.08</v>
      </c>
      <c r="J125" s="37">
        <v>4.0000000000000001E-3</v>
      </c>
    </row>
    <row r="126" spans="1:10" ht="27.75" customHeight="1" x14ac:dyDescent="0.25">
      <c r="A126" s="144" t="s">
        <v>274</v>
      </c>
      <c r="B126" s="21"/>
      <c r="C126" s="145"/>
      <c r="D126" s="116">
        <v>0.13800000000000001</v>
      </c>
      <c r="E126" s="117">
        <v>1.4E-2</v>
      </c>
      <c r="F126" s="118">
        <v>0</v>
      </c>
      <c r="G126" s="205">
        <v>12.68</v>
      </c>
      <c r="H126" s="205">
        <v>0.05</v>
      </c>
      <c r="I126" s="208">
        <v>0.08</v>
      </c>
      <c r="J126" s="37">
        <v>4.0000000000000001E-3</v>
      </c>
    </row>
    <row r="127" spans="1:10" ht="27.75" customHeight="1" x14ac:dyDescent="0.25">
      <c r="A127" s="144" t="s">
        <v>275</v>
      </c>
      <c r="B127" s="21"/>
      <c r="C127" s="145"/>
      <c r="D127" s="116">
        <v>0.13800000000000001</v>
      </c>
      <c r="E127" s="117">
        <v>1.4E-2</v>
      </c>
      <c r="F127" s="118">
        <v>0</v>
      </c>
      <c r="G127" s="205">
        <v>21.88</v>
      </c>
      <c r="H127" s="205">
        <v>0.05</v>
      </c>
      <c r="I127" s="208">
        <v>0.08</v>
      </c>
      <c r="J127" s="37">
        <v>4.0000000000000001E-3</v>
      </c>
    </row>
    <row r="128" spans="1:10" ht="27.75" customHeight="1" x14ac:dyDescent="0.25">
      <c r="A128" s="144" t="s">
        <v>276</v>
      </c>
      <c r="B128" s="21"/>
      <c r="C128" s="145"/>
      <c r="D128" s="116">
        <v>0.13800000000000001</v>
      </c>
      <c r="E128" s="117">
        <v>1.4E-2</v>
      </c>
      <c r="F128" s="118">
        <v>0</v>
      </c>
      <c r="G128" s="205">
        <v>36.75</v>
      </c>
      <c r="H128" s="205">
        <v>0.05</v>
      </c>
      <c r="I128" s="208">
        <v>0.08</v>
      </c>
      <c r="J128" s="37">
        <v>4.0000000000000001E-3</v>
      </c>
    </row>
    <row r="129" spans="1:10" ht="27.75" customHeight="1" x14ac:dyDescent="0.25">
      <c r="A129" s="144" t="s">
        <v>277</v>
      </c>
      <c r="B129" s="21"/>
      <c r="C129" s="145"/>
      <c r="D129" s="116">
        <v>0.13800000000000001</v>
      </c>
      <c r="E129" s="117">
        <v>1.4E-2</v>
      </c>
      <c r="F129" s="118">
        <v>0</v>
      </c>
      <c r="G129" s="205">
        <v>76.31</v>
      </c>
      <c r="H129" s="205">
        <v>0.05</v>
      </c>
      <c r="I129" s="208">
        <v>0.08</v>
      </c>
      <c r="J129" s="37">
        <v>4.0000000000000001E-3</v>
      </c>
    </row>
    <row r="130" spans="1:10" ht="27.75" customHeight="1" x14ac:dyDescent="0.25">
      <c r="A130" s="144" t="s">
        <v>278</v>
      </c>
      <c r="B130" s="21"/>
      <c r="C130" s="145"/>
      <c r="D130" s="116">
        <v>0.127</v>
      </c>
      <c r="E130" s="117">
        <v>1.0999999999999999E-2</v>
      </c>
      <c r="F130" s="118">
        <v>0</v>
      </c>
      <c r="G130" s="205">
        <v>0.44</v>
      </c>
      <c r="H130" s="205">
        <v>0.16</v>
      </c>
      <c r="I130" s="208">
        <v>0.18</v>
      </c>
      <c r="J130" s="37">
        <v>2E-3</v>
      </c>
    </row>
    <row r="131" spans="1:10" ht="27.75" customHeight="1" x14ac:dyDescent="0.25">
      <c r="A131" s="144" t="s">
        <v>279</v>
      </c>
      <c r="B131" s="21"/>
      <c r="C131" s="145"/>
      <c r="D131" s="116">
        <v>0.127</v>
      </c>
      <c r="E131" s="117">
        <v>1.0999999999999999E-2</v>
      </c>
      <c r="F131" s="118">
        <v>0</v>
      </c>
      <c r="G131" s="205">
        <v>19.649999999999999</v>
      </c>
      <c r="H131" s="205">
        <v>0.16</v>
      </c>
      <c r="I131" s="208">
        <v>0.18</v>
      </c>
      <c r="J131" s="37">
        <v>2E-3</v>
      </c>
    </row>
    <row r="132" spans="1:10" ht="27.75" customHeight="1" x14ac:dyDescent="0.25">
      <c r="A132" s="144" t="s">
        <v>280</v>
      </c>
      <c r="B132" s="21"/>
      <c r="C132" s="145"/>
      <c r="D132" s="116">
        <v>0.127</v>
      </c>
      <c r="E132" s="117">
        <v>1.0999999999999999E-2</v>
      </c>
      <c r="F132" s="118">
        <v>0</v>
      </c>
      <c r="G132" s="205">
        <v>34.369999999999997</v>
      </c>
      <c r="H132" s="205">
        <v>0.16</v>
      </c>
      <c r="I132" s="208">
        <v>0.18</v>
      </c>
      <c r="J132" s="37">
        <v>2E-3</v>
      </c>
    </row>
    <row r="133" spans="1:10" ht="27.75" customHeight="1" x14ac:dyDescent="0.25">
      <c r="A133" s="144" t="s">
        <v>281</v>
      </c>
      <c r="B133" s="21"/>
      <c r="C133" s="145"/>
      <c r="D133" s="116">
        <v>0.127</v>
      </c>
      <c r="E133" s="117">
        <v>1.0999999999999999E-2</v>
      </c>
      <c r="F133" s="118">
        <v>0</v>
      </c>
      <c r="G133" s="205">
        <v>58.14</v>
      </c>
      <c r="H133" s="205">
        <v>0.16</v>
      </c>
      <c r="I133" s="208">
        <v>0.18</v>
      </c>
      <c r="J133" s="37">
        <v>2E-3</v>
      </c>
    </row>
    <row r="134" spans="1:10" ht="27.75" customHeight="1" x14ac:dyDescent="0.25">
      <c r="A134" s="144" t="s">
        <v>282</v>
      </c>
      <c r="B134" s="21"/>
      <c r="C134" s="145"/>
      <c r="D134" s="116">
        <v>0.127</v>
      </c>
      <c r="E134" s="117">
        <v>1.0999999999999999E-2</v>
      </c>
      <c r="F134" s="118">
        <v>0</v>
      </c>
      <c r="G134" s="205">
        <v>121.41</v>
      </c>
      <c r="H134" s="205">
        <v>0.16</v>
      </c>
      <c r="I134" s="208">
        <v>0.18</v>
      </c>
      <c r="J134" s="37">
        <v>2E-3</v>
      </c>
    </row>
    <row r="135" spans="1:10" ht="27.75" customHeight="1" x14ac:dyDescent="0.25">
      <c r="A135" s="144" t="s">
        <v>283</v>
      </c>
      <c r="B135" s="21"/>
      <c r="C135" s="145"/>
      <c r="D135" s="116">
        <v>0.10299999999999999</v>
      </c>
      <c r="E135" s="117">
        <v>8.0000000000000002E-3</v>
      </c>
      <c r="F135" s="118">
        <v>0</v>
      </c>
      <c r="G135" s="205">
        <v>5.0999999999999996</v>
      </c>
      <c r="H135" s="205">
        <v>0.2</v>
      </c>
      <c r="I135" s="208">
        <v>0.25</v>
      </c>
      <c r="J135" s="37">
        <v>2E-3</v>
      </c>
    </row>
    <row r="136" spans="1:10" ht="27.75" customHeight="1" x14ac:dyDescent="0.25">
      <c r="A136" s="144" t="s">
        <v>284</v>
      </c>
      <c r="B136" s="21"/>
      <c r="C136" s="145"/>
      <c r="D136" s="116">
        <v>0.10299999999999999</v>
      </c>
      <c r="E136" s="117">
        <v>8.0000000000000002E-3</v>
      </c>
      <c r="F136" s="118">
        <v>0</v>
      </c>
      <c r="G136" s="205">
        <v>117.07</v>
      </c>
      <c r="H136" s="205">
        <v>0.2</v>
      </c>
      <c r="I136" s="208">
        <v>0.25</v>
      </c>
      <c r="J136" s="37">
        <v>2E-3</v>
      </c>
    </row>
    <row r="137" spans="1:10" ht="27.75" customHeight="1" x14ac:dyDescent="0.25">
      <c r="A137" s="144" t="s">
        <v>285</v>
      </c>
      <c r="B137" s="21"/>
      <c r="C137" s="145"/>
      <c r="D137" s="116">
        <v>0.10299999999999999</v>
      </c>
      <c r="E137" s="117">
        <v>8.0000000000000002E-3</v>
      </c>
      <c r="F137" s="118">
        <v>0</v>
      </c>
      <c r="G137" s="205">
        <v>351.57</v>
      </c>
      <c r="H137" s="205">
        <v>0.2</v>
      </c>
      <c r="I137" s="208">
        <v>0.25</v>
      </c>
      <c r="J137" s="37">
        <v>2E-3</v>
      </c>
    </row>
    <row r="138" spans="1:10" ht="27.75" customHeight="1" x14ac:dyDescent="0.25">
      <c r="A138" s="144" t="s">
        <v>286</v>
      </c>
      <c r="B138" s="21"/>
      <c r="C138" s="145"/>
      <c r="D138" s="116">
        <v>0.10299999999999999</v>
      </c>
      <c r="E138" s="117">
        <v>8.0000000000000002E-3</v>
      </c>
      <c r="F138" s="118">
        <v>0</v>
      </c>
      <c r="G138" s="205">
        <v>717.59</v>
      </c>
      <c r="H138" s="205">
        <v>0.2</v>
      </c>
      <c r="I138" s="208">
        <v>0.25</v>
      </c>
      <c r="J138" s="37">
        <v>2E-3</v>
      </c>
    </row>
    <row r="139" spans="1:10" ht="27.75" customHeight="1" x14ac:dyDescent="0.25">
      <c r="A139" s="144" t="s">
        <v>287</v>
      </c>
      <c r="B139" s="21"/>
      <c r="C139" s="145"/>
      <c r="D139" s="116">
        <v>0.10299999999999999</v>
      </c>
      <c r="E139" s="117">
        <v>8.0000000000000002E-3</v>
      </c>
      <c r="F139" s="118">
        <v>0</v>
      </c>
      <c r="G139" s="205">
        <v>1860.82</v>
      </c>
      <c r="H139" s="205">
        <v>0.2</v>
      </c>
      <c r="I139" s="208">
        <v>0.25</v>
      </c>
      <c r="J139" s="37">
        <v>2E-3</v>
      </c>
    </row>
    <row r="140" spans="1:10" ht="27.75" customHeight="1" x14ac:dyDescent="0.25">
      <c r="A140" s="144" t="s">
        <v>288</v>
      </c>
      <c r="B140" s="21"/>
      <c r="C140" s="145"/>
      <c r="D140" s="119">
        <v>0.46800000000000003</v>
      </c>
      <c r="E140" s="120">
        <v>6.7000000000000004E-2</v>
      </c>
      <c r="F140" s="118">
        <v>0.05</v>
      </c>
      <c r="G140" s="206"/>
      <c r="H140" s="206"/>
      <c r="I140" s="207"/>
      <c r="J140" s="38"/>
    </row>
    <row r="141" spans="1:10" ht="27.75" customHeight="1" x14ac:dyDescent="0.25">
      <c r="A141" s="144" t="s">
        <v>289</v>
      </c>
      <c r="B141" s="21"/>
      <c r="C141" s="145"/>
      <c r="D141" s="116">
        <v>-0.20300000000000001</v>
      </c>
      <c r="E141" s="117">
        <v>-2.1999999999999999E-2</v>
      </c>
      <c r="F141" s="118">
        <v>0</v>
      </c>
      <c r="G141" s="205">
        <v>0</v>
      </c>
      <c r="H141" s="206"/>
      <c r="I141" s="207"/>
      <c r="J141" s="38"/>
    </row>
    <row r="142" spans="1:10" ht="27.75" customHeight="1" x14ac:dyDescent="0.25">
      <c r="A142" s="144" t="s">
        <v>290</v>
      </c>
      <c r="B142" s="21"/>
      <c r="C142" s="145"/>
      <c r="D142" s="116">
        <v>-0.20100000000000001</v>
      </c>
      <c r="E142" s="117">
        <v>-2.1000000000000001E-2</v>
      </c>
      <c r="F142" s="118">
        <v>0</v>
      </c>
      <c r="G142" s="205">
        <v>0</v>
      </c>
      <c r="H142" s="206"/>
      <c r="I142" s="207"/>
      <c r="J142" s="38"/>
    </row>
    <row r="143" spans="1:10" ht="27.75" customHeight="1" x14ac:dyDescent="0.25">
      <c r="A143" s="144" t="s">
        <v>291</v>
      </c>
      <c r="B143" s="21"/>
      <c r="C143" s="145"/>
      <c r="D143" s="116">
        <v>-0.20300000000000001</v>
      </c>
      <c r="E143" s="117">
        <v>-2.1999999999999999E-2</v>
      </c>
      <c r="F143" s="118">
        <v>0</v>
      </c>
      <c r="G143" s="205">
        <v>0</v>
      </c>
      <c r="H143" s="206"/>
      <c r="I143" s="207"/>
      <c r="J143" s="37">
        <v>5.0000000000000001E-3</v>
      </c>
    </row>
    <row r="144" spans="1:10" ht="27.75" customHeight="1" x14ac:dyDescent="0.25">
      <c r="A144" s="144" t="s">
        <v>292</v>
      </c>
      <c r="B144" s="21"/>
      <c r="C144" s="145"/>
      <c r="D144" s="116">
        <v>-0.20100000000000001</v>
      </c>
      <c r="E144" s="117">
        <v>-2.1000000000000001E-2</v>
      </c>
      <c r="F144" s="118">
        <v>0</v>
      </c>
      <c r="G144" s="205">
        <v>0</v>
      </c>
      <c r="H144" s="206"/>
      <c r="I144" s="207"/>
      <c r="J144" s="37">
        <v>5.0000000000000001E-3</v>
      </c>
    </row>
    <row r="145" spans="1:10" ht="27.75" customHeight="1" x14ac:dyDescent="0.25">
      <c r="A145" s="144" t="s">
        <v>293</v>
      </c>
      <c r="B145" s="21"/>
      <c r="C145" s="145"/>
      <c r="D145" s="116">
        <v>-0.29399999999999998</v>
      </c>
      <c r="E145" s="117">
        <v>-2.5000000000000001E-2</v>
      </c>
      <c r="F145" s="118">
        <v>0</v>
      </c>
      <c r="G145" s="205">
        <v>8.3800000000000008</v>
      </c>
      <c r="H145" s="206"/>
      <c r="I145" s="207"/>
      <c r="J145" s="37">
        <v>0.01</v>
      </c>
    </row>
    <row r="146" spans="1:10" ht="27.75" customHeight="1" x14ac:dyDescent="0.25">
      <c r="A146" s="144" t="s">
        <v>294</v>
      </c>
      <c r="B146" s="21"/>
      <c r="C146" s="145"/>
      <c r="D146" s="116">
        <v>0</v>
      </c>
      <c r="E146" s="117">
        <v>0</v>
      </c>
      <c r="F146" s="118">
        <v>0</v>
      </c>
      <c r="G146" s="205">
        <v>2.79</v>
      </c>
      <c r="H146" s="206"/>
      <c r="I146" s="207"/>
      <c r="J146" s="38"/>
    </row>
    <row r="147" spans="1:10" ht="27.75" customHeight="1" x14ac:dyDescent="0.25">
      <c r="A147" s="144" t="s">
        <v>295</v>
      </c>
      <c r="B147" s="21"/>
      <c r="C147" s="145"/>
      <c r="D147" s="116">
        <v>0</v>
      </c>
      <c r="E147" s="117">
        <v>0</v>
      </c>
      <c r="F147" s="118">
        <v>0</v>
      </c>
      <c r="G147" s="206"/>
      <c r="H147" s="206"/>
      <c r="I147" s="207"/>
      <c r="J147" s="38"/>
    </row>
    <row r="148" spans="1:10" ht="27.75" customHeight="1" x14ac:dyDescent="0.25">
      <c r="A148" s="144" t="s">
        <v>296</v>
      </c>
      <c r="B148" s="21"/>
      <c r="C148" s="145"/>
      <c r="D148" s="116">
        <v>0</v>
      </c>
      <c r="E148" s="117">
        <v>0</v>
      </c>
      <c r="F148" s="118">
        <v>0</v>
      </c>
      <c r="G148" s="205">
        <v>0.16</v>
      </c>
      <c r="H148" s="206"/>
      <c r="I148" s="207"/>
      <c r="J148" s="38"/>
    </row>
    <row r="149" spans="1:10" ht="27.75" customHeight="1" x14ac:dyDescent="0.25">
      <c r="A149" s="144" t="s">
        <v>297</v>
      </c>
      <c r="B149" s="21"/>
      <c r="C149" s="145"/>
      <c r="D149" s="116">
        <v>0</v>
      </c>
      <c r="E149" s="117">
        <v>0</v>
      </c>
      <c r="F149" s="118">
        <v>0</v>
      </c>
      <c r="G149" s="205">
        <v>0.16</v>
      </c>
      <c r="H149" s="206"/>
      <c r="I149" s="207"/>
      <c r="J149" s="38"/>
    </row>
    <row r="150" spans="1:10" ht="27.75" customHeight="1" x14ac:dyDescent="0.25">
      <c r="A150" s="144" t="s">
        <v>298</v>
      </c>
      <c r="B150" s="21"/>
      <c r="C150" s="145"/>
      <c r="D150" s="116">
        <v>0</v>
      </c>
      <c r="E150" s="117">
        <v>0</v>
      </c>
      <c r="F150" s="118">
        <v>0</v>
      </c>
      <c r="G150" s="205">
        <v>0.16</v>
      </c>
      <c r="H150" s="206"/>
      <c r="I150" s="207"/>
      <c r="J150" s="38"/>
    </row>
    <row r="151" spans="1:10" ht="27.75" customHeight="1" x14ac:dyDescent="0.25">
      <c r="A151" s="144" t="s">
        <v>299</v>
      </c>
      <c r="B151" s="21"/>
      <c r="C151" s="145"/>
      <c r="D151" s="116">
        <v>0</v>
      </c>
      <c r="E151" s="117">
        <v>0</v>
      </c>
      <c r="F151" s="118">
        <v>0</v>
      </c>
      <c r="G151" s="205">
        <v>0.16</v>
      </c>
      <c r="H151" s="206"/>
      <c r="I151" s="207"/>
      <c r="J151" s="38"/>
    </row>
    <row r="152" spans="1:10" ht="27.75" customHeight="1" x14ac:dyDescent="0.25">
      <c r="A152" s="144" t="s">
        <v>300</v>
      </c>
      <c r="B152" s="21"/>
      <c r="C152" s="145"/>
      <c r="D152" s="116">
        <v>0</v>
      </c>
      <c r="E152" s="117">
        <v>0</v>
      </c>
      <c r="F152" s="118">
        <v>0</v>
      </c>
      <c r="G152" s="205">
        <v>0.16</v>
      </c>
      <c r="H152" s="206"/>
      <c r="I152" s="207"/>
      <c r="J152" s="38"/>
    </row>
    <row r="153" spans="1:10" ht="27.75" customHeight="1" x14ac:dyDescent="0.25">
      <c r="A153" s="144" t="s">
        <v>301</v>
      </c>
      <c r="B153" s="21"/>
      <c r="C153" s="145"/>
      <c r="D153" s="116">
        <v>0</v>
      </c>
      <c r="E153" s="117">
        <v>0</v>
      </c>
      <c r="F153" s="118">
        <v>0</v>
      </c>
      <c r="G153" s="206"/>
      <c r="H153" s="206"/>
      <c r="I153" s="207"/>
      <c r="J153" s="38"/>
    </row>
    <row r="154" spans="1:10" ht="27.75" customHeight="1" x14ac:dyDescent="0.25">
      <c r="A154" s="144" t="s">
        <v>302</v>
      </c>
      <c r="B154" s="21"/>
      <c r="C154" s="145"/>
      <c r="D154" s="116">
        <v>0</v>
      </c>
      <c r="E154" s="117">
        <v>0</v>
      </c>
      <c r="F154" s="118">
        <v>0</v>
      </c>
      <c r="G154" s="205">
        <v>0.16</v>
      </c>
      <c r="H154" s="205">
        <v>0</v>
      </c>
      <c r="I154" s="208">
        <v>0</v>
      </c>
      <c r="J154" s="37">
        <v>0</v>
      </c>
    </row>
    <row r="155" spans="1:10" ht="27.75" customHeight="1" x14ac:dyDescent="0.25">
      <c r="A155" s="144" t="s">
        <v>303</v>
      </c>
      <c r="B155" s="21"/>
      <c r="C155" s="145"/>
      <c r="D155" s="116">
        <v>0</v>
      </c>
      <c r="E155" s="117">
        <v>0</v>
      </c>
      <c r="F155" s="118">
        <v>0</v>
      </c>
      <c r="G155" s="205">
        <v>0.16</v>
      </c>
      <c r="H155" s="205">
        <v>0</v>
      </c>
      <c r="I155" s="208">
        <v>0</v>
      </c>
      <c r="J155" s="37">
        <v>0</v>
      </c>
    </row>
    <row r="156" spans="1:10" ht="27.75" customHeight="1" x14ac:dyDescent="0.25">
      <c r="A156" s="144" t="s">
        <v>304</v>
      </c>
      <c r="B156" s="21"/>
      <c r="C156" s="145"/>
      <c r="D156" s="116">
        <v>0</v>
      </c>
      <c r="E156" s="117">
        <v>0</v>
      </c>
      <c r="F156" s="118">
        <v>0</v>
      </c>
      <c r="G156" s="205">
        <v>0.16</v>
      </c>
      <c r="H156" s="205">
        <v>0</v>
      </c>
      <c r="I156" s="208">
        <v>0</v>
      </c>
      <c r="J156" s="37">
        <v>0</v>
      </c>
    </row>
    <row r="157" spans="1:10" ht="27.75" customHeight="1" x14ac:dyDescent="0.25">
      <c r="A157" s="144" t="s">
        <v>305</v>
      </c>
      <c r="B157" s="21"/>
      <c r="C157" s="145"/>
      <c r="D157" s="116">
        <v>0</v>
      </c>
      <c r="E157" s="117">
        <v>0</v>
      </c>
      <c r="F157" s="118">
        <v>0</v>
      </c>
      <c r="G157" s="205">
        <v>0.16</v>
      </c>
      <c r="H157" s="205">
        <v>0</v>
      </c>
      <c r="I157" s="208">
        <v>0</v>
      </c>
      <c r="J157" s="37">
        <v>0</v>
      </c>
    </row>
    <row r="158" spans="1:10" ht="27.75" customHeight="1" x14ac:dyDescent="0.25">
      <c r="A158" s="144" t="s">
        <v>306</v>
      </c>
      <c r="B158" s="21"/>
      <c r="C158" s="145"/>
      <c r="D158" s="116">
        <v>0</v>
      </c>
      <c r="E158" s="117">
        <v>0</v>
      </c>
      <c r="F158" s="118">
        <v>0</v>
      </c>
      <c r="G158" s="205">
        <v>0.16</v>
      </c>
      <c r="H158" s="205">
        <v>0</v>
      </c>
      <c r="I158" s="208">
        <v>0</v>
      </c>
      <c r="J158" s="37">
        <v>0</v>
      </c>
    </row>
    <row r="159" spans="1:10" ht="27.75" customHeight="1" x14ac:dyDescent="0.25">
      <c r="A159" s="144" t="s">
        <v>307</v>
      </c>
      <c r="B159" s="21"/>
      <c r="C159" s="145"/>
      <c r="D159" s="116">
        <v>0</v>
      </c>
      <c r="E159" s="117">
        <v>0</v>
      </c>
      <c r="F159" s="118">
        <v>0</v>
      </c>
      <c r="G159" s="205">
        <v>0.16</v>
      </c>
      <c r="H159" s="205">
        <v>0</v>
      </c>
      <c r="I159" s="208">
        <v>0</v>
      </c>
      <c r="J159" s="37">
        <v>0</v>
      </c>
    </row>
    <row r="160" spans="1:10" ht="27.75" customHeight="1" x14ac:dyDescent="0.25">
      <c r="A160" s="144" t="s">
        <v>308</v>
      </c>
      <c r="B160" s="21"/>
      <c r="C160" s="145"/>
      <c r="D160" s="116">
        <v>0</v>
      </c>
      <c r="E160" s="117">
        <v>0</v>
      </c>
      <c r="F160" s="118">
        <v>0</v>
      </c>
      <c r="G160" s="205">
        <v>0.16</v>
      </c>
      <c r="H160" s="205">
        <v>0</v>
      </c>
      <c r="I160" s="208">
        <v>0</v>
      </c>
      <c r="J160" s="37">
        <v>0</v>
      </c>
    </row>
    <row r="161" spans="1:10" ht="27.75" customHeight="1" x14ac:dyDescent="0.25">
      <c r="A161" s="144" t="s">
        <v>309</v>
      </c>
      <c r="B161" s="21"/>
      <c r="C161" s="145"/>
      <c r="D161" s="116">
        <v>0</v>
      </c>
      <c r="E161" s="117">
        <v>0</v>
      </c>
      <c r="F161" s="118">
        <v>0</v>
      </c>
      <c r="G161" s="205">
        <v>0.16</v>
      </c>
      <c r="H161" s="205">
        <v>0</v>
      </c>
      <c r="I161" s="208">
        <v>0</v>
      </c>
      <c r="J161" s="37">
        <v>0</v>
      </c>
    </row>
    <row r="162" spans="1:10" ht="27.75" customHeight="1" x14ac:dyDescent="0.25">
      <c r="A162" s="144" t="s">
        <v>310</v>
      </c>
      <c r="B162" s="21"/>
      <c r="C162" s="145"/>
      <c r="D162" s="116">
        <v>0</v>
      </c>
      <c r="E162" s="117">
        <v>0</v>
      </c>
      <c r="F162" s="118">
        <v>0</v>
      </c>
      <c r="G162" s="205">
        <v>0.16</v>
      </c>
      <c r="H162" s="205">
        <v>0</v>
      </c>
      <c r="I162" s="208">
        <v>0</v>
      </c>
      <c r="J162" s="37">
        <v>0</v>
      </c>
    </row>
    <row r="163" spans="1:10" ht="27.75" customHeight="1" x14ac:dyDescent="0.25">
      <c r="A163" s="144" t="s">
        <v>311</v>
      </c>
      <c r="B163" s="21"/>
      <c r="C163" s="145"/>
      <c r="D163" s="116">
        <v>0</v>
      </c>
      <c r="E163" s="117">
        <v>0</v>
      </c>
      <c r="F163" s="118">
        <v>0</v>
      </c>
      <c r="G163" s="205">
        <v>0.16</v>
      </c>
      <c r="H163" s="205">
        <v>0</v>
      </c>
      <c r="I163" s="208">
        <v>0</v>
      </c>
      <c r="J163" s="37">
        <v>0</v>
      </c>
    </row>
    <row r="164" spans="1:10" ht="27.75" customHeight="1" x14ac:dyDescent="0.25">
      <c r="A164" s="144" t="s">
        <v>312</v>
      </c>
      <c r="B164" s="21"/>
      <c r="C164" s="145"/>
      <c r="D164" s="116">
        <v>0</v>
      </c>
      <c r="E164" s="117">
        <v>0</v>
      </c>
      <c r="F164" s="118">
        <v>0</v>
      </c>
      <c r="G164" s="205">
        <v>0.16</v>
      </c>
      <c r="H164" s="205">
        <v>0</v>
      </c>
      <c r="I164" s="208">
        <v>0</v>
      </c>
      <c r="J164" s="37">
        <v>0</v>
      </c>
    </row>
    <row r="165" spans="1:10" ht="27.75" customHeight="1" x14ac:dyDescent="0.25">
      <c r="A165" s="144" t="s">
        <v>313</v>
      </c>
      <c r="B165" s="21"/>
      <c r="C165" s="145"/>
      <c r="D165" s="116">
        <v>0</v>
      </c>
      <c r="E165" s="117">
        <v>0</v>
      </c>
      <c r="F165" s="118">
        <v>0</v>
      </c>
      <c r="G165" s="205">
        <v>0.16</v>
      </c>
      <c r="H165" s="205">
        <v>0</v>
      </c>
      <c r="I165" s="208">
        <v>0</v>
      </c>
      <c r="J165" s="37">
        <v>0</v>
      </c>
    </row>
    <row r="166" spans="1:10" ht="27.75" customHeight="1" x14ac:dyDescent="0.25">
      <c r="A166" s="144" t="s">
        <v>314</v>
      </c>
      <c r="B166" s="21"/>
      <c r="C166" s="145"/>
      <c r="D166" s="116">
        <v>0</v>
      </c>
      <c r="E166" s="117">
        <v>0</v>
      </c>
      <c r="F166" s="118">
        <v>0</v>
      </c>
      <c r="G166" s="205">
        <v>0.16</v>
      </c>
      <c r="H166" s="205">
        <v>0</v>
      </c>
      <c r="I166" s="208">
        <v>0</v>
      </c>
      <c r="J166" s="37">
        <v>0</v>
      </c>
    </row>
    <row r="167" spans="1:10" ht="27.75" customHeight="1" x14ac:dyDescent="0.25">
      <c r="A167" s="144" t="s">
        <v>315</v>
      </c>
      <c r="B167" s="21"/>
      <c r="C167" s="145"/>
      <c r="D167" s="116">
        <v>0</v>
      </c>
      <c r="E167" s="117">
        <v>0</v>
      </c>
      <c r="F167" s="118">
        <v>0</v>
      </c>
      <c r="G167" s="205">
        <v>0.16</v>
      </c>
      <c r="H167" s="205">
        <v>0</v>
      </c>
      <c r="I167" s="208">
        <v>0</v>
      </c>
      <c r="J167" s="37">
        <v>0</v>
      </c>
    </row>
    <row r="168" spans="1:10" ht="27.75" customHeight="1" x14ac:dyDescent="0.25">
      <c r="A168" s="144" t="s">
        <v>316</v>
      </c>
      <c r="B168" s="21"/>
      <c r="C168" s="145"/>
      <c r="D168" s="116">
        <v>0</v>
      </c>
      <c r="E168" s="117">
        <v>0</v>
      </c>
      <c r="F168" s="118">
        <v>0</v>
      </c>
      <c r="G168" s="205">
        <v>0.16</v>
      </c>
      <c r="H168" s="205">
        <v>0</v>
      </c>
      <c r="I168" s="208">
        <v>0</v>
      </c>
      <c r="J168" s="37">
        <v>0</v>
      </c>
    </row>
    <row r="169" spans="1:10" ht="27.75" customHeight="1" x14ac:dyDescent="0.25">
      <c r="A169" s="144" t="s">
        <v>317</v>
      </c>
      <c r="B169" s="21"/>
      <c r="C169" s="145"/>
      <c r="D169" s="119">
        <v>0</v>
      </c>
      <c r="E169" s="120">
        <v>0</v>
      </c>
      <c r="F169" s="118">
        <v>0</v>
      </c>
      <c r="G169" s="206"/>
      <c r="H169" s="206"/>
      <c r="I169" s="207"/>
      <c r="J169" s="38"/>
    </row>
    <row r="170" spans="1:10" ht="27.75" customHeight="1" x14ac:dyDescent="0.25">
      <c r="A170" s="144" t="s">
        <v>318</v>
      </c>
      <c r="B170" s="21"/>
      <c r="C170" s="145"/>
      <c r="D170" s="116">
        <v>0</v>
      </c>
      <c r="E170" s="117">
        <v>0</v>
      </c>
      <c r="F170" s="118">
        <v>0</v>
      </c>
      <c r="G170" s="205">
        <v>0</v>
      </c>
      <c r="H170" s="206"/>
      <c r="I170" s="207"/>
      <c r="J170" s="38"/>
    </row>
    <row r="171" spans="1:10" ht="27.75" customHeight="1" x14ac:dyDescent="0.25">
      <c r="A171" s="144" t="s">
        <v>319</v>
      </c>
      <c r="B171" s="21"/>
      <c r="C171" s="145"/>
      <c r="D171" s="116">
        <v>0</v>
      </c>
      <c r="E171" s="117">
        <v>0</v>
      </c>
      <c r="F171" s="118">
        <v>0</v>
      </c>
      <c r="G171" s="205">
        <v>0</v>
      </c>
      <c r="H171" s="206"/>
      <c r="I171" s="207"/>
      <c r="J171" s="38"/>
    </row>
    <row r="172" spans="1:10" ht="27.75" customHeight="1" x14ac:dyDescent="0.25">
      <c r="A172" s="144" t="s">
        <v>320</v>
      </c>
      <c r="B172" s="21"/>
      <c r="C172" s="145"/>
      <c r="D172" s="116">
        <v>0</v>
      </c>
      <c r="E172" s="117">
        <v>0</v>
      </c>
      <c r="F172" s="118">
        <v>0</v>
      </c>
      <c r="G172" s="205">
        <v>0</v>
      </c>
      <c r="H172" s="206"/>
      <c r="I172" s="207"/>
      <c r="J172" s="37">
        <v>0</v>
      </c>
    </row>
    <row r="173" spans="1:10" ht="27.75" customHeight="1" x14ac:dyDescent="0.25">
      <c r="A173" s="144" t="s">
        <v>321</v>
      </c>
      <c r="B173" s="21"/>
      <c r="C173" s="145"/>
      <c r="D173" s="116">
        <v>0</v>
      </c>
      <c r="E173" s="117">
        <v>0</v>
      </c>
      <c r="F173" s="118">
        <v>0</v>
      </c>
      <c r="G173" s="205">
        <v>0</v>
      </c>
      <c r="H173" s="206"/>
      <c r="I173" s="207"/>
      <c r="J173" s="37">
        <v>0</v>
      </c>
    </row>
    <row r="174" spans="1:10" ht="27.75" customHeight="1" x14ac:dyDescent="0.25">
      <c r="A174" s="144" t="s">
        <v>322</v>
      </c>
      <c r="B174" s="21"/>
      <c r="C174" s="145"/>
      <c r="D174" s="116">
        <v>0</v>
      </c>
      <c r="E174" s="117">
        <v>0</v>
      </c>
      <c r="F174" s="118">
        <v>0</v>
      </c>
      <c r="G174" s="205">
        <v>0</v>
      </c>
      <c r="H174" s="206"/>
      <c r="I174" s="207"/>
      <c r="J174" s="37">
        <v>0</v>
      </c>
    </row>
    <row r="175" spans="1:10" ht="27.75" customHeight="1" x14ac:dyDescent="0.25">
      <c r="A175" s="144" t="s">
        <v>323</v>
      </c>
      <c r="B175" s="21"/>
      <c r="C175" s="145"/>
      <c r="D175" s="116">
        <v>0</v>
      </c>
      <c r="E175" s="117">
        <v>0</v>
      </c>
      <c r="F175" s="118">
        <v>0</v>
      </c>
      <c r="G175" s="205">
        <v>2.79</v>
      </c>
      <c r="H175" s="206"/>
      <c r="I175" s="207"/>
      <c r="J175" s="38"/>
    </row>
    <row r="176" spans="1:10" ht="27.75" customHeight="1" x14ac:dyDescent="0.25">
      <c r="A176" s="144" t="s">
        <v>324</v>
      </c>
      <c r="B176" s="21"/>
      <c r="C176" s="145"/>
      <c r="D176" s="116">
        <v>0</v>
      </c>
      <c r="E176" s="117">
        <v>0</v>
      </c>
      <c r="F176" s="118">
        <v>0</v>
      </c>
      <c r="G176" s="206"/>
      <c r="H176" s="206"/>
      <c r="I176" s="207"/>
      <c r="J176" s="38"/>
    </row>
    <row r="177" spans="1:10" ht="27.75" customHeight="1" x14ac:dyDescent="0.25">
      <c r="A177" s="144" t="s">
        <v>325</v>
      </c>
      <c r="B177" s="21"/>
      <c r="C177" s="145"/>
      <c r="D177" s="116">
        <v>0</v>
      </c>
      <c r="E177" s="117">
        <v>0</v>
      </c>
      <c r="F177" s="118">
        <v>0</v>
      </c>
      <c r="G177" s="205">
        <v>0.16</v>
      </c>
      <c r="H177" s="206"/>
      <c r="I177" s="207"/>
      <c r="J177" s="38"/>
    </row>
    <row r="178" spans="1:10" ht="27.75" customHeight="1" x14ac:dyDescent="0.25">
      <c r="A178" s="144" t="s">
        <v>326</v>
      </c>
      <c r="B178" s="21"/>
      <c r="C178" s="145"/>
      <c r="D178" s="116">
        <v>0</v>
      </c>
      <c r="E178" s="117">
        <v>0</v>
      </c>
      <c r="F178" s="118">
        <v>0</v>
      </c>
      <c r="G178" s="205">
        <v>0.16</v>
      </c>
      <c r="H178" s="206"/>
      <c r="I178" s="207"/>
      <c r="J178" s="38"/>
    </row>
    <row r="179" spans="1:10" ht="27.75" customHeight="1" x14ac:dyDescent="0.25">
      <c r="A179" s="144" t="s">
        <v>327</v>
      </c>
      <c r="B179" s="21"/>
      <c r="C179" s="145"/>
      <c r="D179" s="116">
        <v>0</v>
      </c>
      <c r="E179" s="117">
        <v>0</v>
      </c>
      <c r="F179" s="118">
        <v>0</v>
      </c>
      <c r="G179" s="205">
        <v>0.16</v>
      </c>
      <c r="H179" s="206"/>
      <c r="I179" s="207"/>
      <c r="J179" s="38"/>
    </row>
    <row r="180" spans="1:10" ht="27.75" customHeight="1" x14ac:dyDescent="0.25">
      <c r="A180" s="144" t="s">
        <v>328</v>
      </c>
      <c r="B180" s="21"/>
      <c r="C180" s="145"/>
      <c r="D180" s="116">
        <v>0</v>
      </c>
      <c r="E180" s="117">
        <v>0</v>
      </c>
      <c r="F180" s="118">
        <v>0</v>
      </c>
      <c r="G180" s="205">
        <v>0.16</v>
      </c>
      <c r="H180" s="206"/>
      <c r="I180" s="207"/>
      <c r="J180" s="38"/>
    </row>
    <row r="181" spans="1:10" ht="27.75" customHeight="1" x14ac:dyDescent="0.25">
      <c r="A181" s="144" t="s">
        <v>329</v>
      </c>
      <c r="B181" s="21"/>
      <c r="C181" s="145"/>
      <c r="D181" s="116">
        <v>0</v>
      </c>
      <c r="E181" s="117">
        <v>0</v>
      </c>
      <c r="F181" s="118">
        <v>0</v>
      </c>
      <c r="G181" s="205">
        <v>0.16</v>
      </c>
      <c r="H181" s="206"/>
      <c r="I181" s="207"/>
      <c r="J181" s="38"/>
    </row>
    <row r="182" spans="1:10" ht="27.75" customHeight="1" x14ac:dyDescent="0.25">
      <c r="A182" s="144" t="s">
        <v>330</v>
      </c>
      <c r="B182" s="21"/>
      <c r="C182" s="145"/>
      <c r="D182" s="116">
        <v>0</v>
      </c>
      <c r="E182" s="117">
        <v>0</v>
      </c>
      <c r="F182" s="118">
        <v>0</v>
      </c>
      <c r="G182" s="206"/>
      <c r="H182" s="206"/>
      <c r="I182" s="207"/>
      <c r="J182" s="38"/>
    </row>
    <row r="183" spans="1:10" ht="27.75" customHeight="1" x14ac:dyDescent="0.25">
      <c r="A183" s="144" t="s">
        <v>331</v>
      </c>
      <c r="B183" s="21"/>
      <c r="C183" s="145"/>
      <c r="D183" s="116">
        <v>0</v>
      </c>
      <c r="E183" s="117">
        <v>0</v>
      </c>
      <c r="F183" s="118">
        <v>0</v>
      </c>
      <c r="G183" s="205">
        <v>0.16</v>
      </c>
      <c r="H183" s="205">
        <v>0</v>
      </c>
      <c r="I183" s="208">
        <v>0</v>
      </c>
      <c r="J183" s="37">
        <v>0</v>
      </c>
    </row>
    <row r="184" spans="1:10" ht="27.75" customHeight="1" x14ac:dyDescent="0.25">
      <c r="A184" s="144" t="s">
        <v>332</v>
      </c>
      <c r="B184" s="21"/>
      <c r="C184" s="145"/>
      <c r="D184" s="116">
        <v>0</v>
      </c>
      <c r="E184" s="117">
        <v>0</v>
      </c>
      <c r="F184" s="118">
        <v>0</v>
      </c>
      <c r="G184" s="205">
        <v>0.16</v>
      </c>
      <c r="H184" s="205">
        <v>0</v>
      </c>
      <c r="I184" s="208">
        <v>0</v>
      </c>
      <c r="J184" s="37">
        <v>0</v>
      </c>
    </row>
    <row r="185" spans="1:10" ht="27.75" customHeight="1" x14ac:dyDescent="0.25">
      <c r="A185" s="144" t="s">
        <v>333</v>
      </c>
      <c r="B185" s="21"/>
      <c r="C185" s="145"/>
      <c r="D185" s="116">
        <v>0</v>
      </c>
      <c r="E185" s="117">
        <v>0</v>
      </c>
      <c r="F185" s="118">
        <v>0</v>
      </c>
      <c r="G185" s="205">
        <v>0.16</v>
      </c>
      <c r="H185" s="205">
        <v>0</v>
      </c>
      <c r="I185" s="208">
        <v>0</v>
      </c>
      <c r="J185" s="37">
        <v>0</v>
      </c>
    </row>
    <row r="186" spans="1:10" ht="27.75" customHeight="1" x14ac:dyDescent="0.25">
      <c r="A186" s="144" t="s">
        <v>334</v>
      </c>
      <c r="B186" s="21"/>
      <c r="C186" s="145"/>
      <c r="D186" s="116">
        <v>0</v>
      </c>
      <c r="E186" s="117">
        <v>0</v>
      </c>
      <c r="F186" s="118">
        <v>0</v>
      </c>
      <c r="G186" s="205">
        <v>0.16</v>
      </c>
      <c r="H186" s="205">
        <v>0</v>
      </c>
      <c r="I186" s="208">
        <v>0</v>
      </c>
      <c r="J186" s="37">
        <v>0</v>
      </c>
    </row>
    <row r="187" spans="1:10" ht="27.75" customHeight="1" x14ac:dyDescent="0.25">
      <c r="A187" s="144" t="s">
        <v>335</v>
      </c>
      <c r="B187" s="21"/>
      <c r="C187" s="145"/>
      <c r="D187" s="116">
        <v>0</v>
      </c>
      <c r="E187" s="117">
        <v>0</v>
      </c>
      <c r="F187" s="118">
        <v>0</v>
      </c>
      <c r="G187" s="205">
        <v>0.16</v>
      </c>
      <c r="H187" s="205">
        <v>0</v>
      </c>
      <c r="I187" s="208">
        <v>0</v>
      </c>
      <c r="J187" s="37">
        <v>0</v>
      </c>
    </row>
    <row r="188" spans="1:10" ht="27.75" customHeight="1" x14ac:dyDescent="0.25">
      <c r="A188" s="144" t="s">
        <v>336</v>
      </c>
      <c r="B188" s="21"/>
      <c r="C188" s="145"/>
      <c r="D188" s="116">
        <v>0</v>
      </c>
      <c r="E188" s="117">
        <v>0</v>
      </c>
      <c r="F188" s="118">
        <v>0</v>
      </c>
      <c r="G188" s="205">
        <v>0.16</v>
      </c>
      <c r="H188" s="205">
        <v>0</v>
      </c>
      <c r="I188" s="208">
        <v>0</v>
      </c>
      <c r="J188" s="37">
        <v>0</v>
      </c>
    </row>
    <row r="189" spans="1:10" ht="27.75" customHeight="1" x14ac:dyDescent="0.25">
      <c r="A189" s="144" t="s">
        <v>337</v>
      </c>
      <c r="B189" s="21"/>
      <c r="C189" s="145"/>
      <c r="D189" s="116">
        <v>0</v>
      </c>
      <c r="E189" s="117">
        <v>0</v>
      </c>
      <c r="F189" s="118">
        <v>0</v>
      </c>
      <c r="G189" s="205">
        <v>0.16</v>
      </c>
      <c r="H189" s="205">
        <v>0</v>
      </c>
      <c r="I189" s="208">
        <v>0</v>
      </c>
      <c r="J189" s="37">
        <v>0</v>
      </c>
    </row>
    <row r="190" spans="1:10" ht="27.75" customHeight="1" x14ac:dyDescent="0.25">
      <c r="A190" s="144" t="s">
        <v>338</v>
      </c>
      <c r="B190" s="21"/>
      <c r="C190" s="145"/>
      <c r="D190" s="116">
        <v>0</v>
      </c>
      <c r="E190" s="117">
        <v>0</v>
      </c>
      <c r="F190" s="118">
        <v>0</v>
      </c>
      <c r="G190" s="205">
        <v>0.16</v>
      </c>
      <c r="H190" s="205">
        <v>0</v>
      </c>
      <c r="I190" s="208">
        <v>0</v>
      </c>
      <c r="J190" s="37">
        <v>0</v>
      </c>
    </row>
    <row r="191" spans="1:10" ht="27.75" customHeight="1" x14ac:dyDescent="0.25">
      <c r="A191" s="144" t="s">
        <v>339</v>
      </c>
      <c r="B191" s="21"/>
      <c r="C191" s="145"/>
      <c r="D191" s="116">
        <v>0</v>
      </c>
      <c r="E191" s="117">
        <v>0</v>
      </c>
      <c r="F191" s="118">
        <v>0</v>
      </c>
      <c r="G191" s="205">
        <v>0.16</v>
      </c>
      <c r="H191" s="205">
        <v>0</v>
      </c>
      <c r="I191" s="208">
        <v>0</v>
      </c>
      <c r="J191" s="37">
        <v>0</v>
      </c>
    </row>
    <row r="192" spans="1:10" ht="27.75" customHeight="1" x14ac:dyDescent="0.25">
      <c r="A192" s="144" t="s">
        <v>340</v>
      </c>
      <c r="B192" s="21"/>
      <c r="C192" s="145"/>
      <c r="D192" s="116">
        <v>0</v>
      </c>
      <c r="E192" s="117">
        <v>0</v>
      </c>
      <c r="F192" s="118">
        <v>0</v>
      </c>
      <c r="G192" s="205">
        <v>0.16</v>
      </c>
      <c r="H192" s="205">
        <v>0</v>
      </c>
      <c r="I192" s="208">
        <v>0</v>
      </c>
      <c r="J192" s="37">
        <v>0</v>
      </c>
    </row>
    <row r="193" spans="1:10" ht="27.75" customHeight="1" x14ac:dyDescent="0.25">
      <c r="A193" s="144" t="s">
        <v>341</v>
      </c>
      <c r="B193" s="21"/>
      <c r="C193" s="145"/>
      <c r="D193" s="116">
        <v>0</v>
      </c>
      <c r="E193" s="117">
        <v>0</v>
      </c>
      <c r="F193" s="118">
        <v>0</v>
      </c>
      <c r="G193" s="205">
        <v>0.16</v>
      </c>
      <c r="H193" s="205">
        <v>0</v>
      </c>
      <c r="I193" s="208">
        <v>0</v>
      </c>
      <c r="J193" s="37">
        <v>0</v>
      </c>
    </row>
    <row r="194" spans="1:10" ht="27.75" customHeight="1" x14ac:dyDescent="0.25">
      <c r="A194" s="144" t="s">
        <v>342</v>
      </c>
      <c r="B194" s="21"/>
      <c r="C194" s="145"/>
      <c r="D194" s="116">
        <v>0</v>
      </c>
      <c r="E194" s="117">
        <v>0</v>
      </c>
      <c r="F194" s="118">
        <v>0</v>
      </c>
      <c r="G194" s="205">
        <v>0.16</v>
      </c>
      <c r="H194" s="205">
        <v>0</v>
      </c>
      <c r="I194" s="208">
        <v>0</v>
      </c>
      <c r="J194" s="37">
        <v>0</v>
      </c>
    </row>
    <row r="195" spans="1:10" ht="27.75" customHeight="1" x14ac:dyDescent="0.25">
      <c r="A195" s="144" t="s">
        <v>343</v>
      </c>
      <c r="B195" s="21"/>
      <c r="C195" s="145"/>
      <c r="D195" s="116">
        <v>0</v>
      </c>
      <c r="E195" s="117">
        <v>0</v>
      </c>
      <c r="F195" s="118">
        <v>0</v>
      </c>
      <c r="G195" s="205">
        <v>0.16</v>
      </c>
      <c r="H195" s="205">
        <v>0</v>
      </c>
      <c r="I195" s="208">
        <v>0</v>
      </c>
      <c r="J195" s="37">
        <v>0</v>
      </c>
    </row>
    <row r="196" spans="1:10" ht="27.75" customHeight="1" x14ac:dyDescent="0.25">
      <c r="A196" s="144" t="s">
        <v>344</v>
      </c>
      <c r="B196" s="21"/>
      <c r="C196" s="145"/>
      <c r="D196" s="116">
        <v>0</v>
      </c>
      <c r="E196" s="117">
        <v>0</v>
      </c>
      <c r="F196" s="118">
        <v>0</v>
      </c>
      <c r="G196" s="205">
        <v>0.16</v>
      </c>
      <c r="H196" s="205">
        <v>0</v>
      </c>
      <c r="I196" s="208">
        <v>0</v>
      </c>
      <c r="J196" s="37">
        <v>0</v>
      </c>
    </row>
    <row r="197" spans="1:10" ht="27.75" customHeight="1" x14ac:dyDescent="0.25">
      <c r="A197" s="144" t="s">
        <v>345</v>
      </c>
      <c r="B197" s="21"/>
      <c r="C197" s="145"/>
      <c r="D197" s="116">
        <v>0</v>
      </c>
      <c r="E197" s="117">
        <v>0</v>
      </c>
      <c r="F197" s="118">
        <v>0</v>
      </c>
      <c r="G197" s="205">
        <v>0.16</v>
      </c>
      <c r="H197" s="205">
        <v>0</v>
      </c>
      <c r="I197" s="208">
        <v>0</v>
      </c>
      <c r="J197" s="37">
        <v>0</v>
      </c>
    </row>
    <row r="198" spans="1:10" ht="27.75" customHeight="1" x14ac:dyDescent="0.25">
      <c r="A198" s="144" t="s">
        <v>346</v>
      </c>
      <c r="B198" s="21"/>
      <c r="C198" s="145"/>
      <c r="D198" s="119">
        <v>0</v>
      </c>
      <c r="E198" s="120">
        <v>0</v>
      </c>
      <c r="F198" s="118">
        <v>0</v>
      </c>
      <c r="G198" s="206"/>
      <c r="H198" s="206"/>
      <c r="I198" s="207"/>
      <c r="J198" s="38"/>
    </row>
    <row r="199" spans="1:10" ht="27.75" customHeight="1" x14ac:dyDescent="0.25">
      <c r="A199" s="144" t="s">
        <v>347</v>
      </c>
      <c r="B199" s="21"/>
      <c r="C199" s="145"/>
      <c r="D199" s="116">
        <v>0</v>
      </c>
      <c r="E199" s="117">
        <v>0</v>
      </c>
      <c r="F199" s="118">
        <v>0</v>
      </c>
      <c r="G199" s="205">
        <v>0</v>
      </c>
      <c r="H199" s="206"/>
      <c r="I199" s="207"/>
      <c r="J199" s="38"/>
    </row>
    <row r="200" spans="1:10" ht="27.75" customHeight="1" x14ac:dyDescent="0.25">
      <c r="A200" s="144" t="s">
        <v>348</v>
      </c>
      <c r="B200" s="21"/>
      <c r="C200" s="145"/>
      <c r="D200" s="116">
        <v>0</v>
      </c>
      <c r="E200" s="117">
        <v>0</v>
      </c>
      <c r="F200" s="118">
        <v>0</v>
      </c>
      <c r="G200" s="205">
        <v>0</v>
      </c>
      <c r="H200" s="206"/>
      <c r="I200" s="207"/>
      <c r="J200" s="38"/>
    </row>
    <row r="201" spans="1:10" ht="27.75" customHeight="1" x14ac:dyDescent="0.25">
      <c r="A201" s="144" t="s">
        <v>349</v>
      </c>
      <c r="B201" s="21"/>
      <c r="C201" s="145"/>
      <c r="D201" s="116">
        <v>0</v>
      </c>
      <c r="E201" s="117">
        <v>0</v>
      </c>
      <c r="F201" s="118">
        <v>0</v>
      </c>
      <c r="G201" s="205">
        <v>0</v>
      </c>
      <c r="H201" s="206"/>
      <c r="I201" s="207"/>
      <c r="J201" s="37">
        <v>0</v>
      </c>
    </row>
    <row r="202" spans="1:10" ht="27.75" customHeight="1" x14ac:dyDescent="0.25">
      <c r="A202" s="144" t="s">
        <v>350</v>
      </c>
      <c r="B202" s="21"/>
      <c r="C202" s="145"/>
      <c r="D202" s="116">
        <v>0</v>
      </c>
      <c r="E202" s="117">
        <v>0</v>
      </c>
      <c r="F202" s="118">
        <v>0</v>
      </c>
      <c r="G202" s="205">
        <v>0</v>
      </c>
      <c r="H202" s="206"/>
      <c r="I202" s="207"/>
      <c r="J202" s="37">
        <v>0</v>
      </c>
    </row>
    <row r="203" spans="1:10" ht="27.75" customHeight="1" x14ac:dyDescent="0.25">
      <c r="A203" s="144" t="s">
        <v>351</v>
      </c>
      <c r="B203" s="21"/>
      <c r="C203" s="145"/>
      <c r="D203" s="116">
        <v>0</v>
      </c>
      <c r="E203" s="117">
        <v>0</v>
      </c>
      <c r="F203" s="118">
        <v>0</v>
      </c>
      <c r="G203" s="205">
        <v>0</v>
      </c>
      <c r="H203" s="206"/>
      <c r="I203" s="207"/>
      <c r="J203" s="37">
        <v>0</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6:G6"/>
    <mergeCell ref="F7:G7"/>
    <mergeCell ref="F8:G8"/>
    <mergeCell ref="F9:G9"/>
    <mergeCell ref="F10:G10"/>
    <mergeCell ref="B8:D8"/>
    <mergeCell ref="A2:J2"/>
    <mergeCell ref="F4:J4"/>
    <mergeCell ref="F5:G5"/>
    <mergeCell ref="A4:D4"/>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F39"/>
  <sheetViews>
    <sheetView showGridLines="0" zoomScale="70" zoomScaleNormal="70" zoomScaleSheetLayoutView="100" workbookViewId="0"/>
  </sheetViews>
  <sheetFormatPr defaultRowHeight="12.5" x14ac:dyDescent="0.25"/>
  <cols>
    <col min="1" max="6" width="24" customWidth="1"/>
  </cols>
  <sheetData>
    <row r="1" spans="1:6" ht="27.75" customHeight="1" x14ac:dyDescent="0.25">
      <c r="A1" s="212" t="s">
        <v>35</v>
      </c>
    </row>
    <row r="2" spans="1:6" ht="44.25" customHeight="1" x14ac:dyDescent="0.25">
      <c r="A2" s="260" t="s">
        <v>352</v>
      </c>
      <c r="B2" s="242"/>
      <c r="C2" s="242"/>
      <c r="D2" s="242"/>
      <c r="E2" s="242"/>
    </row>
    <row r="3" spans="1:6" ht="47.25" customHeight="1" x14ac:dyDescent="0.25">
      <c r="A3" s="222" t="str">
        <f>Overview!B4&amp; " - Final LLFs in SP Distribution Area (GSP Group _N) for year beginning "&amp;Overview!D4</f>
        <v>Scottish Hydro Electric Power Distribution plc - Final LLFs in SP Distribution Area (GSP Group _N) for year beginning 1 April 2023</v>
      </c>
      <c r="B3" s="222"/>
      <c r="C3" s="222"/>
      <c r="D3" s="222"/>
      <c r="E3" s="222"/>
    </row>
    <row r="4" spans="1:6" ht="19.5" customHeight="1" x14ac:dyDescent="0.25">
      <c r="A4" s="262" t="s">
        <v>38</v>
      </c>
      <c r="B4" s="17" t="s">
        <v>353</v>
      </c>
      <c r="C4" s="17" t="s">
        <v>354</v>
      </c>
      <c r="D4" s="17" t="s">
        <v>355</v>
      </c>
      <c r="E4" s="17" t="s">
        <v>356</v>
      </c>
    </row>
    <row r="5" spans="1:6" ht="19.5" customHeight="1" x14ac:dyDescent="0.25">
      <c r="A5" s="263"/>
      <c r="B5" s="17" t="s">
        <v>357</v>
      </c>
      <c r="C5" s="17" t="s">
        <v>358</v>
      </c>
      <c r="D5" s="17" t="s">
        <v>359</v>
      </c>
      <c r="E5" s="17" t="s">
        <v>360</v>
      </c>
    </row>
    <row r="6" spans="1:6" ht="45" customHeight="1" x14ac:dyDescent="0.25">
      <c r="A6" s="188" t="s">
        <v>361</v>
      </c>
      <c r="B6" s="156"/>
      <c r="C6" s="156"/>
      <c r="D6" s="156" t="s">
        <v>362</v>
      </c>
      <c r="E6" s="156" t="s">
        <v>363</v>
      </c>
    </row>
    <row r="7" spans="1:6" ht="54.75" customHeight="1" x14ac:dyDescent="0.25">
      <c r="A7" s="188" t="s">
        <v>364</v>
      </c>
      <c r="B7" s="156" t="s">
        <v>365</v>
      </c>
      <c r="C7" s="199" t="s">
        <v>366</v>
      </c>
      <c r="D7" s="200" t="s">
        <v>367</v>
      </c>
      <c r="E7" s="156" t="s">
        <v>363</v>
      </c>
    </row>
    <row r="8" spans="1:6" ht="45" customHeight="1" x14ac:dyDescent="0.25">
      <c r="A8" s="189" t="s">
        <v>50</v>
      </c>
      <c r="B8" s="156"/>
      <c r="C8" s="156"/>
      <c r="D8" s="156" t="s">
        <v>362</v>
      </c>
      <c r="E8" s="156" t="s">
        <v>363</v>
      </c>
    </row>
    <row r="9" spans="1:6" ht="12.75" customHeight="1" x14ac:dyDescent="0.25">
      <c r="A9" s="176" t="s">
        <v>54</v>
      </c>
      <c r="B9" s="227" t="s">
        <v>55</v>
      </c>
      <c r="C9" s="228"/>
      <c r="D9" s="228"/>
      <c r="E9" s="229"/>
    </row>
    <row r="10" spans="1:6" ht="13" x14ac:dyDescent="0.25">
      <c r="A10" s="157"/>
      <c r="B10" s="10"/>
      <c r="C10" s="10"/>
      <c r="D10" s="10"/>
      <c r="E10" s="10"/>
    </row>
    <row r="11" spans="1:6" x14ac:dyDescent="0.25">
      <c r="B11" s="10"/>
      <c r="C11" s="10"/>
      <c r="D11" s="10"/>
      <c r="E11" s="10"/>
    </row>
    <row r="12" spans="1:6" ht="22.5" customHeight="1" x14ac:dyDescent="0.25">
      <c r="A12" s="225" t="s">
        <v>368</v>
      </c>
      <c r="B12" s="261"/>
      <c r="C12" s="261"/>
      <c r="D12" s="261"/>
      <c r="E12" s="261"/>
      <c r="F12" s="226"/>
    </row>
    <row r="13" spans="1:6" ht="22.5" customHeight="1" x14ac:dyDescent="0.25">
      <c r="A13" s="225" t="s">
        <v>369</v>
      </c>
      <c r="B13" s="261"/>
      <c r="C13" s="261"/>
      <c r="D13" s="261"/>
      <c r="E13" s="261"/>
      <c r="F13" s="226"/>
    </row>
    <row r="14" spans="1:6" ht="33" customHeight="1" x14ac:dyDescent="0.25">
      <c r="A14" s="17" t="s">
        <v>370</v>
      </c>
      <c r="B14" s="194" t="s">
        <v>353</v>
      </c>
      <c r="C14" s="194" t="s">
        <v>354</v>
      </c>
      <c r="D14" s="194" t="s">
        <v>355</v>
      </c>
      <c r="E14" s="194" t="s">
        <v>356</v>
      </c>
      <c r="F14" s="194" t="s">
        <v>371</v>
      </c>
    </row>
    <row r="15" spans="1:6" ht="103.5" customHeight="1" x14ac:dyDescent="0.25">
      <c r="A15" s="195" t="s">
        <v>372</v>
      </c>
      <c r="B15" s="198">
        <v>1.1379999999999999</v>
      </c>
      <c r="C15" s="198">
        <v>1.1220000000000001</v>
      </c>
      <c r="D15" s="198">
        <v>1.105</v>
      </c>
      <c r="E15" s="198">
        <v>1.089</v>
      </c>
      <c r="F15" s="197" t="s">
        <v>1363</v>
      </c>
    </row>
    <row r="16" spans="1:6" ht="33" customHeight="1" x14ac:dyDescent="0.25">
      <c r="A16" s="195" t="s">
        <v>373</v>
      </c>
      <c r="B16" s="198">
        <v>1.0469999999999999</v>
      </c>
      <c r="C16" s="198">
        <v>1.0449999999999999</v>
      </c>
      <c r="D16" s="198">
        <v>1.044</v>
      </c>
      <c r="E16" s="198">
        <v>1.046</v>
      </c>
      <c r="F16" s="197" t="s">
        <v>374</v>
      </c>
    </row>
    <row r="17" spans="1:6" ht="40.5" customHeight="1" x14ac:dyDescent="0.25">
      <c r="A17" s="195" t="s">
        <v>375</v>
      </c>
      <c r="B17" s="198">
        <v>1.0289999999999999</v>
      </c>
      <c r="C17" s="198">
        <v>1.0269999999999999</v>
      </c>
      <c r="D17" s="198">
        <v>1.024</v>
      </c>
      <c r="E17" s="198">
        <v>1.0229999999999999</v>
      </c>
      <c r="F17" s="197" t="s">
        <v>376</v>
      </c>
    </row>
    <row r="18" spans="1:6" ht="22.5" customHeight="1" x14ac:dyDescent="0.25">
      <c r="A18" s="195" t="s">
        <v>377</v>
      </c>
      <c r="B18" s="198">
        <v>1.0129999999999999</v>
      </c>
      <c r="C18" s="198">
        <v>1.012</v>
      </c>
      <c r="D18" s="198">
        <v>1.0129999999999999</v>
      </c>
      <c r="E18" s="198">
        <v>1.014</v>
      </c>
      <c r="F18" s="196"/>
    </row>
    <row r="19" spans="1:6" ht="22.5" customHeight="1" x14ac:dyDescent="0.25">
      <c r="A19" s="195" t="s">
        <v>378</v>
      </c>
      <c r="B19" s="198">
        <v>1.004</v>
      </c>
      <c r="C19" s="198">
        <v>1.0029999999999999</v>
      </c>
      <c r="D19" s="198">
        <v>1.002</v>
      </c>
      <c r="E19" s="198">
        <v>1.0029999999999999</v>
      </c>
      <c r="F19" s="196"/>
    </row>
    <row r="20" spans="1:6" ht="22.5" customHeight="1" x14ac:dyDescent="0.25">
      <c r="A20" s="195" t="s">
        <v>379</v>
      </c>
      <c r="B20" s="198">
        <v>1</v>
      </c>
      <c r="C20" s="198">
        <v>1</v>
      </c>
      <c r="D20" s="198">
        <v>1</v>
      </c>
      <c r="E20" s="198">
        <v>1</v>
      </c>
      <c r="F20" s="196"/>
    </row>
    <row r="21" spans="1:6" ht="22.5" customHeight="1" x14ac:dyDescent="0.25">
      <c r="A21" s="195" t="s">
        <v>380</v>
      </c>
      <c r="B21" s="198">
        <v>1</v>
      </c>
      <c r="C21" s="198">
        <v>1</v>
      </c>
      <c r="D21" s="198">
        <v>1</v>
      </c>
      <c r="E21" s="198">
        <v>1</v>
      </c>
      <c r="F21" s="197">
        <v>399</v>
      </c>
    </row>
    <row r="23" spans="1:6" ht="22.5" customHeight="1" x14ac:dyDescent="0.25">
      <c r="A23" s="225" t="s">
        <v>381</v>
      </c>
      <c r="B23" s="261"/>
      <c r="C23" s="261"/>
      <c r="D23" s="261"/>
      <c r="E23" s="261"/>
      <c r="F23" s="226"/>
    </row>
    <row r="24" spans="1:6" ht="22.5" customHeight="1" x14ac:dyDescent="0.25">
      <c r="A24" s="225" t="s">
        <v>382</v>
      </c>
      <c r="B24" s="261"/>
      <c r="C24" s="261"/>
      <c r="D24" s="261"/>
      <c r="E24" s="261"/>
      <c r="F24" s="226"/>
    </row>
    <row r="25" spans="1:6" ht="33" customHeight="1" x14ac:dyDescent="0.25">
      <c r="A25" s="17" t="s">
        <v>383</v>
      </c>
      <c r="B25" s="17" t="s">
        <v>353</v>
      </c>
      <c r="C25" s="17" t="s">
        <v>354</v>
      </c>
      <c r="D25" s="17" t="s">
        <v>355</v>
      </c>
      <c r="E25" s="17" t="s">
        <v>356</v>
      </c>
      <c r="F25" s="17" t="s">
        <v>371</v>
      </c>
    </row>
    <row r="26" spans="1:6" ht="22.5" customHeight="1" x14ac:dyDescent="0.25">
      <c r="A26" s="1"/>
      <c r="B26" s="9"/>
      <c r="C26" s="9"/>
      <c r="D26" s="9"/>
      <c r="E26" s="9"/>
      <c r="F26" s="9"/>
    </row>
    <row r="27" spans="1:6" ht="22.5" customHeight="1" x14ac:dyDescent="0.25">
      <c r="A27" s="1"/>
      <c r="B27" s="9"/>
      <c r="C27" s="9"/>
      <c r="D27" s="9"/>
      <c r="E27" s="9"/>
      <c r="F27" s="9"/>
    </row>
    <row r="28" spans="1:6" ht="22.5" customHeight="1" x14ac:dyDescent="0.25">
      <c r="A28" s="1"/>
      <c r="B28" s="9"/>
      <c r="C28" s="9"/>
      <c r="D28" s="9"/>
      <c r="E28" s="9"/>
      <c r="F28" s="9"/>
    </row>
    <row r="29" spans="1:6" ht="22.5" customHeight="1" x14ac:dyDescent="0.25">
      <c r="A29" s="1"/>
      <c r="B29" s="9"/>
      <c r="C29" s="9"/>
      <c r="D29" s="9"/>
      <c r="E29" s="9"/>
      <c r="F29" s="9"/>
    </row>
    <row r="30" spans="1:6" ht="22.5" customHeight="1" x14ac:dyDescent="0.25">
      <c r="A30" s="1"/>
      <c r="B30" s="9"/>
      <c r="C30" s="9"/>
      <c r="D30" s="9"/>
      <c r="E30" s="9"/>
      <c r="F30" s="9"/>
    </row>
    <row r="32" spans="1:6" ht="22.5" customHeight="1" x14ac:dyDescent="0.25">
      <c r="A32" s="225" t="s">
        <v>381</v>
      </c>
      <c r="B32" s="261"/>
      <c r="C32" s="261"/>
      <c r="D32" s="261"/>
      <c r="E32" s="261"/>
      <c r="F32" s="226"/>
    </row>
    <row r="33" spans="1:6" ht="22.5" customHeight="1" x14ac:dyDescent="0.25">
      <c r="A33" s="225" t="s">
        <v>384</v>
      </c>
      <c r="B33" s="261"/>
      <c r="C33" s="261"/>
      <c r="D33" s="261"/>
      <c r="E33" s="261"/>
      <c r="F33" s="226"/>
    </row>
    <row r="34" spans="1:6" ht="33" customHeight="1" x14ac:dyDescent="0.25">
      <c r="A34" s="17" t="s">
        <v>383</v>
      </c>
      <c r="B34" s="17" t="s">
        <v>353</v>
      </c>
      <c r="C34" s="17" t="s">
        <v>354</v>
      </c>
      <c r="D34" s="17" t="s">
        <v>355</v>
      </c>
      <c r="E34" s="17" t="s">
        <v>356</v>
      </c>
      <c r="F34" s="17" t="s">
        <v>371</v>
      </c>
    </row>
    <row r="35" spans="1:6" ht="22.5" customHeight="1" x14ac:dyDescent="0.25">
      <c r="A35" s="1"/>
      <c r="B35" s="9"/>
      <c r="C35" s="9"/>
      <c r="D35" s="9"/>
      <c r="E35" s="9"/>
      <c r="F35" s="9"/>
    </row>
    <row r="36" spans="1:6" ht="22.5" customHeight="1" x14ac:dyDescent="0.25">
      <c r="A36" s="1"/>
      <c r="B36" s="9"/>
      <c r="C36" s="9"/>
      <c r="D36" s="9"/>
      <c r="E36" s="9"/>
      <c r="F36" s="9"/>
    </row>
    <row r="37" spans="1:6" ht="22.5" customHeight="1" x14ac:dyDescent="0.25">
      <c r="A37" s="1"/>
      <c r="B37" s="9"/>
      <c r="C37" s="9"/>
      <c r="D37" s="9"/>
      <c r="E37" s="9"/>
      <c r="F37" s="9"/>
    </row>
    <row r="38" spans="1:6" ht="22.5" customHeight="1" x14ac:dyDescent="0.25">
      <c r="A38" s="1"/>
      <c r="B38" s="9"/>
      <c r="C38" s="9"/>
      <c r="D38" s="9"/>
      <c r="E38" s="9"/>
      <c r="F38" s="9"/>
    </row>
    <row r="39" spans="1:6" ht="22.5" customHeight="1" x14ac:dyDescent="0.25">
      <c r="A39" s="1"/>
      <c r="B39" s="9"/>
      <c r="C39" s="9"/>
      <c r="D39" s="9"/>
      <c r="E39" s="9"/>
      <c r="F39" s="9"/>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3:F33"/>
    <mergeCell ref="A12:F12"/>
    <mergeCell ref="A13:F13"/>
    <mergeCell ref="A32:F32"/>
    <mergeCell ref="A23:F23"/>
    <mergeCell ref="A24:F24"/>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Q28"/>
  <sheetViews>
    <sheetView zoomScale="70" zoomScaleNormal="70" zoomScaleSheetLayoutView="100" workbookViewId="0"/>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7" width="15.81640625" style="3" customWidth="1"/>
    <col min="8" max="8" width="15.81640625" style="2" customWidth="1"/>
    <col min="9" max="11" width="15.81640625" style="3" customWidth="1"/>
    <col min="12" max="12" width="15.81640625" style="7" customWidth="1"/>
    <col min="13" max="14" width="15.81640625" style="4" customWidth="1"/>
    <col min="15" max="15" width="15.81640625" style="2" customWidth="1"/>
    <col min="16" max="18" width="15.54296875" style="2" customWidth="1"/>
    <col min="19" max="16384" width="9.1796875" style="2"/>
  </cols>
  <sheetData>
    <row r="1" spans="1:17" ht="41.25" customHeight="1" x14ac:dyDescent="0.25">
      <c r="A1" s="47" t="s">
        <v>35</v>
      </c>
      <c r="B1" s="47"/>
      <c r="C1" s="47"/>
      <c r="D1" s="47"/>
      <c r="H1" s="18"/>
      <c r="I1" s="264"/>
      <c r="J1" s="265"/>
    </row>
    <row r="2" spans="1:17" ht="27.75" customHeight="1" x14ac:dyDescent="0.25">
      <c r="A2" s="238" t="s">
        <v>385</v>
      </c>
      <c r="B2" s="239"/>
      <c r="C2" s="239"/>
      <c r="D2" s="239"/>
      <c r="E2" s="239"/>
      <c r="F2" s="239"/>
      <c r="G2" s="239"/>
      <c r="H2" s="239"/>
      <c r="I2" s="239"/>
      <c r="J2" s="239"/>
      <c r="K2" s="239"/>
      <c r="L2" s="239"/>
      <c r="M2" s="239"/>
      <c r="N2" s="239"/>
      <c r="O2" s="240"/>
    </row>
    <row r="3" spans="1:17" ht="17.25" customHeight="1" x14ac:dyDescent="0.25">
      <c r="A3" s="47"/>
      <c r="B3" s="47"/>
      <c r="C3" s="47"/>
      <c r="D3" s="47"/>
      <c r="H3" s="18"/>
    </row>
    <row r="4" spans="1:17" s="8" customFormat="1" ht="25.5" customHeight="1" x14ac:dyDescent="0.25">
      <c r="A4" s="238" t="str">
        <f>Overview!B4&amp; " - Effective from "&amp;Overview!D4&amp;" - "&amp;Overview!E4&amp;" new or amended EHV charges in SP Distribution Area (GSP Group _N)"</f>
        <v>Scottish Hydro Electric Power Distribution plc - Effective from 1 April 2023 - Final new or amended EHV charges in SP Distribution Area (GSP Group _N)</v>
      </c>
      <c r="B4" s="239"/>
      <c r="C4" s="239"/>
      <c r="D4" s="239"/>
      <c r="E4" s="239"/>
      <c r="F4" s="239"/>
      <c r="G4" s="239"/>
      <c r="H4" s="239"/>
      <c r="I4" s="239"/>
      <c r="J4" s="239"/>
      <c r="K4" s="239"/>
      <c r="L4" s="239"/>
      <c r="M4" s="239"/>
      <c r="N4" s="239"/>
      <c r="O4" s="240"/>
      <c r="P4" s="2"/>
      <c r="Q4" s="2"/>
    </row>
    <row r="5" spans="1:17" ht="69.75" customHeight="1" x14ac:dyDescent="0.25">
      <c r="A5" s="22" t="s">
        <v>386</v>
      </c>
      <c r="B5" s="22" t="s">
        <v>137</v>
      </c>
      <c r="C5" s="22" t="s">
        <v>138</v>
      </c>
      <c r="D5" s="22" t="s">
        <v>139</v>
      </c>
      <c r="E5" s="22" t="s">
        <v>140</v>
      </c>
      <c r="F5" s="70" t="s">
        <v>141</v>
      </c>
      <c r="G5" s="53" t="s">
        <v>142</v>
      </c>
      <c r="H5" s="70" t="str">
        <f>'Annex 2 EHV charges_N'!G10</f>
        <v>Import
Super Red
unit charge
(p/kWh)</v>
      </c>
      <c r="I5" s="70" t="str">
        <f>'Annex 2 EHV charges_N'!H10</f>
        <v>Import
fixed charge
(p/day)</v>
      </c>
      <c r="J5" s="70" t="str">
        <f>'Annex 2 EHV charges_N'!I10</f>
        <v>Import
capacity charge
(p/kVA/day)</v>
      </c>
      <c r="K5" s="70" t="str">
        <f>'Annex 2 EHV charges_N'!J10</f>
        <v>Import
exceeded capacity charge
(p/kVA/day)</v>
      </c>
      <c r="L5" s="70" t="str">
        <f>'Annex 2 EHV charges_N'!K10</f>
        <v>Export
Super Red
unit charge
(p/kWh)</v>
      </c>
      <c r="M5" s="70" t="str">
        <f>'Annex 2 EHV charges_N'!L10</f>
        <v>Export
fixed charge
(p/day)</v>
      </c>
      <c r="N5" s="70" t="str">
        <f>'Annex 2 EHV charges_N'!M10</f>
        <v>Export
capacity charge
(p/kVA/day)</v>
      </c>
      <c r="O5" s="70" t="str">
        <f>'Annex 2 EHV charges_N'!N10</f>
        <v>Export
exceeded capacity charge
(p/kVA/day)</v>
      </c>
    </row>
    <row r="6" spans="1:17" ht="22.5" customHeight="1" x14ac:dyDescent="0.25">
      <c r="A6" s="43"/>
      <c r="B6" s="43"/>
      <c r="C6" s="43"/>
      <c r="D6" s="44"/>
      <c r="E6" s="44"/>
      <c r="F6" s="45"/>
      <c r="G6" s="45"/>
      <c r="H6" s="24"/>
      <c r="I6" s="25"/>
      <c r="J6" s="25"/>
      <c r="K6" s="25"/>
      <c r="L6" s="33"/>
      <c r="M6" s="34"/>
      <c r="N6" s="34"/>
      <c r="O6" s="34"/>
    </row>
    <row r="7" spans="1:17" ht="22.5" customHeight="1" x14ac:dyDescent="0.25">
      <c r="A7" s="43"/>
      <c r="B7" s="43"/>
      <c r="C7" s="43"/>
      <c r="D7" s="44"/>
      <c r="E7" s="44"/>
      <c r="F7" s="45"/>
      <c r="G7" s="45"/>
      <c r="H7" s="24"/>
      <c r="I7" s="25"/>
      <c r="J7" s="25"/>
      <c r="K7" s="25"/>
      <c r="L7" s="33"/>
      <c r="M7" s="34"/>
      <c r="N7" s="34"/>
      <c r="O7" s="34"/>
    </row>
    <row r="8" spans="1:17" ht="22.5" customHeight="1" x14ac:dyDescent="0.25">
      <c r="A8" s="43"/>
      <c r="B8" s="43"/>
      <c r="C8" s="43"/>
      <c r="D8" s="44"/>
      <c r="E8" s="44"/>
      <c r="F8" s="45"/>
      <c r="G8" s="45"/>
      <c r="H8" s="24"/>
      <c r="I8" s="25"/>
      <c r="J8" s="25"/>
      <c r="K8" s="25"/>
      <c r="L8" s="33"/>
      <c r="M8" s="34"/>
      <c r="N8" s="34"/>
      <c r="O8" s="34"/>
    </row>
    <row r="9" spans="1:17" ht="22.5" customHeight="1" x14ac:dyDescent="0.25">
      <c r="A9" s="43"/>
      <c r="B9" s="43"/>
      <c r="C9" s="43"/>
      <c r="D9" s="44"/>
      <c r="E9" s="44"/>
      <c r="F9" s="45"/>
      <c r="G9" s="45"/>
      <c r="H9" s="24"/>
      <c r="I9" s="25"/>
      <c r="J9" s="25"/>
      <c r="K9" s="25"/>
      <c r="L9" s="33"/>
      <c r="M9" s="34"/>
      <c r="N9" s="34"/>
      <c r="O9" s="34"/>
    </row>
    <row r="10" spans="1:17" ht="22.5" customHeight="1" x14ac:dyDescent="0.25">
      <c r="A10" s="43"/>
      <c r="B10" s="43"/>
      <c r="C10" s="43"/>
      <c r="D10" s="44"/>
      <c r="E10" s="44"/>
      <c r="F10" s="45"/>
      <c r="G10" s="45"/>
      <c r="H10" s="24"/>
      <c r="I10" s="25"/>
      <c r="J10" s="25"/>
      <c r="K10" s="25"/>
      <c r="L10" s="33"/>
      <c r="M10" s="34"/>
      <c r="N10" s="34"/>
      <c r="O10" s="34"/>
    </row>
    <row r="11" spans="1:17" ht="22.5" customHeight="1" x14ac:dyDescent="0.25">
      <c r="A11" s="43"/>
      <c r="B11" s="43"/>
      <c r="C11" s="43"/>
      <c r="D11" s="44"/>
      <c r="E11" s="44"/>
      <c r="F11" s="45"/>
      <c r="G11" s="45"/>
      <c r="H11" s="24"/>
      <c r="I11" s="25"/>
      <c r="J11" s="25"/>
      <c r="K11" s="25"/>
      <c r="L11" s="33"/>
      <c r="M11" s="34"/>
      <c r="N11" s="34"/>
      <c r="O11" s="34"/>
    </row>
    <row r="12" spans="1:17" ht="22.5" customHeight="1" x14ac:dyDescent="0.25">
      <c r="A12" s="43"/>
      <c r="B12" s="43"/>
      <c r="C12" s="43"/>
      <c r="D12" s="44"/>
      <c r="E12" s="44"/>
      <c r="F12" s="45"/>
      <c r="G12" s="45"/>
      <c r="H12" s="24"/>
      <c r="I12" s="25"/>
      <c r="J12" s="25"/>
      <c r="K12" s="25"/>
      <c r="L12" s="33"/>
      <c r="M12" s="34"/>
      <c r="N12" s="34"/>
      <c r="O12" s="34"/>
    </row>
    <row r="13" spans="1:17" ht="22.5" customHeight="1" x14ac:dyDescent="0.25">
      <c r="A13" s="43"/>
      <c r="B13" s="43"/>
      <c r="C13" s="43"/>
      <c r="D13" s="44"/>
      <c r="E13" s="44"/>
      <c r="F13" s="45"/>
      <c r="G13" s="45"/>
      <c r="H13" s="24"/>
      <c r="I13" s="25"/>
      <c r="J13" s="25"/>
      <c r="K13" s="25"/>
      <c r="L13" s="33"/>
      <c r="M13" s="34"/>
      <c r="N13" s="34"/>
      <c r="O13" s="34"/>
    </row>
    <row r="14" spans="1:17" ht="22.5" customHeight="1" x14ac:dyDescent="0.25">
      <c r="A14" s="43"/>
      <c r="B14" s="43"/>
      <c r="C14" s="43"/>
      <c r="D14" s="44"/>
      <c r="E14" s="44"/>
      <c r="F14" s="45"/>
      <c r="G14" s="45"/>
      <c r="H14" s="24"/>
      <c r="I14" s="25"/>
      <c r="J14" s="25"/>
      <c r="K14" s="25"/>
      <c r="L14" s="33"/>
      <c r="M14" s="34"/>
      <c r="N14" s="34"/>
      <c r="O14" s="34"/>
    </row>
    <row r="15" spans="1:17" ht="22.5" customHeight="1" x14ac:dyDescent="0.25">
      <c r="A15" s="43"/>
      <c r="B15" s="43"/>
      <c r="C15" s="43"/>
      <c r="D15" s="44"/>
      <c r="E15" s="44"/>
      <c r="F15" s="45"/>
      <c r="G15" s="45"/>
      <c r="H15" s="24"/>
      <c r="I15" s="25"/>
      <c r="J15" s="25"/>
      <c r="K15" s="25"/>
      <c r="L15" s="33"/>
      <c r="M15" s="34"/>
      <c r="N15" s="34"/>
      <c r="O15" s="34"/>
    </row>
    <row r="17" spans="1:15" ht="27.75" customHeight="1" x14ac:dyDescent="0.25">
      <c r="A17" s="238" t="str">
        <f>Overview!B4&amp; " - Effective from "&amp;Overview!D4&amp;" - "&amp;Overview!E4&amp;" new or amended EHV line loss factors in SP Distribution Area (GSP Group _N)"</f>
        <v>Scottish Hydro Electric Power Distribution plc - Effective from 1 April 2023 - Final new or amended EHV line loss factors in SP Distribution Area (GSP Group _N)</v>
      </c>
      <c r="B17" s="239"/>
      <c r="C17" s="239"/>
      <c r="D17" s="239"/>
      <c r="E17" s="239"/>
      <c r="F17" s="239"/>
      <c r="G17" s="239"/>
      <c r="H17" s="239"/>
      <c r="I17" s="239"/>
      <c r="J17" s="239"/>
      <c r="K17" s="239"/>
      <c r="L17" s="239"/>
      <c r="M17" s="239"/>
      <c r="N17" s="239"/>
      <c r="O17" s="240"/>
    </row>
    <row r="18" spans="1:15" ht="62.25" customHeight="1" x14ac:dyDescent="0.25">
      <c r="A18" s="22" t="s">
        <v>386</v>
      </c>
      <c r="B18" s="22" t="s">
        <v>137</v>
      </c>
      <c r="C18" s="22" t="s">
        <v>138</v>
      </c>
      <c r="D18" s="22" t="s">
        <v>139</v>
      </c>
      <c r="E18" s="22" t="s">
        <v>140</v>
      </c>
      <c r="F18" s="70" t="s">
        <v>141</v>
      </c>
      <c r="G18" s="53" t="s">
        <v>142</v>
      </c>
      <c r="H18" s="28" t="s">
        <v>387</v>
      </c>
      <c r="I18" s="28" t="s">
        <v>388</v>
      </c>
      <c r="J18" s="28" t="s">
        <v>389</v>
      </c>
      <c r="K18" s="28" t="s">
        <v>390</v>
      </c>
      <c r="L18" s="30" t="s">
        <v>391</v>
      </c>
      <c r="M18" s="30" t="s">
        <v>392</v>
      </c>
      <c r="N18" s="30" t="s">
        <v>393</v>
      </c>
      <c r="O18" s="30" t="s">
        <v>394</v>
      </c>
    </row>
    <row r="19" spans="1:15" ht="22.5" customHeight="1" x14ac:dyDescent="0.25">
      <c r="A19" s="43"/>
      <c r="B19" s="43"/>
      <c r="C19" s="43"/>
      <c r="D19" s="31"/>
      <c r="E19" s="31"/>
      <c r="F19" s="32"/>
      <c r="G19" s="32"/>
      <c r="H19" s="35"/>
      <c r="I19" s="35"/>
      <c r="J19" s="26"/>
      <c r="K19" s="27"/>
      <c r="L19" s="29"/>
      <c r="M19" s="29"/>
      <c r="N19" s="29"/>
      <c r="O19" s="29"/>
    </row>
    <row r="20" spans="1:15" ht="22.5" customHeight="1" x14ac:dyDescent="0.25">
      <c r="A20" s="43"/>
      <c r="B20" s="43"/>
      <c r="C20" s="43"/>
      <c r="D20" s="31"/>
      <c r="E20" s="31"/>
      <c r="F20" s="32"/>
      <c r="G20" s="32"/>
      <c r="H20" s="35"/>
      <c r="I20" s="35"/>
      <c r="J20" s="26"/>
      <c r="K20" s="27"/>
      <c r="L20" s="29"/>
      <c r="M20" s="29"/>
      <c r="N20" s="29"/>
      <c r="O20" s="29"/>
    </row>
    <row r="21" spans="1:15" ht="22.5" customHeight="1" x14ac:dyDescent="0.25">
      <c r="A21" s="43"/>
      <c r="B21" s="43"/>
      <c r="C21" s="43"/>
      <c r="D21" s="31"/>
      <c r="E21" s="31"/>
      <c r="F21" s="32"/>
      <c r="G21" s="32"/>
      <c r="H21" s="35"/>
      <c r="I21" s="35"/>
      <c r="J21" s="26"/>
      <c r="K21" s="27"/>
      <c r="L21" s="29"/>
      <c r="M21" s="29"/>
      <c r="N21" s="29"/>
      <c r="O21" s="29"/>
    </row>
    <row r="22" spans="1:15" ht="22.5" customHeight="1" x14ac:dyDescent="0.25">
      <c r="A22" s="43"/>
      <c r="B22" s="43"/>
      <c r="C22" s="43"/>
      <c r="D22" s="31"/>
      <c r="E22" s="31"/>
      <c r="F22" s="32"/>
      <c r="G22" s="32"/>
      <c r="H22" s="35"/>
      <c r="I22" s="35"/>
      <c r="J22" s="26"/>
      <c r="K22" s="27"/>
      <c r="L22" s="29"/>
      <c r="M22" s="29"/>
      <c r="N22" s="29"/>
      <c r="O22" s="29"/>
    </row>
    <row r="23" spans="1:15" ht="22.5" customHeight="1" x14ac:dyDescent="0.25">
      <c r="A23" s="43"/>
      <c r="B23" s="43"/>
      <c r="C23" s="43"/>
      <c r="D23" s="31"/>
      <c r="E23" s="31"/>
      <c r="F23" s="32"/>
      <c r="G23" s="32"/>
      <c r="H23" s="35"/>
      <c r="I23" s="35"/>
      <c r="J23" s="26"/>
      <c r="K23" s="27"/>
      <c r="L23" s="29"/>
      <c r="M23" s="29"/>
      <c r="N23" s="29"/>
      <c r="O23" s="29"/>
    </row>
    <row r="24" spans="1:15" ht="22.5" customHeight="1" x14ac:dyDescent="0.25">
      <c r="A24" s="43"/>
      <c r="B24" s="43"/>
      <c r="C24" s="43"/>
      <c r="D24" s="31"/>
      <c r="E24" s="31"/>
      <c r="F24" s="32"/>
      <c r="G24" s="32"/>
      <c r="H24" s="35"/>
      <c r="I24" s="35"/>
      <c r="J24" s="26"/>
      <c r="K24" s="27"/>
      <c r="L24" s="29"/>
      <c r="M24" s="29"/>
      <c r="N24" s="29"/>
      <c r="O24" s="29"/>
    </row>
    <row r="25" spans="1:15" ht="22.5" customHeight="1" x14ac:dyDescent="0.25">
      <c r="A25" s="43"/>
      <c r="B25" s="43"/>
      <c r="C25" s="43"/>
      <c r="D25" s="31"/>
      <c r="E25" s="31"/>
      <c r="F25" s="32"/>
      <c r="G25" s="32"/>
      <c r="H25" s="35"/>
      <c r="I25" s="35"/>
      <c r="J25" s="26"/>
      <c r="K25" s="27"/>
      <c r="L25" s="29"/>
      <c r="M25" s="29"/>
      <c r="N25" s="29"/>
      <c r="O25" s="29"/>
    </row>
    <row r="26" spans="1:15" ht="22.5" customHeight="1" x14ac:dyDescent="0.25">
      <c r="A26" s="43"/>
      <c r="B26" s="43"/>
      <c r="C26" s="43"/>
      <c r="D26" s="31"/>
      <c r="E26" s="31"/>
      <c r="F26" s="32"/>
      <c r="G26" s="32"/>
      <c r="H26" s="35"/>
      <c r="I26" s="35"/>
      <c r="J26" s="26"/>
      <c r="K26" s="27"/>
      <c r="L26" s="29"/>
      <c r="M26" s="29"/>
      <c r="N26" s="29"/>
      <c r="O26" s="29"/>
    </row>
    <row r="27" spans="1:15" ht="22.5" customHeight="1" x14ac:dyDescent="0.25">
      <c r="A27" s="43"/>
      <c r="B27" s="43"/>
      <c r="C27" s="43"/>
      <c r="D27" s="31"/>
      <c r="E27" s="31"/>
      <c r="F27" s="32"/>
      <c r="G27" s="32"/>
      <c r="H27" s="35"/>
      <c r="I27" s="35"/>
      <c r="J27" s="26"/>
      <c r="K27" s="27"/>
      <c r="L27" s="29"/>
      <c r="M27" s="29"/>
      <c r="N27" s="29"/>
      <c r="O27" s="29"/>
    </row>
    <row r="28" spans="1:15" ht="22.5" customHeight="1" x14ac:dyDescent="0.25">
      <c r="A28" s="43"/>
      <c r="B28" s="43"/>
      <c r="C28" s="43"/>
      <c r="D28" s="31"/>
      <c r="E28" s="31"/>
      <c r="F28" s="32"/>
      <c r="G28" s="32"/>
      <c r="H28" s="35"/>
      <c r="I28" s="35"/>
      <c r="J28" s="26"/>
      <c r="K28" s="27"/>
      <c r="L28" s="29"/>
      <c r="M28" s="29"/>
      <c r="N28" s="29"/>
      <c r="O28" s="29"/>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I1:J1"/>
    <mergeCell ref="A2:O2"/>
    <mergeCell ref="A4:O4"/>
    <mergeCell ref="A17:O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5"/>
  <sheetViews>
    <sheetView zoomScale="70" zoomScaleNormal="70" zoomScaleSheetLayoutView="100" workbookViewId="0"/>
  </sheetViews>
  <sheetFormatPr defaultColWidth="9.1796875" defaultRowHeight="27.75" customHeight="1" x14ac:dyDescent="0.25"/>
  <cols>
    <col min="1" max="1" width="49" style="18" bestFit="1" customWidth="1"/>
    <col min="2" max="2" width="24.7265625" style="202" customWidth="1"/>
    <col min="3" max="3" width="12.7265625" style="18" customWidth="1"/>
    <col min="4" max="6" width="17.54296875" style="202" customWidth="1"/>
    <col min="7" max="16384" width="9.1796875" style="18"/>
  </cols>
  <sheetData>
    <row r="1" spans="1:6" ht="27.75" customHeight="1" x14ac:dyDescent="0.25">
      <c r="A1" s="47" t="s">
        <v>35</v>
      </c>
      <c r="B1" s="268"/>
      <c r="C1" s="268"/>
      <c r="D1" s="147"/>
      <c r="E1" s="147"/>
      <c r="F1" s="147"/>
    </row>
    <row r="2" spans="1:6" ht="35.15" customHeight="1" x14ac:dyDescent="0.25">
      <c r="A2" s="238" t="str">
        <f>Overview!B4&amp; " - Effective from "&amp;Overview!D4&amp;" - "&amp;Overview!E4&amp;" Supplier of Last Resort and Eligible Bad Debt Pass-Through Costs in SP Distribution Area (GSP Group _N)"</f>
        <v>Scottish Hydro Electric Power Distribution plc - Effective from 1 April 2023 - Final Supplier of Last Resort and Eligible Bad Debt Pass-Through Costs in SP Distribution Area (GSP Group _N)</v>
      </c>
      <c r="B2" s="266"/>
      <c r="C2" s="266"/>
      <c r="D2" s="266"/>
      <c r="E2" s="266"/>
      <c r="F2" s="267"/>
    </row>
    <row r="3" spans="1:6" s="201" customFormat="1" ht="21" customHeight="1" x14ac:dyDescent="0.25">
      <c r="A3" s="76"/>
      <c r="B3" s="76"/>
      <c r="C3" s="76"/>
      <c r="D3" s="76"/>
      <c r="E3" s="76"/>
      <c r="F3" s="76"/>
    </row>
    <row r="4" spans="1:6" ht="78.75" customHeight="1" x14ac:dyDescent="0.25">
      <c r="A4" s="22" t="s">
        <v>59</v>
      </c>
      <c r="B4" s="11" t="s">
        <v>395</v>
      </c>
      <c r="C4" s="11" t="s">
        <v>61</v>
      </c>
      <c r="D4" s="11" t="s">
        <v>396</v>
      </c>
      <c r="E4" s="11" t="s">
        <v>397</v>
      </c>
      <c r="F4" s="11" t="s">
        <v>398</v>
      </c>
    </row>
    <row r="5" spans="1:6" ht="60" customHeight="1" x14ac:dyDescent="0.25">
      <c r="A5" s="13" t="s">
        <v>70</v>
      </c>
      <c r="B5" s="39" t="str">
        <f>IFERROR(INDEX('Annex 1 LV, HV &amp; UMS charges_N'!$B$14:$B$45,MATCH($A5,'Annex 1 LV, HV &amp; UMS charges_N'!$A$14:$A$294,0)),INDEX('Annex 4 LDNO charges_N'!$B$14:$B$203,MATCH($A5,'Annex 4 LDNO charges_N'!$A$14:$A$203,0)))</f>
        <v>381-382, 408-409, 411-412, 417, 420-421, 436, 438, 440</v>
      </c>
      <c r="C5" s="190" t="str">
        <f>IFERROR(INDEX('Annex 1 LV, HV &amp; UMS charges_N'!$C$14:$C$45,MATCH($A5,'Annex 1 LV, HV &amp; UMS charges_N'!$A$14:$A$294,0)),INDEX('Annex 4 LDNO charges_N'!$C$14:$C$203,MATCH($A5,'Annex 4 LDNO charges_N'!$A$14:$A$203,0)))</f>
        <v>0, 1, 2</v>
      </c>
      <c r="D5" s="164">
        <v>0.13943265097264146</v>
      </c>
      <c r="E5" s="164">
        <v>2.4900000000000002</v>
      </c>
      <c r="F5" s="164">
        <v>0.15575070846522324</v>
      </c>
    </row>
    <row r="6" spans="1:6" ht="75" customHeight="1" x14ac:dyDescent="0.25">
      <c r="A6" s="13" t="s">
        <v>74</v>
      </c>
      <c r="B6" s="39" t="str">
        <f>IFERROR(INDEX('Annex 1 LV, HV &amp; UMS charges_N'!$B$14:$B$45,MATCH($A6,'Annex 1 LV, HV &amp; UMS charges_N'!$A$14:$A$294,0)),INDEX('Annex 4 LDNO charges_N'!$B$14:$B$203,MATCH($A6,'Annex 4 LDNO charges_N'!$A$14:$A$203,0)))</f>
        <v>N00, N20, N25, N30, N40, N50, N55, N60, N70, N75, N80, N85, N90, R05, R10, R15, R20, R25, R30</v>
      </c>
      <c r="C6" s="190" t="str">
        <f>IFERROR(INDEX('Annex 1 LV, HV &amp; UMS charges_N'!$C$14:$C$45,MATCH($A6,'Annex 1 LV, HV &amp; UMS charges_N'!$A$14:$A$294,0)),INDEX('Annex 4 LDNO charges_N'!$C$14:$C$203,MATCH($A6,'Annex 4 LDNO charges_N'!$A$14:$A$203,0)))</f>
        <v>0, 3, 4, 5-8</v>
      </c>
      <c r="D6" s="175"/>
      <c r="E6" s="175"/>
      <c r="F6" s="164">
        <v>0.15575070846522324</v>
      </c>
    </row>
    <row r="7" spans="1:6" ht="56" x14ac:dyDescent="0.25">
      <c r="A7" s="13" t="s">
        <v>77</v>
      </c>
      <c r="B7" s="39" t="str">
        <f>IFERROR(INDEX('Annex 1 LV, HV &amp; UMS charges_N'!$B$14:$B$45,MATCH($A7,'Annex 1 LV, HV &amp; UMS charges_N'!$A$14:$A$294,0)),INDEX('Annex 4 LDNO charges_N'!$B$14:$B$203,MATCH($A7,'Annex 4 LDNO charges_N'!$A$14:$A$203,0)))</f>
        <v>N01, N21, N26, N31, N41, N51, N56, N61, N71, N76, N81, N86, N91, R06, R11, R16, R21, R26, R31</v>
      </c>
      <c r="C7" s="190" t="str">
        <f>IFERROR(INDEX('Annex 1 LV, HV &amp; UMS charges_N'!$C$14:$C$45,MATCH($A7,'Annex 1 LV, HV &amp; UMS charges_N'!$A$14:$A$294,0)),INDEX('Annex 4 LDNO charges_N'!$C$14:$C$203,MATCH($A7,'Annex 4 LDNO charges_N'!$A$14:$A$203,0)))</f>
        <v>0, 3, 4, 5-8</v>
      </c>
      <c r="D7" s="175"/>
      <c r="E7" s="175"/>
      <c r="F7" s="164">
        <v>0.15575070846522324</v>
      </c>
    </row>
    <row r="8" spans="1:6" ht="56" x14ac:dyDescent="0.25">
      <c r="A8" s="13" t="s">
        <v>79</v>
      </c>
      <c r="B8" s="39" t="str">
        <f>IFERROR(INDEX('Annex 1 LV, HV &amp; UMS charges_N'!$B$14:$B$45,MATCH($A8,'Annex 1 LV, HV &amp; UMS charges_N'!$A$14:$A$294,0)),INDEX('Annex 4 LDNO charges_N'!$B$14:$B$203,MATCH($A8,'Annex 4 LDNO charges_N'!$A$14:$A$203,0)))</f>
        <v>N02, N22, N27, N32, N42, N52, N57, N62, N72, N77, N82, N87, N92, R07, R12, R17, R22, R27, R32</v>
      </c>
      <c r="C8" s="190" t="str">
        <f>IFERROR(INDEX('Annex 1 LV, HV &amp; UMS charges_N'!$C$14:$C$45,MATCH($A8,'Annex 1 LV, HV &amp; UMS charges_N'!$A$14:$A$294,0)),INDEX('Annex 4 LDNO charges_N'!$C$14:$C$203,MATCH($A8,'Annex 4 LDNO charges_N'!$A$14:$A$203,0)))</f>
        <v>0, 3, 4, 5-8</v>
      </c>
      <c r="D8" s="175"/>
      <c r="E8" s="175"/>
      <c r="F8" s="164">
        <v>0.15575070846522324</v>
      </c>
    </row>
    <row r="9" spans="1:6" ht="56" x14ac:dyDescent="0.25">
      <c r="A9" s="13" t="s">
        <v>81</v>
      </c>
      <c r="B9" s="39" t="str">
        <f>IFERROR(INDEX('Annex 1 LV, HV &amp; UMS charges_N'!$B$14:$B$45,MATCH($A9,'Annex 1 LV, HV &amp; UMS charges_N'!$A$14:$A$294,0)),INDEX('Annex 4 LDNO charges_N'!$B$14:$B$203,MATCH($A9,'Annex 4 LDNO charges_N'!$A$14:$A$203,0)))</f>
        <v>N03, N23, N28, N33, N43, N53, N58, N63, N73, N78, N83, N88, N93, R08, R13, R18, R23, R28, R33</v>
      </c>
      <c r="C9" s="190" t="str">
        <f>IFERROR(INDEX('Annex 1 LV, HV &amp; UMS charges_N'!$C$14:$C$45,MATCH($A9,'Annex 1 LV, HV &amp; UMS charges_N'!$A$14:$A$294,0)),INDEX('Annex 4 LDNO charges_N'!$C$14:$C$203,MATCH($A9,'Annex 4 LDNO charges_N'!$A$14:$A$203,0)))</f>
        <v>0, 3, 4, 5-8</v>
      </c>
      <c r="D9" s="175"/>
      <c r="E9" s="175"/>
      <c r="F9" s="164">
        <v>0.15575070846522324</v>
      </c>
    </row>
    <row r="10" spans="1:6" ht="56" x14ac:dyDescent="0.25">
      <c r="A10" s="13" t="s">
        <v>83</v>
      </c>
      <c r="B10" s="39" t="str">
        <f>IFERROR(INDEX('Annex 1 LV, HV &amp; UMS charges_N'!$B$14:$B$45,MATCH($A10,'Annex 1 LV, HV &amp; UMS charges_N'!$A$14:$A$294,0)),INDEX('Annex 4 LDNO charges_N'!$B$14:$B$203,MATCH($A10,'Annex 4 LDNO charges_N'!$A$14:$A$203,0)))</f>
        <v>N04, N24, N29, N34, N44, N54, N59, N64, N74, N79, N84, N89, N94, R09, R14, R19, R24, R29, R34</v>
      </c>
      <c r="C10" s="190" t="str">
        <f>IFERROR(INDEX('Annex 1 LV, HV &amp; UMS charges_N'!$C$14:$C$45,MATCH($A10,'Annex 1 LV, HV &amp; UMS charges_N'!$A$14:$A$294,0)),INDEX('Annex 4 LDNO charges_N'!$C$14:$C$203,MATCH($A10,'Annex 4 LDNO charges_N'!$A$14:$A$203,0)))</f>
        <v>0, 3, 4, 5-8</v>
      </c>
      <c r="D10" s="175"/>
      <c r="E10" s="175"/>
      <c r="F10" s="164">
        <v>0.15575070846522324</v>
      </c>
    </row>
    <row r="11" spans="1:6" ht="27" customHeight="1" x14ac:dyDescent="0.25">
      <c r="A11" s="144" t="s">
        <v>86</v>
      </c>
      <c r="B11" s="39" t="str">
        <f>IFERROR(INDEX('Annex 1 LV, HV &amp; UMS charges_N'!$B$14:$B$45,MATCH($A11,'Annex 1 LV, HV &amp; UMS charges_N'!$A$14:$A$294,0)),INDEX('Annex 4 LDNO charges_N'!$B$14:$B$203,MATCH($A11,'Annex 4 LDNO charges_N'!$A$14:$A$203,0)))</f>
        <v>N15, N45, N95</v>
      </c>
      <c r="C11" s="190">
        <f>IFERROR(INDEX('Annex 1 LV, HV &amp; UMS charges_N'!$C$14:$C$45,MATCH($A11,'Annex 1 LV, HV &amp; UMS charges_N'!$A$14:$A$294,0)),INDEX('Annex 4 LDNO charges_N'!$C$14:$C$203,MATCH($A11,'Annex 4 LDNO charges_N'!$A$14:$A$203,0)))</f>
        <v>0</v>
      </c>
      <c r="D11" s="175"/>
      <c r="E11" s="175"/>
      <c r="F11" s="164">
        <v>0.15575070846522324</v>
      </c>
    </row>
    <row r="12" spans="1:6" ht="27" customHeight="1" x14ac:dyDescent="0.25">
      <c r="A12" s="144" t="s">
        <v>88</v>
      </c>
      <c r="B12" s="39" t="str">
        <f>IFERROR(INDEX('Annex 1 LV, HV &amp; UMS charges_N'!$B$14:$B$45,MATCH($A12,'Annex 1 LV, HV &amp; UMS charges_N'!$A$14:$A$294,0)),INDEX('Annex 4 LDNO charges_N'!$B$14:$B$203,MATCH($A12,'Annex 4 LDNO charges_N'!$A$14:$A$203,0)))</f>
        <v>N16, N46, N96</v>
      </c>
      <c r="C12" s="190">
        <f>IFERROR(INDEX('Annex 1 LV, HV &amp; UMS charges_N'!$C$14:$C$45,MATCH($A12,'Annex 1 LV, HV &amp; UMS charges_N'!$A$14:$A$294,0)),INDEX('Annex 4 LDNO charges_N'!$C$14:$C$203,MATCH($A12,'Annex 4 LDNO charges_N'!$A$14:$A$203,0)))</f>
        <v>0</v>
      </c>
      <c r="D12" s="175"/>
      <c r="E12" s="175"/>
      <c r="F12" s="164">
        <v>0.15575070846522324</v>
      </c>
    </row>
    <row r="13" spans="1:6" ht="27" customHeight="1" x14ac:dyDescent="0.25">
      <c r="A13" s="144" t="s">
        <v>90</v>
      </c>
      <c r="B13" s="39" t="str">
        <f>IFERROR(INDEX('Annex 1 LV, HV &amp; UMS charges_N'!$B$14:$B$45,MATCH($A13,'Annex 1 LV, HV &amp; UMS charges_N'!$A$14:$A$294,0)),INDEX('Annex 4 LDNO charges_N'!$B$14:$B$203,MATCH($A13,'Annex 4 LDNO charges_N'!$A$14:$A$203,0)))</f>
        <v>N17, N47, N97</v>
      </c>
      <c r="C13" s="190">
        <f>IFERROR(INDEX('Annex 1 LV, HV &amp; UMS charges_N'!$C$14:$C$45,MATCH($A13,'Annex 1 LV, HV &amp; UMS charges_N'!$A$14:$A$294,0)),INDEX('Annex 4 LDNO charges_N'!$C$14:$C$203,MATCH($A13,'Annex 4 LDNO charges_N'!$A$14:$A$203,0)))</f>
        <v>0</v>
      </c>
      <c r="D13" s="175"/>
      <c r="E13" s="175"/>
      <c r="F13" s="164">
        <v>0.15575070846522324</v>
      </c>
    </row>
    <row r="14" spans="1:6" ht="27.75" customHeight="1" x14ac:dyDescent="0.25">
      <c r="A14" s="144" t="s">
        <v>92</v>
      </c>
      <c r="B14" s="39" t="str">
        <f>IFERROR(INDEX('Annex 1 LV, HV &amp; UMS charges_N'!$B$14:$B$45,MATCH($A14,'Annex 1 LV, HV &amp; UMS charges_N'!$A$14:$A$294,0)),INDEX('Annex 4 LDNO charges_N'!$B$14:$B$203,MATCH($A14,'Annex 4 LDNO charges_N'!$A$14:$A$203,0)))</f>
        <v>N18, N48, N98</v>
      </c>
      <c r="C14" s="190">
        <f>IFERROR(INDEX('Annex 1 LV, HV &amp; UMS charges_N'!$C$14:$C$45,MATCH($A14,'Annex 1 LV, HV &amp; UMS charges_N'!$A$14:$A$294,0)),INDEX('Annex 4 LDNO charges_N'!$C$14:$C$203,MATCH($A14,'Annex 4 LDNO charges_N'!$A$14:$A$203,0)))</f>
        <v>0</v>
      </c>
      <c r="D14" s="175"/>
      <c r="E14" s="175"/>
      <c r="F14" s="164">
        <v>0.15575070846522324</v>
      </c>
    </row>
    <row r="15" spans="1:6" ht="27.75" customHeight="1" x14ac:dyDescent="0.25">
      <c r="A15" s="146" t="s">
        <v>94</v>
      </c>
      <c r="B15" s="39" t="str">
        <f>IFERROR(INDEX('Annex 1 LV, HV &amp; UMS charges_N'!$B$14:$B$45,MATCH($A15,'Annex 1 LV, HV &amp; UMS charges_N'!$A$14:$A$294,0)),INDEX('Annex 4 LDNO charges_N'!$B$14:$B$203,MATCH($A15,'Annex 4 LDNO charges_N'!$A$14:$A$203,0)))</f>
        <v>N19, N49, N99</v>
      </c>
      <c r="C15" s="190">
        <f>IFERROR(INDEX('Annex 1 LV, HV &amp; UMS charges_N'!$C$14:$C$45,MATCH($A15,'Annex 1 LV, HV &amp; UMS charges_N'!$A$14:$A$294,0)),INDEX('Annex 4 LDNO charges_N'!$C$14:$C$203,MATCH($A15,'Annex 4 LDNO charges_N'!$A$14:$A$203,0)))</f>
        <v>0</v>
      </c>
      <c r="D15" s="175"/>
      <c r="E15" s="175"/>
      <c r="F15" s="164">
        <v>0.15575070846522324</v>
      </c>
    </row>
    <row r="16" spans="1:6" ht="27.75" customHeight="1" x14ac:dyDescent="0.25">
      <c r="A16" s="146" t="s">
        <v>96</v>
      </c>
      <c r="B16" s="39" t="str">
        <f>IFERROR(INDEX('Annex 1 LV, HV &amp; UMS charges_N'!$B$14:$B$45,MATCH($A16,'Annex 1 LV, HV &amp; UMS charges_N'!$A$14:$A$294,0)),INDEX('Annex 4 LDNO charges_N'!$B$14:$B$203,MATCH($A16,'Annex 4 LDNO charges_N'!$A$14:$A$203,0)))</f>
        <v>N05</v>
      </c>
      <c r="C16" s="190">
        <f>IFERROR(INDEX('Annex 1 LV, HV &amp; UMS charges_N'!$C$14:$C$45,MATCH($A16,'Annex 1 LV, HV &amp; UMS charges_N'!$A$14:$A$294,0)),INDEX('Annex 4 LDNO charges_N'!$C$14:$C$203,MATCH($A16,'Annex 4 LDNO charges_N'!$A$14:$A$203,0)))</f>
        <v>0</v>
      </c>
      <c r="D16" s="175"/>
      <c r="E16" s="175"/>
      <c r="F16" s="164">
        <v>0.15575070846522324</v>
      </c>
    </row>
    <row r="17" spans="1:6" ht="27.75" customHeight="1" x14ac:dyDescent="0.25">
      <c r="A17" s="146" t="s">
        <v>98</v>
      </c>
      <c r="B17" s="39" t="str">
        <f>IFERROR(INDEX('Annex 1 LV, HV &amp; UMS charges_N'!$B$14:$B$45,MATCH($A17,'Annex 1 LV, HV &amp; UMS charges_N'!$A$14:$A$294,0)),INDEX('Annex 4 LDNO charges_N'!$B$14:$B$203,MATCH($A17,'Annex 4 LDNO charges_N'!$A$14:$A$203,0)))</f>
        <v>N06</v>
      </c>
      <c r="C17" s="190">
        <f>IFERROR(INDEX('Annex 1 LV, HV &amp; UMS charges_N'!$C$14:$C$45,MATCH($A17,'Annex 1 LV, HV &amp; UMS charges_N'!$A$14:$A$294,0)),INDEX('Annex 4 LDNO charges_N'!$C$14:$C$203,MATCH($A17,'Annex 4 LDNO charges_N'!$A$14:$A$203,0)))</f>
        <v>0</v>
      </c>
      <c r="D17" s="175"/>
      <c r="E17" s="175"/>
      <c r="F17" s="164">
        <v>0.15575070846522324</v>
      </c>
    </row>
    <row r="18" spans="1:6" ht="27.75" customHeight="1" x14ac:dyDescent="0.25">
      <c r="A18" s="146" t="s">
        <v>100</v>
      </c>
      <c r="B18" s="39" t="str">
        <f>IFERROR(INDEX('Annex 1 LV, HV &amp; UMS charges_N'!$B$14:$B$45,MATCH($A18,'Annex 1 LV, HV &amp; UMS charges_N'!$A$14:$A$294,0)),INDEX('Annex 4 LDNO charges_N'!$B$14:$B$203,MATCH($A18,'Annex 4 LDNO charges_N'!$A$14:$A$203,0)))</f>
        <v>N07</v>
      </c>
      <c r="C18" s="190">
        <f>IFERROR(INDEX('Annex 1 LV, HV &amp; UMS charges_N'!$C$14:$C$45,MATCH($A18,'Annex 1 LV, HV &amp; UMS charges_N'!$A$14:$A$294,0)),INDEX('Annex 4 LDNO charges_N'!$C$14:$C$203,MATCH($A18,'Annex 4 LDNO charges_N'!$A$14:$A$203,0)))</f>
        <v>0</v>
      </c>
      <c r="D18" s="175"/>
      <c r="E18" s="175"/>
      <c r="F18" s="164">
        <v>0.15575070846522324</v>
      </c>
    </row>
    <row r="19" spans="1:6" ht="27.75" customHeight="1" x14ac:dyDescent="0.25">
      <c r="A19" s="146" t="s">
        <v>102</v>
      </c>
      <c r="B19" s="39" t="str">
        <f>IFERROR(INDEX('Annex 1 LV, HV &amp; UMS charges_N'!$B$14:$B$45,MATCH($A19,'Annex 1 LV, HV &amp; UMS charges_N'!$A$14:$A$294,0)),INDEX('Annex 4 LDNO charges_N'!$B$14:$B$203,MATCH($A19,'Annex 4 LDNO charges_N'!$A$14:$A$203,0)))</f>
        <v>N08</v>
      </c>
      <c r="C19" s="190">
        <f>IFERROR(INDEX('Annex 1 LV, HV &amp; UMS charges_N'!$C$14:$C$45,MATCH($A19,'Annex 1 LV, HV &amp; UMS charges_N'!$A$14:$A$294,0)),INDEX('Annex 4 LDNO charges_N'!$C$14:$C$203,MATCH($A19,'Annex 4 LDNO charges_N'!$A$14:$A$203,0)))</f>
        <v>0</v>
      </c>
      <c r="D19" s="175"/>
      <c r="E19" s="175"/>
      <c r="F19" s="164">
        <v>0.15575070846522324</v>
      </c>
    </row>
    <row r="20" spans="1:6" ht="27.75" customHeight="1" x14ac:dyDescent="0.25">
      <c r="A20" s="146" t="s">
        <v>104</v>
      </c>
      <c r="B20" s="39" t="str">
        <f>IFERROR(INDEX('Annex 1 LV, HV &amp; UMS charges_N'!$B$14:$B$45,MATCH($A20,'Annex 1 LV, HV &amp; UMS charges_N'!$A$14:$A$294,0)),INDEX('Annex 4 LDNO charges_N'!$B$14:$B$203,MATCH($A20,'Annex 4 LDNO charges_N'!$A$14:$A$203,0)))</f>
        <v>N09</v>
      </c>
      <c r="C20" s="190">
        <f>IFERROR(INDEX('Annex 1 LV, HV &amp; UMS charges_N'!$C$14:$C$45,MATCH($A20,'Annex 1 LV, HV &amp; UMS charges_N'!$A$14:$A$294,0)),INDEX('Annex 4 LDNO charges_N'!$C$14:$C$203,MATCH($A20,'Annex 4 LDNO charges_N'!$A$14:$A$203,0)))</f>
        <v>0</v>
      </c>
      <c r="D20" s="175"/>
      <c r="E20" s="175"/>
      <c r="F20" s="164">
        <v>0.15575070846522324</v>
      </c>
    </row>
    <row r="21" spans="1:6" ht="27.75" customHeight="1" x14ac:dyDescent="0.25">
      <c r="A21" s="146" t="s">
        <v>106</v>
      </c>
      <c r="B21" s="39" t="str">
        <f>IFERROR(INDEX('Annex 1 LV, HV &amp; UMS charges_N'!$B$14:$B$45,MATCH($A21,'Annex 1 LV, HV &amp; UMS charges_N'!$A$14:$A$294,0)),INDEX('Annex 4 LDNO charges_N'!$B$14:$B$203,MATCH($A21,'Annex 4 LDNO charges_N'!$A$14:$A$203,0)))</f>
        <v>N10, N35, N65, R00</v>
      </c>
      <c r="C21" s="190">
        <f>IFERROR(INDEX('Annex 1 LV, HV &amp; UMS charges_N'!$C$14:$C$45,MATCH($A21,'Annex 1 LV, HV &amp; UMS charges_N'!$A$14:$A$294,0)),INDEX('Annex 4 LDNO charges_N'!$C$14:$C$203,MATCH($A21,'Annex 4 LDNO charges_N'!$A$14:$A$203,0)))</f>
        <v>0</v>
      </c>
      <c r="D21" s="175"/>
      <c r="E21" s="175"/>
      <c r="F21" s="164">
        <v>0.15575070846522324</v>
      </c>
    </row>
    <row r="22" spans="1:6" ht="27.75" customHeight="1" x14ac:dyDescent="0.25">
      <c r="A22" s="146" t="s">
        <v>108</v>
      </c>
      <c r="B22" s="39" t="str">
        <f>IFERROR(INDEX('Annex 1 LV, HV &amp; UMS charges_N'!$B$14:$B$45,MATCH($A22,'Annex 1 LV, HV &amp; UMS charges_N'!$A$14:$A$294,0)),INDEX('Annex 4 LDNO charges_N'!$B$14:$B$203,MATCH($A22,'Annex 4 LDNO charges_N'!$A$14:$A$203,0)))</f>
        <v>N11, N36, N66, R01</v>
      </c>
      <c r="C22" s="190">
        <f>IFERROR(INDEX('Annex 1 LV, HV &amp; UMS charges_N'!$C$14:$C$45,MATCH($A22,'Annex 1 LV, HV &amp; UMS charges_N'!$A$14:$A$294,0)),INDEX('Annex 4 LDNO charges_N'!$C$14:$C$203,MATCH($A22,'Annex 4 LDNO charges_N'!$A$14:$A$203,0)))</f>
        <v>0</v>
      </c>
      <c r="D22" s="175"/>
      <c r="E22" s="175"/>
      <c r="F22" s="164">
        <v>0.15575070846522324</v>
      </c>
    </row>
    <row r="23" spans="1:6" ht="27.75" customHeight="1" x14ac:dyDescent="0.25">
      <c r="A23" s="144" t="s">
        <v>110</v>
      </c>
      <c r="B23" s="39" t="str">
        <f>IFERROR(INDEX('Annex 1 LV, HV &amp; UMS charges_N'!$B$14:$B$45,MATCH($A23,'Annex 1 LV, HV &amp; UMS charges_N'!$A$14:$A$294,0)),INDEX('Annex 4 LDNO charges_N'!$B$14:$B$203,MATCH($A23,'Annex 4 LDNO charges_N'!$A$14:$A$203,0)))</f>
        <v>N12, N37, N67, R02</v>
      </c>
      <c r="C23" s="190">
        <f>IFERROR(INDEX('Annex 1 LV, HV &amp; UMS charges_N'!$C$14:$C$45,MATCH($A23,'Annex 1 LV, HV &amp; UMS charges_N'!$A$14:$A$294,0)),INDEX('Annex 4 LDNO charges_N'!$C$14:$C$203,MATCH($A23,'Annex 4 LDNO charges_N'!$A$14:$A$203,0)))</f>
        <v>0</v>
      </c>
      <c r="D23" s="175"/>
      <c r="E23" s="175"/>
      <c r="F23" s="164">
        <v>0.15575070846522324</v>
      </c>
    </row>
    <row r="24" spans="1:6" ht="27.75" customHeight="1" x14ac:dyDescent="0.25">
      <c r="A24" s="144" t="s">
        <v>112</v>
      </c>
      <c r="B24" s="39" t="str">
        <f>IFERROR(INDEX('Annex 1 LV, HV &amp; UMS charges_N'!$B$14:$B$45,MATCH($A24,'Annex 1 LV, HV &amp; UMS charges_N'!$A$14:$A$294,0)),INDEX('Annex 4 LDNO charges_N'!$B$14:$B$203,MATCH($A24,'Annex 4 LDNO charges_N'!$A$14:$A$203,0)))</f>
        <v>N13, N38, N68, R03</v>
      </c>
      <c r="C24" s="190">
        <f>IFERROR(INDEX('Annex 1 LV, HV &amp; UMS charges_N'!$C$14:$C$45,MATCH($A24,'Annex 1 LV, HV &amp; UMS charges_N'!$A$14:$A$294,0)),INDEX('Annex 4 LDNO charges_N'!$C$14:$C$203,MATCH($A24,'Annex 4 LDNO charges_N'!$A$14:$A$203,0)))</f>
        <v>0</v>
      </c>
      <c r="D24" s="175"/>
      <c r="E24" s="175"/>
      <c r="F24" s="164">
        <v>0.15575070846522324</v>
      </c>
    </row>
    <row r="25" spans="1:6" ht="27.75" customHeight="1" x14ac:dyDescent="0.25">
      <c r="A25" s="144" t="s">
        <v>114</v>
      </c>
      <c r="B25" s="39" t="str">
        <f>IFERROR(INDEX('Annex 1 LV, HV &amp; UMS charges_N'!$B$14:$B$45,MATCH($A25,'Annex 1 LV, HV &amp; UMS charges_N'!$A$14:$A$294,0)),INDEX('Annex 4 LDNO charges_N'!$B$14:$B$203,MATCH($A25,'Annex 4 LDNO charges_N'!$A$14:$A$203,0)))</f>
        <v>N14, N39, N69, R04</v>
      </c>
      <c r="C25" s="190">
        <f>IFERROR(INDEX('Annex 1 LV, HV &amp; UMS charges_N'!$C$14:$C$45,MATCH($A25,'Annex 1 LV, HV &amp; UMS charges_N'!$A$14:$A$294,0)),INDEX('Annex 4 LDNO charges_N'!$C$14:$C$203,MATCH($A25,'Annex 4 LDNO charges_N'!$A$14:$A$203,0)))</f>
        <v>0</v>
      </c>
      <c r="D25" s="175"/>
      <c r="E25" s="175"/>
      <c r="F25" s="164">
        <v>0.15575070846522324</v>
      </c>
    </row>
    <row r="26" spans="1:6" ht="27.75" customHeight="1" x14ac:dyDescent="0.25">
      <c r="A26" s="144" t="s">
        <v>162</v>
      </c>
      <c r="B26" s="39">
        <f>IFERROR(INDEX('Annex 1 LV, HV &amp; UMS charges_N'!$B$14:$B$45,MATCH($A26,'Annex 1 LV, HV &amp; UMS charges_N'!$A$14:$A$294,0)),INDEX('Annex 4 LDNO charges_N'!$B$14:$B$203,MATCH($A26,'Annex 4 LDNO charges_N'!$A$14:$A$203,0)))</f>
        <v>0</v>
      </c>
      <c r="C26" s="171" t="s">
        <v>72</v>
      </c>
      <c r="D26" s="164">
        <v>0.13943265097264146</v>
      </c>
      <c r="E26" s="164">
        <v>2.4900000000000002</v>
      </c>
      <c r="F26" s="164">
        <v>0.15575070846522324</v>
      </c>
    </row>
    <row r="27" spans="1:6" ht="27.75" customHeight="1" x14ac:dyDescent="0.25">
      <c r="A27" s="144" t="s">
        <v>164</v>
      </c>
      <c r="B27" s="39">
        <f>IFERROR(INDEX('Annex 1 LV, HV &amp; UMS charges_N'!$B$14:$B$45,MATCH($A27,'Annex 1 LV, HV &amp; UMS charges_N'!$A$14:$A$294,0)),INDEX('Annex 4 LDNO charges_N'!$B$14:$B$203,MATCH($A27,'Annex 4 LDNO charges_N'!$A$14:$A$203,0)))</f>
        <v>0</v>
      </c>
      <c r="C27" s="143" t="s">
        <v>76</v>
      </c>
      <c r="D27" s="175"/>
      <c r="E27" s="175"/>
      <c r="F27" s="164">
        <v>0.15575070846522324</v>
      </c>
    </row>
    <row r="28" spans="1:6" ht="27.75" customHeight="1" x14ac:dyDescent="0.25">
      <c r="A28" s="144" t="s">
        <v>165</v>
      </c>
      <c r="B28" s="39">
        <f>IFERROR(INDEX('Annex 1 LV, HV &amp; UMS charges_N'!$B$14:$B$45,MATCH($A28,'Annex 1 LV, HV &amp; UMS charges_N'!$A$14:$A$294,0)),INDEX('Annex 4 LDNO charges_N'!$B$14:$B$203,MATCH($A28,'Annex 4 LDNO charges_N'!$A$14:$A$203,0)))</f>
        <v>0</v>
      </c>
      <c r="C28" s="143" t="s">
        <v>76</v>
      </c>
      <c r="D28" s="175"/>
      <c r="E28" s="175"/>
      <c r="F28" s="164">
        <v>0.15575070846522324</v>
      </c>
    </row>
    <row r="29" spans="1:6" ht="27.75" customHeight="1" x14ac:dyDescent="0.25">
      <c r="A29" s="144" t="s">
        <v>166</v>
      </c>
      <c r="B29" s="39">
        <f>IFERROR(INDEX('Annex 1 LV, HV &amp; UMS charges_N'!$B$14:$B$45,MATCH($A29,'Annex 1 LV, HV &amp; UMS charges_N'!$A$14:$A$294,0)),INDEX('Annex 4 LDNO charges_N'!$B$14:$B$203,MATCH($A29,'Annex 4 LDNO charges_N'!$A$14:$A$203,0)))</f>
        <v>0</v>
      </c>
      <c r="C29" s="143" t="s">
        <v>76</v>
      </c>
      <c r="D29" s="175"/>
      <c r="E29" s="175"/>
      <c r="F29" s="164">
        <v>0.15575070846522324</v>
      </c>
    </row>
    <row r="30" spans="1:6" ht="27.75" customHeight="1" x14ac:dyDescent="0.25">
      <c r="A30" s="144" t="s">
        <v>167</v>
      </c>
      <c r="B30" s="39">
        <f>IFERROR(INDEX('Annex 1 LV, HV &amp; UMS charges_N'!$B$14:$B$45,MATCH($A30,'Annex 1 LV, HV &amp; UMS charges_N'!$A$14:$A$294,0)),INDEX('Annex 4 LDNO charges_N'!$B$14:$B$203,MATCH($A30,'Annex 4 LDNO charges_N'!$A$14:$A$203,0)))</f>
        <v>0</v>
      </c>
      <c r="C30" s="143" t="s">
        <v>76</v>
      </c>
      <c r="D30" s="175"/>
      <c r="E30" s="175"/>
      <c r="F30" s="164">
        <v>0.15575070846522324</v>
      </c>
    </row>
    <row r="31" spans="1:6" ht="27.75" customHeight="1" x14ac:dyDescent="0.25">
      <c r="A31" s="144" t="s">
        <v>168</v>
      </c>
      <c r="B31" s="39">
        <f>IFERROR(INDEX('Annex 1 LV, HV &amp; UMS charges_N'!$B$14:$B$45,MATCH($A31,'Annex 1 LV, HV &amp; UMS charges_N'!$A$14:$A$294,0)),INDEX('Annex 4 LDNO charges_N'!$B$14:$B$203,MATCH($A31,'Annex 4 LDNO charges_N'!$A$14:$A$203,0)))</f>
        <v>0</v>
      </c>
      <c r="C31" s="143" t="s">
        <v>76</v>
      </c>
      <c r="D31" s="175"/>
      <c r="E31" s="175"/>
      <c r="F31" s="164">
        <v>0.15575070846522324</v>
      </c>
    </row>
    <row r="32" spans="1:6" ht="27.75" customHeight="1" x14ac:dyDescent="0.25">
      <c r="A32" s="144" t="s">
        <v>170</v>
      </c>
      <c r="B32" s="39">
        <f>IFERROR(INDEX('Annex 1 LV, HV &amp; UMS charges_N'!$B$14:$B$45,MATCH($A32,'Annex 1 LV, HV &amp; UMS charges_N'!$A$14:$A$294,0)),INDEX('Annex 4 LDNO charges_N'!$B$14:$B$203,MATCH($A32,'Annex 4 LDNO charges_N'!$A$14:$A$203,0)))</f>
        <v>0</v>
      </c>
      <c r="C32" s="143">
        <v>0</v>
      </c>
      <c r="D32" s="175"/>
      <c r="E32" s="175"/>
      <c r="F32" s="164">
        <v>0.15575070846522324</v>
      </c>
    </row>
    <row r="33" spans="1:6" ht="27.75" customHeight="1" x14ac:dyDescent="0.25">
      <c r="A33" s="144" t="s">
        <v>171</v>
      </c>
      <c r="B33" s="39">
        <f>IFERROR(INDEX('Annex 1 LV, HV &amp; UMS charges_N'!$B$14:$B$45,MATCH($A33,'Annex 1 LV, HV &amp; UMS charges_N'!$A$14:$A$294,0)),INDEX('Annex 4 LDNO charges_N'!$B$14:$B$203,MATCH($A33,'Annex 4 LDNO charges_N'!$A$14:$A$203,0)))</f>
        <v>0</v>
      </c>
      <c r="C33" s="143">
        <v>0</v>
      </c>
      <c r="D33" s="175"/>
      <c r="E33" s="175"/>
      <c r="F33" s="164">
        <v>0.15575070846522324</v>
      </c>
    </row>
    <row r="34" spans="1:6" ht="27.75" customHeight="1" x14ac:dyDescent="0.25">
      <c r="A34" s="144" t="s">
        <v>172</v>
      </c>
      <c r="B34" s="39">
        <f>IFERROR(INDEX('Annex 1 LV, HV &amp; UMS charges_N'!$B$14:$B$45,MATCH($A34,'Annex 1 LV, HV &amp; UMS charges_N'!$A$14:$A$294,0)),INDEX('Annex 4 LDNO charges_N'!$B$14:$B$203,MATCH($A34,'Annex 4 LDNO charges_N'!$A$14:$A$203,0)))</f>
        <v>0</v>
      </c>
      <c r="C34" s="143">
        <v>0</v>
      </c>
      <c r="D34" s="175"/>
      <c r="E34" s="175"/>
      <c r="F34" s="164">
        <v>0.15575070846522324</v>
      </c>
    </row>
    <row r="35" spans="1:6" ht="27.75" customHeight="1" x14ac:dyDescent="0.25">
      <c r="A35" s="144" t="s">
        <v>173</v>
      </c>
      <c r="B35" s="39">
        <f>IFERROR(INDEX('Annex 1 LV, HV &amp; UMS charges_N'!$B$14:$B$45,MATCH($A35,'Annex 1 LV, HV &amp; UMS charges_N'!$A$14:$A$294,0)),INDEX('Annex 4 LDNO charges_N'!$B$14:$B$203,MATCH($A35,'Annex 4 LDNO charges_N'!$A$14:$A$203,0)))</f>
        <v>0</v>
      </c>
      <c r="C35" s="143">
        <v>0</v>
      </c>
      <c r="D35" s="175"/>
      <c r="E35" s="175"/>
      <c r="F35" s="164">
        <v>0.15575070846522324</v>
      </c>
    </row>
    <row r="36" spans="1:6" ht="27.75" customHeight="1" x14ac:dyDescent="0.25">
      <c r="A36" s="144" t="s">
        <v>174</v>
      </c>
      <c r="B36" s="39">
        <f>IFERROR(INDEX('Annex 1 LV, HV &amp; UMS charges_N'!$B$14:$B$45,MATCH($A36,'Annex 1 LV, HV &amp; UMS charges_N'!$A$14:$A$294,0)),INDEX('Annex 4 LDNO charges_N'!$B$14:$B$203,MATCH($A36,'Annex 4 LDNO charges_N'!$A$14:$A$203,0)))</f>
        <v>0</v>
      </c>
      <c r="C36" s="143">
        <v>0</v>
      </c>
      <c r="D36" s="175"/>
      <c r="E36" s="175"/>
      <c r="F36" s="164">
        <v>0.15575070846522324</v>
      </c>
    </row>
    <row r="37" spans="1:6" ht="27.75" customHeight="1" x14ac:dyDescent="0.25">
      <c r="A37" s="146" t="s">
        <v>178</v>
      </c>
      <c r="B37" s="39">
        <f>IFERROR(INDEX('Annex 1 LV, HV &amp; UMS charges_N'!$B$14:$B$45,MATCH($A37,'Annex 1 LV, HV &amp; UMS charges_N'!$A$14:$A$294,0)),INDEX('Annex 4 LDNO charges_N'!$B$14:$B$203,MATCH($A37,'Annex 4 LDNO charges_N'!$A$14:$A$203,0)))</f>
        <v>0</v>
      </c>
      <c r="C37" s="171" t="s">
        <v>72</v>
      </c>
      <c r="D37" s="164">
        <v>0.13943265097264146</v>
      </c>
      <c r="E37" s="164">
        <v>2.4900000000000002</v>
      </c>
      <c r="F37" s="164">
        <v>0.15575070846522324</v>
      </c>
    </row>
    <row r="38" spans="1:6" ht="27.75" customHeight="1" x14ac:dyDescent="0.25">
      <c r="A38" s="144" t="s">
        <v>180</v>
      </c>
      <c r="B38" s="39">
        <f>IFERROR(INDEX('Annex 1 LV, HV &amp; UMS charges_N'!$B$14:$B$45,MATCH($A38,'Annex 1 LV, HV &amp; UMS charges_N'!$A$14:$A$294,0)),INDEX('Annex 4 LDNO charges_N'!$B$14:$B$203,MATCH($A38,'Annex 4 LDNO charges_N'!$A$14:$A$203,0)))</f>
        <v>0</v>
      </c>
      <c r="C38" s="143" t="s">
        <v>76</v>
      </c>
      <c r="D38" s="175"/>
      <c r="E38" s="175"/>
      <c r="F38" s="164">
        <v>0.15575070846522324</v>
      </c>
    </row>
    <row r="39" spans="1:6" ht="27.75" customHeight="1" x14ac:dyDescent="0.25">
      <c r="A39" s="144" t="s">
        <v>181</v>
      </c>
      <c r="B39" s="39">
        <f>IFERROR(INDEX('Annex 1 LV, HV &amp; UMS charges_N'!$B$14:$B$45,MATCH($A39,'Annex 1 LV, HV &amp; UMS charges_N'!$A$14:$A$294,0)),INDEX('Annex 4 LDNO charges_N'!$B$14:$B$203,MATCH($A39,'Annex 4 LDNO charges_N'!$A$14:$A$203,0)))</f>
        <v>0</v>
      </c>
      <c r="C39" s="143" t="s">
        <v>76</v>
      </c>
      <c r="D39" s="175"/>
      <c r="E39" s="175"/>
      <c r="F39" s="164">
        <v>0.15575070846522324</v>
      </c>
    </row>
    <row r="40" spans="1:6" ht="27.75" customHeight="1" x14ac:dyDescent="0.25">
      <c r="A40" s="144" t="s">
        <v>182</v>
      </c>
      <c r="B40" s="39">
        <f>IFERROR(INDEX('Annex 1 LV, HV &amp; UMS charges_N'!$B$14:$B$45,MATCH($A40,'Annex 1 LV, HV &amp; UMS charges_N'!$A$14:$A$294,0)),INDEX('Annex 4 LDNO charges_N'!$B$14:$B$203,MATCH($A40,'Annex 4 LDNO charges_N'!$A$14:$A$203,0)))</f>
        <v>0</v>
      </c>
      <c r="C40" s="143" t="s">
        <v>76</v>
      </c>
      <c r="D40" s="175"/>
      <c r="E40" s="175"/>
      <c r="F40" s="164">
        <v>0.15575070846522324</v>
      </c>
    </row>
    <row r="41" spans="1:6" ht="27.75" customHeight="1" x14ac:dyDescent="0.25">
      <c r="A41" s="144" t="s">
        <v>183</v>
      </c>
      <c r="B41" s="39">
        <f>IFERROR(INDEX('Annex 1 LV, HV &amp; UMS charges_N'!$B$14:$B$45,MATCH($A41,'Annex 1 LV, HV &amp; UMS charges_N'!$A$14:$A$294,0)),INDEX('Annex 4 LDNO charges_N'!$B$14:$B$203,MATCH($A41,'Annex 4 LDNO charges_N'!$A$14:$A$203,0)))</f>
        <v>0</v>
      </c>
      <c r="C41" s="143" t="s">
        <v>76</v>
      </c>
      <c r="D41" s="175"/>
      <c r="E41" s="175"/>
      <c r="F41" s="164">
        <v>0.15575070846522324</v>
      </c>
    </row>
    <row r="42" spans="1:6" ht="27.75" customHeight="1" x14ac:dyDescent="0.25">
      <c r="A42" s="144" t="s">
        <v>184</v>
      </c>
      <c r="B42" s="39">
        <f>IFERROR(INDEX('Annex 1 LV, HV &amp; UMS charges_N'!$B$14:$B$45,MATCH($A42,'Annex 1 LV, HV &amp; UMS charges_N'!$A$14:$A$294,0)),INDEX('Annex 4 LDNO charges_N'!$B$14:$B$203,MATCH($A42,'Annex 4 LDNO charges_N'!$A$14:$A$203,0)))</f>
        <v>0</v>
      </c>
      <c r="C42" s="143" t="s">
        <v>76</v>
      </c>
      <c r="D42" s="175"/>
      <c r="E42" s="175"/>
      <c r="F42" s="164">
        <v>0.15575070846522324</v>
      </c>
    </row>
    <row r="43" spans="1:6" ht="27.75" customHeight="1" x14ac:dyDescent="0.25">
      <c r="A43" s="144" t="s">
        <v>186</v>
      </c>
      <c r="B43" s="39">
        <f>IFERROR(INDEX('Annex 1 LV, HV &amp; UMS charges_N'!$B$14:$B$45,MATCH($A43,'Annex 1 LV, HV &amp; UMS charges_N'!$A$14:$A$294,0)),INDEX('Annex 4 LDNO charges_N'!$B$14:$B$203,MATCH($A43,'Annex 4 LDNO charges_N'!$A$14:$A$203,0)))</f>
        <v>0</v>
      </c>
      <c r="C43" s="143">
        <v>0</v>
      </c>
      <c r="D43" s="175"/>
      <c r="E43" s="175"/>
      <c r="F43" s="164">
        <v>0.15575070846522324</v>
      </c>
    </row>
    <row r="44" spans="1:6" ht="27.75" customHeight="1" x14ac:dyDescent="0.25">
      <c r="A44" s="144" t="s">
        <v>187</v>
      </c>
      <c r="B44" s="39">
        <f>IFERROR(INDEX('Annex 1 LV, HV &amp; UMS charges_N'!$B$14:$B$45,MATCH($A44,'Annex 1 LV, HV &amp; UMS charges_N'!$A$14:$A$294,0)),INDEX('Annex 4 LDNO charges_N'!$B$14:$B$203,MATCH($A44,'Annex 4 LDNO charges_N'!$A$14:$A$203,0)))</f>
        <v>0</v>
      </c>
      <c r="C44" s="143">
        <v>0</v>
      </c>
      <c r="D44" s="175"/>
      <c r="E44" s="175"/>
      <c r="F44" s="164">
        <v>0.15575070846522324</v>
      </c>
    </row>
    <row r="45" spans="1:6" ht="27.75" customHeight="1" x14ac:dyDescent="0.25">
      <c r="A45" s="144" t="s">
        <v>188</v>
      </c>
      <c r="B45" s="39">
        <f>IFERROR(INDEX('Annex 1 LV, HV &amp; UMS charges_N'!$B$14:$B$45,MATCH($A45,'Annex 1 LV, HV &amp; UMS charges_N'!$A$14:$A$294,0)),INDEX('Annex 4 LDNO charges_N'!$B$14:$B$203,MATCH($A45,'Annex 4 LDNO charges_N'!$A$14:$A$203,0)))</f>
        <v>0</v>
      </c>
      <c r="C45" s="143">
        <v>0</v>
      </c>
      <c r="D45" s="175"/>
      <c r="E45" s="175"/>
      <c r="F45" s="164">
        <v>0.15575070846522324</v>
      </c>
    </row>
    <row r="46" spans="1:6" ht="27.75" customHeight="1" x14ac:dyDescent="0.25">
      <c r="A46" s="144" t="s">
        <v>189</v>
      </c>
      <c r="B46" s="39">
        <f>IFERROR(INDEX('Annex 1 LV, HV &amp; UMS charges_N'!$B$14:$B$45,MATCH($A46,'Annex 1 LV, HV &amp; UMS charges_N'!$A$14:$A$294,0)),INDEX('Annex 4 LDNO charges_N'!$B$14:$B$203,MATCH($A46,'Annex 4 LDNO charges_N'!$A$14:$A$203,0)))</f>
        <v>0</v>
      </c>
      <c r="C46" s="143">
        <v>0</v>
      </c>
      <c r="D46" s="175"/>
      <c r="E46" s="175"/>
      <c r="F46" s="164">
        <v>0.15575070846522324</v>
      </c>
    </row>
    <row r="47" spans="1:6" ht="27.75" customHeight="1" x14ac:dyDescent="0.25">
      <c r="A47" s="144" t="s">
        <v>190</v>
      </c>
      <c r="B47" s="39">
        <f>IFERROR(INDEX('Annex 1 LV, HV &amp; UMS charges_N'!$B$14:$B$45,MATCH($A47,'Annex 1 LV, HV &amp; UMS charges_N'!$A$14:$A$294,0)),INDEX('Annex 4 LDNO charges_N'!$B$14:$B$203,MATCH($A47,'Annex 4 LDNO charges_N'!$A$14:$A$203,0)))</f>
        <v>0</v>
      </c>
      <c r="C47" s="143">
        <v>0</v>
      </c>
      <c r="D47" s="175"/>
      <c r="E47" s="175"/>
      <c r="F47" s="164">
        <v>0.15575070846522324</v>
      </c>
    </row>
    <row r="48" spans="1:6" ht="27.75" customHeight="1" x14ac:dyDescent="0.25">
      <c r="A48" s="144" t="s">
        <v>191</v>
      </c>
      <c r="B48" s="39">
        <f>IFERROR(INDEX('Annex 1 LV, HV &amp; UMS charges_N'!$B$14:$B$45,MATCH($A48,'Annex 1 LV, HV &amp; UMS charges_N'!$A$14:$A$294,0)),INDEX('Annex 4 LDNO charges_N'!$B$14:$B$203,MATCH($A48,'Annex 4 LDNO charges_N'!$A$14:$A$203,0)))</f>
        <v>0</v>
      </c>
      <c r="C48" s="143">
        <v>0</v>
      </c>
      <c r="D48" s="175"/>
      <c r="E48" s="175"/>
      <c r="F48" s="164">
        <v>0.15575070846522324</v>
      </c>
    </row>
    <row r="49" spans="1:6" ht="27.75" customHeight="1" x14ac:dyDescent="0.25">
      <c r="A49" s="144" t="s">
        <v>192</v>
      </c>
      <c r="B49" s="39">
        <f>IFERROR(INDEX('Annex 1 LV, HV &amp; UMS charges_N'!$B$14:$B$45,MATCH($A49,'Annex 1 LV, HV &amp; UMS charges_N'!$A$14:$A$294,0)),INDEX('Annex 4 LDNO charges_N'!$B$14:$B$203,MATCH($A49,'Annex 4 LDNO charges_N'!$A$14:$A$203,0)))</f>
        <v>0</v>
      </c>
      <c r="C49" s="143">
        <v>0</v>
      </c>
      <c r="D49" s="175"/>
      <c r="E49" s="175"/>
      <c r="F49" s="164">
        <v>0.15575070846522324</v>
      </c>
    </row>
    <row r="50" spans="1:6" ht="27.75" customHeight="1" x14ac:dyDescent="0.25">
      <c r="A50" s="144" t="s">
        <v>193</v>
      </c>
      <c r="B50" s="39">
        <f>IFERROR(INDEX('Annex 1 LV, HV &amp; UMS charges_N'!$B$14:$B$45,MATCH($A50,'Annex 1 LV, HV &amp; UMS charges_N'!$A$14:$A$294,0)),INDEX('Annex 4 LDNO charges_N'!$B$14:$B$203,MATCH($A50,'Annex 4 LDNO charges_N'!$A$14:$A$203,0)))</f>
        <v>0</v>
      </c>
      <c r="C50" s="143">
        <v>0</v>
      </c>
      <c r="D50" s="175"/>
      <c r="E50" s="175"/>
      <c r="F50" s="164">
        <v>0.15575070846522324</v>
      </c>
    </row>
    <row r="51" spans="1:6" ht="27.75" customHeight="1" x14ac:dyDescent="0.25">
      <c r="A51" s="144" t="s">
        <v>194</v>
      </c>
      <c r="B51" s="39">
        <f>IFERROR(INDEX('Annex 1 LV, HV &amp; UMS charges_N'!$B$14:$B$45,MATCH($A51,'Annex 1 LV, HV &amp; UMS charges_N'!$A$14:$A$294,0)),INDEX('Annex 4 LDNO charges_N'!$B$14:$B$203,MATCH($A51,'Annex 4 LDNO charges_N'!$A$14:$A$203,0)))</f>
        <v>0</v>
      </c>
      <c r="C51" s="143">
        <v>0</v>
      </c>
      <c r="D51" s="175"/>
      <c r="E51" s="175"/>
      <c r="F51" s="164">
        <v>0.15575070846522324</v>
      </c>
    </row>
    <row r="52" spans="1:6" ht="27.75" customHeight="1" x14ac:dyDescent="0.25">
      <c r="A52" s="144" t="s">
        <v>195</v>
      </c>
      <c r="B52" s="39">
        <f>IFERROR(INDEX('Annex 1 LV, HV &amp; UMS charges_N'!$B$14:$B$45,MATCH($A52,'Annex 1 LV, HV &amp; UMS charges_N'!$A$14:$A$294,0)),INDEX('Annex 4 LDNO charges_N'!$B$14:$B$203,MATCH($A52,'Annex 4 LDNO charges_N'!$A$14:$A$203,0)))</f>
        <v>0</v>
      </c>
      <c r="C52" s="143">
        <v>0</v>
      </c>
      <c r="D52" s="175"/>
      <c r="E52" s="175"/>
      <c r="F52" s="164">
        <v>0.15575070846522324</v>
      </c>
    </row>
    <row r="53" spans="1:6" ht="27.75" customHeight="1" x14ac:dyDescent="0.25">
      <c r="A53" s="144" t="s">
        <v>196</v>
      </c>
      <c r="B53" s="39">
        <f>IFERROR(INDEX('Annex 1 LV, HV &amp; UMS charges_N'!$B$14:$B$45,MATCH($A53,'Annex 1 LV, HV &amp; UMS charges_N'!$A$14:$A$294,0)),INDEX('Annex 4 LDNO charges_N'!$B$14:$B$203,MATCH($A53,'Annex 4 LDNO charges_N'!$A$14:$A$203,0)))</f>
        <v>0</v>
      </c>
      <c r="C53" s="143">
        <v>0</v>
      </c>
      <c r="D53" s="175"/>
      <c r="E53" s="175"/>
      <c r="F53" s="164">
        <v>0.15575070846522324</v>
      </c>
    </row>
    <row r="54" spans="1:6" ht="27.75" customHeight="1" x14ac:dyDescent="0.25">
      <c r="A54" s="144" t="s">
        <v>197</v>
      </c>
      <c r="B54" s="39">
        <f>IFERROR(INDEX('Annex 1 LV, HV &amp; UMS charges_N'!$B$14:$B$45,MATCH($A54,'Annex 1 LV, HV &amp; UMS charges_N'!$A$14:$A$294,0)),INDEX('Annex 4 LDNO charges_N'!$B$14:$B$203,MATCH($A54,'Annex 4 LDNO charges_N'!$A$14:$A$203,0)))</f>
        <v>0</v>
      </c>
      <c r="C54" s="143">
        <v>0</v>
      </c>
      <c r="D54" s="175"/>
      <c r="E54" s="175"/>
      <c r="F54" s="164">
        <v>0.15575070846522324</v>
      </c>
    </row>
    <row r="55" spans="1:6" ht="27.75" customHeight="1" x14ac:dyDescent="0.25">
      <c r="A55" s="144" t="s">
        <v>198</v>
      </c>
      <c r="B55" s="39">
        <f>IFERROR(INDEX('Annex 1 LV, HV &amp; UMS charges_N'!$B$14:$B$45,MATCH($A55,'Annex 1 LV, HV &amp; UMS charges_N'!$A$14:$A$294,0)),INDEX('Annex 4 LDNO charges_N'!$B$14:$B$203,MATCH($A55,'Annex 4 LDNO charges_N'!$A$14:$A$203,0)))</f>
        <v>0</v>
      </c>
      <c r="C55" s="143">
        <v>0</v>
      </c>
      <c r="D55" s="175"/>
      <c r="E55" s="175"/>
      <c r="F55" s="164">
        <v>0.15575070846522324</v>
      </c>
    </row>
    <row r="56" spans="1:6" ht="27.75" customHeight="1" x14ac:dyDescent="0.25">
      <c r="A56" s="144" t="s">
        <v>199</v>
      </c>
      <c r="B56" s="39">
        <f>IFERROR(INDEX('Annex 1 LV, HV &amp; UMS charges_N'!$B$14:$B$45,MATCH($A56,'Annex 1 LV, HV &amp; UMS charges_N'!$A$14:$A$294,0)),INDEX('Annex 4 LDNO charges_N'!$B$14:$B$203,MATCH($A56,'Annex 4 LDNO charges_N'!$A$14:$A$203,0)))</f>
        <v>0</v>
      </c>
      <c r="C56" s="143">
        <v>0</v>
      </c>
      <c r="D56" s="175"/>
      <c r="E56" s="175"/>
      <c r="F56" s="164">
        <v>0.15575070846522324</v>
      </c>
    </row>
    <row r="57" spans="1:6" ht="27.75" customHeight="1" x14ac:dyDescent="0.25">
      <c r="A57" s="144" t="s">
        <v>200</v>
      </c>
      <c r="B57" s="39">
        <f>IFERROR(INDEX('Annex 1 LV, HV &amp; UMS charges_N'!$B$14:$B$45,MATCH($A57,'Annex 1 LV, HV &amp; UMS charges_N'!$A$14:$A$294,0)),INDEX('Annex 4 LDNO charges_N'!$B$14:$B$203,MATCH($A57,'Annex 4 LDNO charges_N'!$A$14:$A$203,0)))</f>
        <v>0</v>
      </c>
      <c r="C57" s="143">
        <v>0</v>
      </c>
      <c r="D57" s="175"/>
      <c r="E57" s="175"/>
      <c r="F57" s="164">
        <v>0.15575070846522324</v>
      </c>
    </row>
    <row r="58" spans="1:6" ht="27.75" customHeight="1" x14ac:dyDescent="0.25">
      <c r="A58" s="144" t="s">
        <v>207</v>
      </c>
      <c r="B58" s="39">
        <f>IFERROR(INDEX('Annex 1 LV, HV &amp; UMS charges_N'!$B$14:$B$45,MATCH($A58,'Annex 1 LV, HV &amp; UMS charges_N'!$A$14:$A$294,0)),INDEX('Annex 4 LDNO charges_N'!$B$14:$B$203,MATCH($A58,'Annex 4 LDNO charges_N'!$A$14:$A$203,0)))</f>
        <v>0</v>
      </c>
      <c r="C58" s="171" t="s">
        <v>72</v>
      </c>
      <c r="D58" s="164">
        <v>0.13943265097264146</v>
      </c>
      <c r="E58" s="164">
        <v>2.4900000000000002</v>
      </c>
      <c r="F58" s="164">
        <v>0.15575070846522324</v>
      </c>
    </row>
    <row r="59" spans="1:6" ht="27.75" customHeight="1" x14ac:dyDescent="0.25">
      <c r="A59" s="144" t="s">
        <v>209</v>
      </c>
      <c r="B59" s="39">
        <f>IFERROR(INDEX('Annex 1 LV, HV &amp; UMS charges_N'!$B$14:$B$45,MATCH($A59,'Annex 1 LV, HV &amp; UMS charges_N'!$A$14:$A$294,0)),INDEX('Annex 4 LDNO charges_N'!$B$14:$B$203,MATCH($A59,'Annex 4 LDNO charges_N'!$A$14:$A$203,0)))</f>
        <v>0</v>
      </c>
      <c r="C59" s="143" t="s">
        <v>76</v>
      </c>
      <c r="D59" s="175"/>
      <c r="E59" s="175"/>
      <c r="F59" s="164">
        <v>0.15575070846522324</v>
      </c>
    </row>
    <row r="60" spans="1:6" ht="27.75" customHeight="1" x14ac:dyDescent="0.25">
      <c r="A60" s="144" t="s">
        <v>210</v>
      </c>
      <c r="B60" s="39">
        <f>IFERROR(INDEX('Annex 1 LV, HV &amp; UMS charges_N'!$B$14:$B$45,MATCH($A60,'Annex 1 LV, HV &amp; UMS charges_N'!$A$14:$A$294,0)),INDEX('Annex 4 LDNO charges_N'!$B$14:$B$203,MATCH($A60,'Annex 4 LDNO charges_N'!$A$14:$A$203,0)))</f>
        <v>0</v>
      </c>
      <c r="C60" s="143" t="s">
        <v>76</v>
      </c>
      <c r="D60" s="175"/>
      <c r="E60" s="175"/>
      <c r="F60" s="164">
        <v>0.15575070846522324</v>
      </c>
    </row>
    <row r="61" spans="1:6" ht="27.75" customHeight="1" x14ac:dyDescent="0.25">
      <c r="A61" s="144" t="s">
        <v>211</v>
      </c>
      <c r="B61" s="39">
        <f>IFERROR(INDEX('Annex 1 LV, HV &amp; UMS charges_N'!$B$14:$B$45,MATCH($A61,'Annex 1 LV, HV &amp; UMS charges_N'!$A$14:$A$294,0)),INDEX('Annex 4 LDNO charges_N'!$B$14:$B$203,MATCH($A61,'Annex 4 LDNO charges_N'!$A$14:$A$203,0)))</f>
        <v>0</v>
      </c>
      <c r="C61" s="143" t="s">
        <v>76</v>
      </c>
      <c r="D61" s="175"/>
      <c r="E61" s="175"/>
      <c r="F61" s="164">
        <v>0.15575070846522324</v>
      </c>
    </row>
    <row r="62" spans="1:6" ht="27.75" customHeight="1" x14ac:dyDescent="0.25">
      <c r="A62" s="144" t="s">
        <v>212</v>
      </c>
      <c r="B62" s="39">
        <f>IFERROR(INDEX('Annex 1 LV, HV &amp; UMS charges_N'!$B$14:$B$45,MATCH($A62,'Annex 1 LV, HV &amp; UMS charges_N'!$A$14:$A$294,0)),INDEX('Annex 4 LDNO charges_N'!$B$14:$B$203,MATCH($A62,'Annex 4 LDNO charges_N'!$A$14:$A$203,0)))</f>
        <v>0</v>
      </c>
      <c r="C62" s="143" t="s">
        <v>76</v>
      </c>
      <c r="D62" s="175"/>
      <c r="E62" s="175"/>
      <c r="F62" s="164">
        <v>0.15575070846522324</v>
      </c>
    </row>
    <row r="63" spans="1:6" ht="27.75" customHeight="1" x14ac:dyDescent="0.25">
      <c r="A63" s="144" t="s">
        <v>213</v>
      </c>
      <c r="B63" s="39">
        <f>IFERROR(INDEX('Annex 1 LV, HV &amp; UMS charges_N'!$B$14:$B$45,MATCH($A63,'Annex 1 LV, HV &amp; UMS charges_N'!$A$14:$A$294,0)),INDEX('Annex 4 LDNO charges_N'!$B$14:$B$203,MATCH($A63,'Annex 4 LDNO charges_N'!$A$14:$A$203,0)))</f>
        <v>0</v>
      </c>
      <c r="C63" s="143" t="s">
        <v>76</v>
      </c>
      <c r="D63" s="175"/>
      <c r="E63" s="175"/>
      <c r="F63" s="164">
        <v>0.15575070846522324</v>
      </c>
    </row>
    <row r="64" spans="1:6" ht="27.75" customHeight="1" x14ac:dyDescent="0.25">
      <c r="A64" s="144" t="s">
        <v>215</v>
      </c>
      <c r="B64" s="39">
        <f>IFERROR(INDEX('Annex 1 LV, HV &amp; UMS charges_N'!$B$14:$B$45,MATCH($A64,'Annex 1 LV, HV &amp; UMS charges_N'!$A$14:$A$294,0)),INDEX('Annex 4 LDNO charges_N'!$B$14:$B$203,MATCH($A64,'Annex 4 LDNO charges_N'!$A$14:$A$203,0)))</f>
        <v>0</v>
      </c>
      <c r="C64" s="143">
        <v>0</v>
      </c>
      <c r="D64" s="175"/>
      <c r="E64" s="175"/>
      <c r="F64" s="164">
        <v>0.15575070846522324</v>
      </c>
    </row>
    <row r="65" spans="1:6" ht="27.75" customHeight="1" x14ac:dyDescent="0.25">
      <c r="A65" s="144" t="s">
        <v>216</v>
      </c>
      <c r="B65" s="39">
        <f>IFERROR(INDEX('Annex 1 LV, HV &amp; UMS charges_N'!$B$14:$B$45,MATCH($A65,'Annex 1 LV, HV &amp; UMS charges_N'!$A$14:$A$294,0)),INDEX('Annex 4 LDNO charges_N'!$B$14:$B$203,MATCH($A65,'Annex 4 LDNO charges_N'!$A$14:$A$203,0)))</f>
        <v>0</v>
      </c>
      <c r="C65" s="143">
        <v>0</v>
      </c>
      <c r="D65" s="175"/>
      <c r="E65" s="175"/>
      <c r="F65" s="164">
        <v>0.15575070846522324</v>
      </c>
    </row>
    <row r="66" spans="1:6" ht="27.75" customHeight="1" x14ac:dyDescent="0.25">
      <c r="A66" s="144" t="s">
        <v>217</v>
      </c>
      <c r="B66" s="39">
        <f>IFERROR(INDEX('Annex 1 LV, HV &amp; UMS charges_N'!$B$14:$B$45,MATCH($A66,'Annex 1 LV, HV &amp; UMS charges_N'!$A$14:$A$294,0)),INDEX('Annex 4 LDNO charges_N'!$B$14:$B$203,MATCH($A66,'Annex 4 LDNO charges_N'!$A$14:$A$203,0)))</f>
        <v>0</v>
      </c>
      <c r="C66" s="143">
        <v>0</v>
      </c>
      <c r="D66" s="175"/>
      <c r="E66" s="175"/>
      <c r="F66" s="164">
        <v>0.15575070846522324</v>
      </c>
    </row>
    <row r="67" spans="1:6" ht="27.75" customHeight="1" x14ac:dyDescent="0.25">
      <c r="A67" s="144" t="s">
        <v>218</v>
      </c>
      <c r="B67" s="39">
        <f>IFERROR(INDEX('Annex 1 LV, HV &amp; UMS charges_N'!$B$14:$B$45,MATCH($A67,'Annex 1 LV, HV &amp; UMS charges_N'!$A$14:$A$294,0)),INDEX('Annex 4 LDNO charges_N'!$B$14:$B$203,MATCH($A67,'Annex 4 LDNO charges_N'!$A$14:$A$203,0)))</f>
        <v>0</v>
      </c>
      <c r="C67" s="143">
        <v>0</v>
      </c>
      <c r="D67" s="175"/>
      <c r="E67" s="175"/>
      <c r="F67" s="164">
        <v>0.15575070846522324</v>
      </c>
    </row>
    <row r="68" spans="1:6" ht="27.75" customHeight="1" x14ac:dyDescent="0.25">
      <c r="A68" s="144" t="s">
        <v>219</v>
      </c>
      <c r="B68" s="39">
        <f>IFERROR(INDEX('Annex 1 LV, HV &amp; UMS charges_N'!$B$14:$B$45,MATCH($A68,'Annex 1 LV, HV &amp; UMS charges_N'!$A$14:$A$294,0)),INDEX('Annex 4 LDNO charges_N'!$B$14:$B$203,MATCH($A68,'Annex 4 LDNO charges_N'!$A$14:$A$203,0)))</f>
        <v>0</v>
      </c>
      <c r="C68" s="143">
        <v>0</v>
      </c>
      <c r="D68" s="175"/>
      <c r="E68" s="175"/>
      <c r="F68" s="164">
        <v>0.15575070846522324</v>
      </c>
    </row>
    <row r="69" spans="1:6" ht="27.75" customHeight="1" x14ac:dyDescent="0.25">
      <c r="A69" s="144" t="s">
        <v>220</v>
      </c>
      <c r="B69" s="39">
        <f>IFERROR(INDEX('Annex 1 LV, HV &amp; UMS charges_N'!$B$14:$B$45,MATCH($A69,'Annex 1 LV, HV &amp; UMS charges_N'!$A$14:$A$294,0)),INDEX('Annex 4 LDNO charges_N'!$B$14:$B$203,MATCH($A69,'Annex 4 LDNO charges_N'!$A$14:$A$203,0)))</f>
        <v>0</v>
      </c>
      <c r="C69" s="143">
        <v>0</v>
      </c>
      <c r="D69" s="175"/>
      <c r="E69" s="175"/>
      <c r="F69" s="164">
        <v>0.15575070846522324</v>
      </c>
    </row>
    <row r="70" spans="1:6" ht="27.75" customHeight="1" x14ac:dyDescent="0.25">
      <c r="A70" s="144" t="s">
        <v>221</v>
      </c>
      <c r="B70" s="39">
        <f>IFERROR(INDEX('Annex 1 LV, HV &amp; UMS charges_N'!$B$14:$B$45,MATCH($A70,'Annex 1 LV, HV &amp; UMS charges_N'!$A$14:$A$294,0)),INDEX('Annex 4 LDNO charges_N'!$B$14:$B$203,MATCH($A70,'Annex 4 LDNO charges_N'!$A$14:$A$203,0)))</f>
        <v>0</v>
      </c>
      <c r="C70" s="143">
        <v>0</v>
      </c>
      <c r="D70" s="175"/>
      <c r="E70" s="175"/>
      <c r="F70" s="164">
        <v>0.15575070846522324</v>
      </c>
    </row>
    <row r="71" spans="1:6" ht="27.75" customHeight="1" x14ac:dyDescent="0.25">
      <c r="A71" s="144" t="s">
        <v>222</v>
      </c>
      <c r="B71" s="39">
        <f>IFERROR(INDEX('Annex 1 LV, HV &amp; UMS charges_N'!$B$14:$B$45,MATCH($A71,'Annex 1 LV, HV &amp; UMS charges_N'!$A$14:$A$294,0)),INDEX('Annex 4 LDNO charges_N'!$B$14:$B$203,MATCH($A71,'Annex 4 LDNO charges_N'!$A$14:$A$203,0)))</f>
        <v>0</v>
      </c>
      <c r="C71" s="143">
        <v>0</v>
      </c>
      <c r="D71" s="175"/>
      <c r="E71" s="175"/>
      <c r="F71" s="164">
        <v>0.15575070846522324</v>
      </c>
    </row>
    <row r="72" spans="1:6" ht="27.75" customHeight="1" x14ac:dyDescent="0.25">
      <c r="A72" s="144" t="s">
        <v>223</v>
      </c>
      <c r="B72" s="39">
        <f>IFERROR(INDEX('Annex 1 LV, HV &amp; UMS charges_N'!$B$14:$B$45,MATCH($A72,'Annex 1 LV, HV &amp; UMS charges_N'!$A$14:$A$294,0)),INDEX('Annex 4 LDNO charges_N'!$B$14:$B$203,MATCH($A72,'Annex 4 LDNO charges_N'!$A$14:$A$203,0)))</f>
        <v>0</v>
      </c>
      <c r="C72" s="143">
        <v>0</v>
      </c>
      <c r="D72" s="175"/>
      <c r="E72" s="175"/>
      <c r="F72" s="164">
        <v>0.15575070846522324</v>
      </c>
    </row>
    <row r="73" spans="1:6" ht="27.75" customHeight="1" x14ac:dyDescent="0.25">
      <c r="A73" s="144" t="s">
        <v>224</v>
      </c>
      <c r="B73" s="39">
        <f>IFERROR(INDEX('Annex 1 LV, HV &amp; UMS charges_N'!$B$14:$B$45,MATCH($A73,'Annex 1 LV, HV &amp; UMS charges_N'!$A$14:$A$294,0)),INDEX('Annex 4 LDNO charges_N'!$B$14:$B$203,MATCH($A73,'Annex 4 LDNO charges_N'!$A$14:$A$203,0)))</f>
        <v>0</v>
      </c>
      <c r="C73" s="143">
        <v>0</v>
      </c>
      <c r="D73" s="175"/>
      <c r="E73" s="175"/>
      <c r="F73" s="164">
        <v>0.15575070846522324</v>
      </c>
    </row>
    <row r="74" spans="1:6" ht="27.75" customHeight="1" x14ac:dyDescent="0.25">
      <c r="A74" s="144" t="s">
        <v>225</v>
      </c>
      <c r="B74" s="39">
        <f>IFERROR(INDEX('Annex 1 LV, HV &amp; UMS charges_N'!$B$14:$B$45,MATCH($A74,'Annex 1 LV, HV &amp; UMS charges_N'!$A$14:$A$294,0)),INDEX('Annex 4 LDNO charges_N'!$B$14:$B$203,MATCH($A74,'Annex 4 LDNO charges_N'!$A$14:$A$203,0)))</f>
        <v>0</v>
      </c>
      <c r="C74" s="143">
        <v>0</v>
      </c>
      <c r="D74" s="175"/>
      <c r="E74" s="175"/>
      <c r="F74" s="164">
        <v>0.15575070846522324</v>
      </c>
    </row>
    <row r="75" spans="1:6" ht="27.75" customHeight="1" x14ac:dyDescent="0.25">
      <c r="A75" s="144" t="s">
        <v>226</v>
      </c>
      <c r="B75" s="39">
        <f>IFERROR(INDEX('Annex 1 LV, HV &amp; UMS charges_N'!$B$14:$B$45,MATCH($A75,'Annex 1 LV, HV &amp; UMS charges_N'!$A$14:$A$294,0)),INDEX('Annex 4 LDNO charges_N'!$B$14:$B$203,MATCH($A75,'Annex 4 LDNO charges_N'!$A$14:$A$203,0)))</f>
        <v>0</v>
      </c>
      <c r="C75" s="143">
        <v>0</v>
      </c>
      <c r="D75" s="175"/>
      <c r="E75" s="175"/>
      <c r="F75" s="164">
        <v>0.15575070846522324</v>
      </c>
    </row>
    <row r="76" spans="1:6" ht="27.75" customHeight="1" x14ac:dyDescent="0.25">
      <c r="A76" s="144" t="s">
        <v>227</v>
      </c>
      <c r="B76" s="39">
        <f>IFERROR(INDEX('Annex 1 LV, HV &amp; UMS charges_N'!$B$14:$B$45,MATCH($A76,'Annex 1 LV, HV &amp; UMS charges_N'!$A$14:$A$294,0)),INDEX('Annex 4 LDNO charges_N'!$B$14:$B$203,MATCH($A76,'Annex 4 LDNO charges_N'!$A$14:$A$203,0)))</f>
        <v>0</v>
      </c>
      <c r="C76" s="143">
        <v>0</v>
      </c>
      <c r="D76" s="175"/>
      <c r="E76" s="175"/>
      <c r="F76" s="164">
        <v>0.15575070846522324</v>
      </c>
    </row>
    <row r="77" spans="1:6" ht="27.75" customHeight="1" x14ac:dyDescent="0.25">
      <c r="A77" s="144" t="s">
        <v>228</v>
      </c>
      <c r="B77" s="39">
        <f>IFERROR(INDEX('Annex 1 LV, HV &amp; UMS charges_N'!$B$14:$B$45,MATCH($A77,'Annex 1 LV, HV &amp; UMS charges_N'!$A$14:$A$294,0)),INDEX('Annex 4 LDNO charges_N'!$B$14:$B$203,MATCH($A77,'Annex 4 LDNO charges_N'!$A$14:$A$203,0)))</f>
        <v>0</v>
      </c>
      <c r="C77" s="143">
        <v>0</v>
      </c>
      <c r="D77" s="175"/>
      <c r="E77" s="175"/>
      <c r="F77" s="164">
        <v>0.15575070846522324</v>
      </c>
    </row>
    <row r="78" spans="1:6" ht="27.75" customHeight="1" x14ac:dyDescent="0.25">
      <c r="A78" s="144" t="s">
        <v>229</v>
      </c>
      <c r="B78" s="39">
        <f>IFERROR(INDEX('Annex 1 LV, HV &amp; UMS charges_N'!$B$14:$B$45,MATCH($A78,'Annex 1 LV, HV &amp; UMS charges_N'!$A$14:$A$294,0)),INDEX('Annex 4 LDNO charges_N'!$B$14:$B$203,MATCH($A78,'Annex 4 LDNO charges_N'!$A$14:$A$203,0)))</f>
        <v>0</v>
      </c>
      <c r="C78" s="143">
        <v>0</v>
      </c>
      <c r="D78" s="175"/>
      <c r="E78" s="175"/>
      <c r="F78" s="164">
        <v>0.15575070846522324</v>
      </c>
    </row>
    <row r="79" spans="1:6" ht="27.75" customHeight="1" x14ac:dyDescent="0.25">
      <c r="A79" s="144" t="s">
        <v>236</v>
      </c>
      <c r="B79" s="39">
        <f>IFERROR(INDEX('Annex 1 LV, HV &amp; UMS charges_N'!$B$14:$B$45,MATCH($A79,'Annex 1 LV, HV &amp; UMS charges_N'!$A$14:$A$294,0)),INDEX('Annex 4 LDNO charges_N'!$B$14:$B$203,MATCH($A79,'Annex 4 LDNO charges_N'!$A$14:$A$203,0)))</f>
        <v>0</v>
      </c>
      <c r="C79" s="171" t="s">
        <v>72</v>
      </c>
      <c r="D79" s="164">
        <v>0.13943265097264146</v>
      </c>
      <c r="E79" s="164">
        <v>2.4900000000000002</v>
      </c>
      <c r="F79" s="164">
        <v>0.15575070846522324</v>
      </c>
    </row>
    <row r="80" spans="1:6" ht="27.75" customHeight="1" x14ac:dyDescent="0.25">
      <c r="A80" s="144" t="s">
        <v>238</v>
      </c>
      <c r="B80" s="39">
        <f>IFERROR(INDEX('Annex 1 LV, HV &amp; UMS charges_N'!$B$14:$B$45,MATCH($A80,'Annex 1 LV, HV &amp; UMS charges_N'!$A$14:$A$294,0)),INDEX('Annex 4 LDNO charges_N'!$B$14:$B$203,MATCH($A80,'Annex 4 LDNO charges_N'!$A$14:$A$203,0)))</f>
        <v>0</v>
      </c>
      <c r="C80" s="143" t="s">
        <v>76</v>
      </c>
      <c r="D80" s="175"/>
      <c r="E80" s="175"/>
      <c r="F80" s="164">
        <v>0.15575070846522324</v>
      </c>
    </row>
    <row r="81" spans="1:6" ht="27.75" customHeight="1" x14ac:dyDescent="0.25">
      <c r="A81" s="144" t="s">
        <v>239</v>
      </c>
      <c r="B81" s="39">
        <f>IFERROR(INDEX('Annex 1 LV, HV &amp; UMS charges_N'!$B$14:$B$45,MATCH($A81,'Annex 1 LV, HV &amp; UMS charges_N'!$A$14:$A$294,0)),INDEX('Annex 4 LDNO charges_N'!$B$14:$B$203,MATCH($A81,'Annex 4 LDNO charges_N'!$A$14:$A$203,0)))</f>
        <v>0</v>
      </c>
      <c r="C81" s="143" t="s">
        <v>76</v>
      </c>
      <c r="D81" s="175"/>
      <c r="E81" s="175"/>
      <c r="F81" s="164">
        <v>0.15575070846522324</v>
      </c>
    </row>
    <row r="82" spans="1:6" ht="27.75" customHeight="1" x14ac:dyDescent="0.25">
      <c r="A82" s="144" t="s">
        <v>240</v>
      </c>
      <c r="B82" s="39">
        <f>IFERROR(INDEX('Annex 1 LV, HV &amp; UMS charges_N'!$B$14:$B$45,MATCH($A82,'Annex 1 LV, HV &amp; UMS charges_N'!$A$14:$A$294,0)),INDEX('Annex 4 LDNO charges_N'!$B$14:$B$203,MATCH($A82,'Annex 4 LDNO charges_N'!$A$14:$A$203,0)))</f>
        <v>0</v>
      </c>
      <c r="C82" s="143" t="s">
        <v>76</v>
      </c>
      <c r="D82" s="175"/>
      <c r="E82" s="175"/>
      <c r="F82" s="164">
        <v>0.15575070846522324</v>
      </c>
    </row>
    <row r="83" spans="1:6" ht="27.75" customHeight="1" x14ac:dyDescent="0.25">
      <c r="A83" s="144" t="s">
        <v>241</v>
      </c>
      <c r="B83" s="39">
        <f>IFERROR(INDEX('Annex 1 LV, HV &amp; UMS charges_N'!$B$14:$B$45,MATCH($A83,'Annex 1 LV, HV &amp; UMS charges_N'!$A$14:$A$294,0)),INDEX('Annex 4 LDNO charges_N'!$B$14:$B$203,MATCH($A83,'Annex 4 LDNO charges_N'!$A$14:$A$203,0)))</f>
        <v>0</v>
      </c>
      <c r="C83" s="143" t="s">
        <v>76</v>
      </c>
      <c r="D83" s="175"/>
      <c r="E83" s="175"/>
      <c r="F83" s="164">
        <v>0.15575070846522324</v>
      </c>
    </row>
    <row r="84" spans="1:6" ht="27.75" customHeight="1" x14ac:dyDescent="0.25">
      <c r="A84" s="144" t="s">
        <v>242</v>
      </c>
      <c r="B84" s="39">
        <f>IFERROR(INDEX('Annex 1 LV, HV &amp; UMS charges_N'!$B$14:$B$45,MATCH($A84,'Annex 1 LV, HV &amp; UMS charges_N'!$A$14:$A$294,0)),INDEX('Annex 4 LDNO charges_N'!$B$14:$B$203,MATCH($A84,'Annex 4 LDNO charges_N'!$A$14:$A$203,0)))</f>
        <v>0</v>
      </c>
      <c r="C84" s="143" t="s">
        <v>76</v>
      </c>
      <c r="D84" s="175"/>
      <c r="E84" s="175"/>
      <c r="F84" s="164">
        <v>0.15575070846522324</v>
      </c>
    </row>
    <row r="85" spans="1:6" ht="27.75" customHeight="1" x14ac:dyDescent="0.25">
      <c r="A85" s="144" t="s">
        <v>244</v>
      </c>
      <c r="B85" s="39">
        <f>IFERROR(INDEX('Annex 1 LV, HV &amp; UMS charges_N'!$B$14:$B$45,MATCH($A85,'Annex 1 LV, HV &amp; UMS charges_N'!$A$14:$A$294,0)),INDEX('Annex 4 LDNO charges_N'!$B$14:$B$203,MATCH($A85,'Annex 4 LDNO charges_N'!$A$14:$A$203,0)))</f>
        <v>0</v>
      </c>
      <c r="C85" s="143">
        <v>0</v>
      </c>
      <c r="D85" s="175"/>
      <c r="E85" s="175"/>
      <c r="F85" s="164">
        <v>0.15575070846522324</v>
      </c>
    </row>
    <row r="86" spans="1:6" ht="27.75" customHeight="1" x14ac:dyDescent="0.25">
      <c r="A86" s="144" t="s">
        <v>245</v>
      </c>
      <c r="B86" s="39">
        <f>IFERROR(INDEX('Annex 1 LV, HV &amp; UMS charges_N'!$B$14:$B$45,MATCH($A86,'Annex 1 LV, HV &amp; UMS charges_N'!$A$14:$A$294,0)),INDEX('Annex 4 LDNO charges_N'!$B$14:$B$203,MATCH($A86,'Annex 4 LDNO charges_N'!$A$14:$A$203,0)))</f>
        <v>0</v>
      </c>
      <c r="C86" s="143">
        <v>0</v>
      </c>
      <c r="D86" s="175"/>
      <c r="E86" s="175"/>
      <c r="F86" s="164">
        <v>0.15575070846522324</v>
      </c>
    </row>
    <row r="87" spans="1:6" ht="27.75" customHeight="1" x14ac:dyDescent="0.25">
      <c r="A87" s="144" t="s">
        <v>246</v>
      </c>
      <c r="B87" s="39">
        <f>IFERROR(INDEX('Annex 1 LV, HV &amp; UMS charges_N'!$B$14:$B$45,MATCH($A87,'Annex 1 LV, HV &amp; UMS charges_N'!$A$14:$A$294,0)),INDEX('Annex 4 LDNO charges_N'!$B$14:$B$203,MATCH($A87,'Annex 4 LDNO charges_N'!$A$14:$A$203,0)))</f>
        <v>0</v>
      </c>
      <c r="C87" s="143">
        <v>0</v>
      </c>
      <c r="D87" s="175"/>
      <c r="E87" s="175"/>
      <c r="F87" s="164">
        <v>0.15575070846522324</v>
      </c>
    </row>
    <row r="88" spans="1:6" ht="27.75" customHeight="1" x14ac:dyDescent="0.25">
      <c r="A88" s="144" t="s">
        <v>247</v>
      </c>
      <c r="B88" s="39">
        <f>IFERROR(INDEX('Annex 1 LV, HV &amp; UMS charges_N'!$B$14:$B$45,MATCH($A88,'Annex 1 LV, HV &amp; UMS charges_N'!$A$14:$A$294,0)),INDEX('Annex 4 LDNO charges_N'!$B$14:$B$203,MATCH($A88,'Annex 4 LDNO charges_N'!$A$14:$A$203,0)))</f>
        <v>0</v>
      </c>
      <c r="C88" s="143">
        <v>0</v>
      </c>
      <c r="D88" s="175"/>
      <c r="E88" s="175"/>
      <c r="F88" s="164">
        <v>0.15575070846522324</v>
      </c>
    </row>
    <row r="89" spans="1:6" ht="27.75" customHeight="1" x14ac:dyDescent="0.25">
      <c r="A89" s="144" t="s">
        <v>248</v>
      </c>
      <c r="B89" s="39">
        <f>IFERROR(INDEX('Annex 1 LV, HV &amp; UMS charges_N'!$B$14:$B$45,MATCH($A89,'Annex 1 LV, HV &amp; UMS charges_N'!$A$14:$A$294,0)),INDEX('Annex 4 LDNO charges_N'!$B$14:$B$203,MATCH($A89,'Annex 4 LDNO charges_N'!$A$14:$A$203,0)))</f>
        <v>0</v>
      </c>
      <c r="C89" s="143">
        <v>0</v>
      </c>
      <c r="D89" s="175"/>
      <c r="E89" s="175"/>
      <c r="F89" s="164">
        <v>0.15575070846522324</v>
      </c>
    </row>
    <row r="90" spans="1:6" ht="27.75" customHeight="1" x14ac:dyDescent="0.25">
      <c r="A90" s="144" t="s">
        <v>249</v>
      </c>
      <c r="B90" s="39">
        <f>IFERROR(INDEX('Annex 1 LV, HV &amp; UMS charges_N'!$B$14:$B$45,MATCH($A90,'Annex 1 LV, HV &amp; UMS charges_N'!$A$14:$A$294,0)),INDEX('Annex 4 LDNO charges_N'!$B$14:$B$203,MATCH($A90,'Annex 4 LDNO charges_N'!$A$14:$A$203,0)))</f>
        <v>0</v>
      </c>
      <c r="C90" s="143">
        <v>0</v>
      </c>
      <c r="D90" s="175"/>
      <c r="E90" s="175"/>
      <c r="F90" s="164">
        <v>0.15575070846522324</v>
      </c>
    </row>
    <row r="91" spans="1:6" ht="27.75" customHeight="1" x14ac:dyDescent="0.25">
      <c r="A91" s="144" t="s">
        <v>250</v>
      </c>
      <c r="B91" s="39">
        <f>IFERROR(INDEX('Annex 1 LV, HV &amp; UMS charges_N'!$B$14:$B$45,MATCH($A91,'Annex 1 LV, HV &amp; UMS charges_N'!$A$14:$A$294,0)),INDEX('Annex 4 LDNO charges_N'!$B$14:$B$203,MATCH($A91,'Annex 4 LDNO charges_N'!$A$14:$A$203,0)))</f>
        <v>0</v>
      </c>
      <c r="C91" s="143">
        <v>0</v>
      </c>
      <c r="D91" s="175"/>
      <c r="E91" s="175"/>
      <c r="F91" s="164">
        <v>0.15575070846522324</v>
      </c>
    </row>
    <row r="92" spans="1:6" ht="27.75" customHeight="1" x14ac:dyDescent="0.25">
      <c r="A92" s="144" t="s">
        <v>251</v>
      </c>
      <c r="B92" s="39">
        <f>IFERROR(INDEX('Annex 1 LV, HV &amp; UMS charges_N'!$B$14:$B$45,MATCH($A92,'Annex 1 LV, HV &amp; UMS charges_N'!$A$14:$A$294,0)),INDEX('Annex 4 LDNO charges_N'!$B$14:$B$203,MATCH($A92,'Annex 4 LDNO charges_N'!$A$14:$A$203,0)))</f>
        <v>0</v>
      </c>
      <c r="C92" s="143">
        <v>0</v>
      </c>
      <c r="D92" s="175"/>
      <c r="E92" s="175"/>
      <c r="F92" s="164">
        <v>0.15575070846522324</v>
      </c>
    </row>
    <row r="93" spans="1:6" ht="27.75" customHeight="1" x14ac:dyDescent="0.25">
      <c r="A93" s="144" t="s">
        <v>252</v>
      </c>
      <c r="B93" s="39">
        <f>IFERROR(INDEX('Annex 1 LV, HV &amp; UMS charges_N'!$B$14:$B$45,MATCH($A93,'Annex 1 LV, HV &amp; UMS charges_N'!$A$14:$A$294,0)),INDEX('Annex 4 LDNO charges_N'!$B$14:$B$203,MATCH($A93,'Annex 4 LDNO charges_N'!$A$14:$A$203,0)))</f>
        <v>0</v>
      </c>
      <c r="C93" s="143">
        <v>0</v>
      </c>
      <c r="D93" s="175"/>
      <c r="E93" s="175"/>
      <c r="F93" s="164">
        <v>0.15575070846522324</v>
      </c>
    </row>
    <row r="94" spans="1:6" ht="27.75" customHeight="1" x14ac:dyDescent="0.25">
      <c r="A94" s="144" t="s">
        <v>253</v>
      </c>
      <c r="B94" s="39">
        <f>IFERROR(INDEX('Annex 1 LV, HV &amp; UMS charges_N'!$B$14:$B$45,MATCH($A94,'Annex 1 LV, HV &amp; UMS charges_N'!$A$14:$A$294,0)),INDEX('Annex 4 LDNO charges_N'!$B$14:$B$203,MATCH($A94,'Annex 4 LDNO charges_N'!$A$14:$A$203,0)))</f>
        <v>0</v>
      </c>
      <c r="C94" s="143">
        <v>0</v>
      </c>
      <c r="D94" s="175"/>
      <c r="E94" s="175"/>
      <c r="F94" s="164">
        <v>0.15575070846522324</v>
      </c>
    </row>
    <row r="95" spans="1:6" ht="27.75" customHeight="1" x14ac:dyDescent="0.25">
      <c r="A95" s="144" t="s">
        <v>254</v>
      </c>
      <c r="B95" s="39">
        <f>IFERROR(INDEX('Annex 1 LV, HV &amp; UMS charges_N'!$B$14:$B$45,MATCH($A95,'Annex 1 LV, HV &amp; UMS charges_N'!$A$14:$A$294,0)),INDEX('Annex 4 LDNO charges_N'!$B$14:$B$203,MATCH($A95,'Annex 4 LDNO charges_N'!$A$14:$A$203,0)))</f>
        <v>0</v>
      </c>
      <c r="C95" s="143">
        <v>0</v>
      </c>
      <c r="D95" s="175"/>
      <c r="E95" s="175"/>
      <c r="F95" s="164">
        <v>0.15575070846522324</v>
      </c>
    </row>
    <row r="96" spans="1:6" ht="27.75" customHeight="1" x14ac:dyDescent="0.25">
      <c r="A96" s="144" t="s">
        <v>255</v>
      </c>
      <c r="B96" s="39">
        <f>IFERROR(INDEX('Annex 1 LV, HV &amp; UMS charges_N'!$B$14:$B$45,MATCH($A96,'Annex 1 LV, HV &amp; UMS charges_N'!$A$14:$A$294,0)),INDEX('Annex 4 LDNO charges_N'!$B$14:$B$203,MATCH($A96,'Annex 4 LDNO charges_N'!$A$14:$A$203,0)))</f>
        <v>0</v>
      </c>
      <c r="C96" s="143">
        <v>0</v>
      </c>
      <c r="D96" s="175"/>
      <c r="E96" s="175"/>
      <c r="F96" s="164">
        <v>0.15575070846522324</v>
      </c>
    </row>
    <row r="97" spans="1:6" ht="27.75" customHeight="1" x14ac:dyDescent="0.25">
      <c r="A97" s="144" t="s">
        <v>256</v>
      </c>
      <c r="B97" s="39">
        <f>IFERROR(INDEX('Annex 1 LV, HV &amp; UMS charges_N'!$B$14:$B$45,MATCH($A97,'Annex 1 LV, HV &amp; UMS charges_N'!$A$14:$A$294,0)),INDEX('Annex 4 LDNO charges_N'!$B$14:$B$203,MATCH($A97,'Annex 4 LDNO charges_N'!$A$14:$A$203,0)))</f>
        <v>0</v>
      </c>
      <c r="C97" s="143">
        <v>0</v>
      </c>
      <c r="D97" s="175"/>
      <c r="E97" s="175"/>
      <c r="F97" s="164">
        <v>0.15575070846522324</v>
      </c>
    </row>
    <row r="98" spans="1:6" ht="27.75" customHeight="1" x14ac:dyDescent="0.25">
      <c r="A98" s="144" t="s">
        <v>257</v>
      </c>
      <c r="B98" s="39">
        <f>IFERROR(INDEX('Annex 1 LV, HV &amp; UMS charges_N'!$B$14:$B$45,MATCH($A98,'Annex 1 LV, HV &amp; UMS charges_N'!$A$14:$A$294,0)),INDEX('Annex 4 LDNO charges_N'!$B$14:$B$203,MATCH($A98,'Annex 4 LDNO charges_N'!$A$14:$A$203,0)))</f>
        <v>0</v>
      </c>
      <c r="C98" s="143">
        <v>0</v>
      </c>
      <c r="D98" s="175"/>
      <c r="E98" s="175"/>
      <c r="F98" s="164">
        <v>0.15575070846522324</v>
      </c>
    </row>
    <row r="99" spans="1:6" ht="27.75" customHeight="1" x14ac:dyDescent="0.25">
      <c r="A99" s="144" t="s">
        <v>258</v>
      </c>
      <c r="B99" s="39">
        <f>IFERROR(INDEX('Annex 1 LV, HV &amp; UMS charges_N'!$B$14:$B$45,MATCH($A99,'Annex 1 LV, HV &amp; UMS charges_N'!$A$14:$A$294,0)),INDEX('Annex 4 LDNO charges_N'!$B$14:$B$203,MATCH($A99,'Annex 4 LDNO charges_N'!$A$14:$A$203,0)))</f>
        <v>0</v>
      </c>
      <c r="C99" s="143">
        <v>0</v>
      </c>
      <c r="D99" s="175"/>
      <c r="E99" s="175"/>
      <c r="F99" s="164">
        <v>0.15575070846522324</v>
      </c>
    </row>
    <row r="100" spans="1:6" ht="27.75" customHeight="1" x14ac:dyDescent="0.25">
      <c r="A100" s="144" t="s">
        <v>265</v>
      </c>
      <c r="B100" s="39">
        <f>IFERROR(INDEX('Annex 1 LV, HV &amp; UMS charges_N'!$B$14:$B$45,MATCH($A100,'Annex 1 LV, HV &amp; UMS charges_N'!$A$14:$A$294,0)),INDEX('Annex 4 LDNO charges_N'!$B$14:$B$203,MATCH($A100,'Annex 4 LDNO charges_N'!$A$14:$A$203,0)))</f>
        <v>0</v>
      </c>
      <c r="C100" s="171" t="s">
        <v>72</v>
      </c>
      <c r="D100" s="164">
        <v>0.13943265097264146</v>
      </c>
      <c r="E100" s="164">
        <v>2.4900000000000002</v>
      </c>
      <c r="F100" s="164">
        <v>0.15575070846522324</v>
      </c>
    </row>
    <row r="101" spans="1:6" ht="27.75" customHeight="1" x14ac:dyDescent="0.25">
      <c r="A101" s="144" t="s">
        <v>267</v>
      </c>
      <c r="B101" s="39">
        <f>IFERROR(INDEX('Annex 1 LV, HV &amp; UMS charges_N'!$B$14:$B$45,MATCH($A101,'Annex 1 LV, HV &amp; UMS charges_N'!$A$14:$A$294,0)),INDEX('Annex 4 LDNO charges_N'!$B$14:$B$203,MATCH($A101,'Annex 4 LDNO charges_N'!$A$14:$A$203,0)))</f>
        <v>0</v>
      </c>
      <c r="C101" s="143" t="s">
        <v>76</v>
      </c>
      <c r="D101" s="175"/>
      <c r="E101" s="175"/>
      <c r="F101" s="164">
        <v>0.15575070846522324</v>
      </c>
    </row>
    <row r="102" spans="1:6" ht="27.75" customHeight="1" x14ac:dyDescent="0.25">
      <c r="A102" s="144" t="s">
        <v>268</v>
      </c>
      <c r="B102" s="39">
        <f>IFERROR(INDEX('Annex 1 LV, HV &amp; UMS charges_N'!$B$14:$B$45,MATCH($A102,'Annex 1 LV, HV &amp; UMS charges_N'!$A$14:$A$294,0)),INDEX('Annex 4 LDNO charges_N'!$B$14:$B$203,MATCH($A102,'Annex 4 LDNO charges_N'!$A$14:$A$203,0)))</f>
        <v>0</v>
      </c>
      <c r="C102" s="143" t="s">
        <v>76</v>
      </c>
      <c r="D102" s="175"/>
      <c r="E102" s="175"/>
      <c r="F102" s="164">
        <v>0.15575070846522324</v>
      </c>
    </row>
    <row r="103" spans="1:6" ht="27.75" customHeight="1" x14ac:dyDescent="0.25">
      <c r="A103" s="144" t="s">
        <v>269</v>
      </c>
      <c r="B103" s="39">
        <f>IFERROR(INDEX('Annex 1 LV, HV &amp; UMS charges_N'!$B$14:$B$45,MATCH($A103,'Annex 1 LV, HV &amp; UMS charges_N'!$A$14:$A$294,0)),INDEX('Annex 4 LDNO charges_N'!$B$14:$B$203,MATCH($A103,'Annex 4 LDNO charges_N'!$A$14:$A$203,0)))</f>
        <v>0</v>
      </c>
      <c r="C103" s="143" t="s">
        <v>76</v>
      </c>
      <c r="D103" s="175"/>
      <c r="E103" s="175"/>
      <c r="F103" s="164">
        <v>0.15575070846522324</v>
      </c>
    </row>
    <row r="104" spans="1:6" ht="27.75" customHeight="1" x14ac:dyDescent="0.25">
      <c r="A104" s="144" t="s">
        <v>270</v>
      </c>
      <c r="B104" s="39">
        <f>IFERROR(INDEX('Annex 1 LV, HV &amp; UMS charges_N'!$B$14:$B$45,MATCH($A104,'Annex 1 LV, HV &amp; UMS charges_N'!$A$14:$A$294,0)),INDEX('Annex 4 LDNO charges_N'!$B$14:$B$203,MATCH($A104,'Annex 4 LDNO charges_N'!$A$14:$A$203,0)))</f>
        <v>0</v>
      </c>
      <c r="C104" s="143" t="s">
        <v>76</v>
      </c>
      <c r="D104" s="175"/>
      <c r="E104" s="175"/>
      <c r="F104" s="164">
        <v>0.15575070846522324</v>
      </c>
    </row>
    <row r="105" spans="1:6" ht="27.75" customHeight="1" x14ac:dyDescent="0.25">
      <c r="A105" s="144" t="s">
        <v>271</v>
      </c>
      <c r="B105" s="39">
        <f>IFERROR(INDEX('Annex 1 LV, HV &amp; UMS charges_N'!$B$14:$B$45,MATCH($A105,'Annex 1 LV, HV &amp; UMS charges_N'!$A$14:$A$294,0)),INDEX('Annex 4 LDNO charges_N'!$B$14:$B$203,MATCH($A105,'Annex 4 LDNO charges_N'!$A$14:$A$203,0)))</f>
        <v>0</v>
      </c>
      <c r="C105" s="143" t="s">
        <v>76</v>
      </c>
      <c r="D105" s="175"/>
      <c r="E105" s="175"/>
      <c r="F105" s="164">
        <v>0.15575070846522324</v>
      </c>
    </row>
    <row r="106" spans="1:6" ht="27.75" customHeight="1" x14ac:dyDescent="0.25">
      <c r="A106" s="144" t="s">
        <v>273</v>
      </c>
      <c r="B106" s="39">
        <f>IFERROR(INDEX('Annex 1 LV, HV &amp; UMS charges_N'!$B$14:$B$45,MATCH($A106,'Annex 1 LV, HV &amp; UMS charges_N'!$A$14:$A$294,0)),INDEX('Annex 4 LDNO charges_N'!$B$14:$B$203,MATCH($A106,'Annex 4 LDNO charges_N'!$A$14:$A$203,0)))</f>
        <v>0</v>
      </c>
      <c r="C106" s="143">
        <v>0</v>
      </c>
      <c r="D106" s="175"/>
      <c r="E106" s="175"/>
      <c r="F106" s="164">
        <v>0.15575070846522324</v>
      </c>
    </row>
    <row r="107" spans="1:6" ht="27.75" customHeight="1" x14ac:dyDescent="0.25">
      <c r="A107" s="144" t="s">
        <v>274</v>
      </c>
      <c r="B107" s="39">
        <f>IFERROR(INDEX('Annex 1 LV, HV &amp; UMS charges_N'!$B$14:$B$45,MATCH($A107,'Annex 1 LV, HV &amp; UMS charges_N'!$A$14:$A$294,0)),INDEX('Annex 4 LDNO charges_N'!$B$14:$B$203,MATCH($A107,'Annex 4 LDNO charges_N'!$A$14:$A$203,0)))</f>
        <v>0</v>
      </c>
      <c r="C107" s="143">
        <v>0</v>
      </c>
      <c r="D107" s="175"/>
      <c r="E107" s="175"/>
      <c r="F107" s="164">
        <v>0.15575070846522324</v>
      </c>
    </row>
    <row r="108" spans="1:6" ht="27.75" customHeight="1" x14ac:dyDescent="0.25">
      <c r="A108" s="144" t="s">
        <v>275</v>
      </c>
      <c r="B108" s="39">
        <f>IFERROR(INDEX('Annex 1 LV, HV &amp; UMS charges_N'!$B$14:$B$45,MATCH($A108,'Annex 1 LV, HV &amp; UMS charges_N'!$A$14:$A$294,0)),INDEX('Annex 4 LDNO charges_N'!$B$14:$B$203,MATCH($A108,'Annex 4 LDNO charges_N'!$A$14:$A$203,0)))</f>
        <v>0</v>
      </c>
      <c r="C108" s="143">
        <v>0</v>
      </c>
      <c r="D108" s="175"/>
      <c r="E108" s="175"/>
      <c r="F108" s="164">
        <v>0.15575070846522324</v>
      </c>
    </row>
    <row r="109" spans="1:6" ht="27.75" customHeight="1" x14ac:dyDescent="0.25">
      <c r="A109" s="144" t="s">
        <v>276</v>
      </c>
      <c r="B109" s="39">
        <f>IFERROR(INDEX('Annex 1 LV, HV &amp; UMS charges_N'!$B$14:$B$45,MATCH($A109,'Annex 1 LV, HV &amp; UMS charges_N'!$A$14:$A$294,0)),INDEX('Annex 4 LDNO charges_N'!$B$14:$B$203,MATCH($A109,'Annex 4 LDNO charges_N'!$A$14:$A$203,0)))</f>
        <v>0</v>
      </c>
      <c r="C109" s="143">
        <v>0</v>
      </c>
      <c r="D109" s="175"/>
      <c r="E109" s="175"/>
      <c r="F109" s="164">
        <v>0.15575070846522324</v>
      </c>
    </row>
    <row r="110" spans="1:6" ht="27.75" customHeight="1" x14ac:dyDescent="0.25">
      <c r="A110" s="144" t="s">
        <v>277</v>
      </c>
      <c r="B110" s="39">
        <f>IFERROR(INDEX('Annex 1 LV, HV &amp; UMS charges_N'!$B$14:$B$45,MATCH($A110,'Annex 1 LV, HV &amp; UMS charges_N'!$A$14:$A$294,0)),INDEX('Annex 4 LDNO charges_N'!$B$14:$B$203,MATCH($A110,'Annex 4 LDNO charges_N'!$A$14:$A$203,0)))</f>
        <v>0</v>
      </c>
      <c r="C110" s="143">
        <v>0</v>
      </c>
      <c r="D110" s="175"/>
      <c r="E110" s="175"/>
      <c r="F110" s="164">
        <v>0.15575070846522324</v>
      </c>
    </row>
    <row r="111" spans="1:6" ht="27.75" customHeight="1" x14ac:dyDescent="0.25">
      <c r="A111" s="144" t="s">
        <v>278</v>
      </c>
      <c r="B111" s="39">
        <f>IFERROR(INDEX('Annex 1 LV, HV &amp; UMS charges_N'!$B$14:$B$45,MATCH($A111,'Annex 1 LV, HV &amp; UMS charges_N'!$A$14:$A$294,0)),INDEX('Annex 4 LDNO charges_N'!$B$14:$B$203,MATCH($A111,'Annex 4 LDNO charges_N'!$A$14:$A$203,0)))</f>
        <v>0</v>
      </c>
      <c r="C111" s="143">
        <v>0</v>
      </c>
      <c r="D111" s="175"/>
      <c r="E111" s="175"/>
      <c r="F111" s="164">
        <v>0.15575070846522324</v>
      </c>
    </row>
    <row r="112" spans="1:6" ht="27.75" customHeight="1" x14ac:dyDescent="0.25">
      <c r="A112" s="144" t="s">
        <v>279</v>
      </c>
      <c r="B112" s="39">
        <f>IFERROR(INDEX('Annex 1 LV, HV &amp; UMS charges_N'!$B$14:$B$45,MATCH($A112,'Annex 1 LV, HV &amp; UMS charges_N'!$A$14:$A$294,0)),INDEX('Annex 4 LDNO charges_N'!$B$14:$B$203,MATCH($A112,'Annex 4 LDNO charges_N'!$A$14:$A$203,0)))</f>
        <v>0</v>
      </c>
      <c r="C112" s="143">
        <v>0</v>
      </c>
      <c r="D112" s="175"/>
      <c r="E112" s="175"/>
      <c r="F112" s="164">
        <v>0.15575070846522324</v>
      </c>
    </row>
    <row r="113" spans="1:6" ht="27.75" customHeight="1" x14ac:dyDescent="0.25">
      <c r="A113" s="144" t="s">
        <v>280</v>
      </c>
      <c r="B113" s="39">
        <f>IFERROR(INDEX('Annex 1 LV, HV &amp; UMS charges_N'!$B$14:$B$45,MATCH($A113,'Annex 1 LV, HV &amp; UMS charges_N'!$A$14:$A$294,0)),INDEX('Annex 4 LDNO charges_N'!$B$14:$B$203,MATCH($A113,'Annex 4 LDNO charges_N'!$A$14:$A$203,0)))</f>
        <v>0</v>
      </c>
      <c r="C113" s="143">
        <v>0</v>
      </c>
      <c r="D113" s="175"/>
      <c r="E113" s="175"/>
      <c r="F113" s="164">
        <v>0.15575070846522324</v>
      </c>
    </row>
    <row r="114" spans="1:6" ht="27.75" customHeight="1" x14ac:dyDescent="0.25">
      <c r="A114" s="144" t="s">
        <v>281</v>
      </c>
      <c r="B114" s="39">
        <f>IFERROR(INDEX('Annex 1 LV, HV &amp; UMS charges_N'!$B$14:$B$45,MATCH($A114,'Annex 1 LV, HV &amp; UMS charges_N'!$A$14:$A$294,0)),INDEX('Annex 4 LDNO charges_N'!$B$14:$B$203,MATCH($A114,'Annex 4 LDNO charges_N'!$A$14:$A$203,0)))</f>
        <v>0</v>
      </c>
      <c r="C114" s="143">
        <v>0</v>
      </c>
      <c r="D114" s="175"/>
      <c r="E114" s="175"/>
      <c r="F114" s="164">
        <v>0.15575070846522324</v>
      </c>
    </row>
    <row r="115" spans="1:6" ht="27.75" customHeight="1" x14ac:dyDescent="0.25">
      <c r="A115" s="144" t="s">
        <v>282</v>
      </c>
      <c r="B115" s="39">
        <f>IFERROR(INDEX('Annex 1 LV, HV &amp; UMS charges_N'!$B$14:$B$45,MATCH($A115,'Annex 1 LV, HV &amp; UMS charges_N'!$A$14:$A$294,0)),INDEX('Annex 4 LDNO charges_N'!$B$14:$B$203,MATCH($A115,'Annex 4 LDNO charges_N'!$A$14:$A$203,0)))</f>
        <v>0</v>
      </c>
      <c r="C115" s="143">
        <v>0</v>
      </c>
      <c r="D115" s="175"/>
      <c r="E115" s="175"/>
      <c r="F115" s="164">
        <v>0.15575070846522324</v>
      </c>
    </row>
    <row r="116" spans="1:6" ht="27.75" customHeight="1" x14ac:dyDescent="0.25">
      <c r="A116" s="144" t="s">
        <v>283</v>
      </c>
      <c r="B116" s="39">
        <f>IFERROR(INDEX('Annex 1 LV, HV &amp; UMS charges_N'!$B$14:$B$45,MATCH($A116,'Annex 1 LV, HV &amp; UMS charges_N'!$A$14:$A$294,0)),INDEX('Annex 4 LDNO charges_N'!$B$14:$B$203,MATCH($A116,'Annex 4 LDNO charges_N'!$A$14:$A$203,0)))</f>
        <v>0</v>
      </c>
      <c r="C116" s="143">
        <v>0</v>
      </c>
      <c r="D116" s="175"/>
      <c r="E116" s="175"/>
      <c r="F116" s="164">
        <v>0.15575070846522324</v>
      </c>
    </row>
    <row r="117" spans="1:6" ht="27.75" customHeight="1" x14ac:dyDescent="0.25">
      <c r="A117" s="144" t="s">
        <v>284</v>
      </c>
      <c r="B117" s="39">
        <f>IFERROR(INDEX('Annex 1 LV, HV &amp; UMS charges_N'!$B$14:$B$45,MATCH($A117,'Annex 1 LV, HV &amp; UMS charges_N'!$A$14:$A$294,0)),INDEX('Annex 4 LDNO charges_N'!$B$14:$B$203,MATCH($A117,'Annex 4 LDNO charges_N'!$A$14:$A$203,0)))</f>
        <v>0</v>
      </c>
      <c r="C117" s="143">
        <v>0</v>
      </c>
      <c r="D117" s="175"/>
      <c r="E117" s="175"/>
      <c r="F117" s="164">
        <v>0.15575070846522324</v>
      </c>
    </row>
    <row r="118" spans="1:6" ht="27.75" customHeight="1" x14ac:dyDescent="0.25">
      <c r="A118" s="144" t="s">
        <v>285</v>
      </c>
      <c r="B118" s="39">
        <f>IFERROR(INDEX('Annex 1 LV, HV &amp; UMS charges_N'!$B$14:$B$45,MATCH($A118,'Annex 1 LV, HV &amp; UMS charges_N'!$A$14:$A$294,0)),INDEX('Annex 4 LDNO charges_N'!$B$14:$B$203,MATCH($A118,'Annex 4 LDNO charges_N'!$A$14:$A$203,0)))</f>
        <v>0</v>
      </c>
      <c r="C118" s="143">
        <v>0</v>
      </c>
      <c r="D118" s="175"/>
      <c r="E118" s="175"/>
      <c r="F118" s="164">
        <v>0.15575070846522324</v>
      </c>
    </row>
    <row r="119" spans="1:6" ht="27.75" customHeight="1" x14ac:dyDescent="0.25">
      <c r="A119" s="144" t="s">
        <v>286</v>
      </c>
      <c r="B119" s="39">
        <f>IFERROR(INDEX('Annex 1 LV, HV &amp; UMS charges_N'!$B$14:$B$45,MATCH($A119,'Annex 1 LV, HV &amp; UMS charges_N'!$A$14:$A$294,0)),INDEX('Annex 4 LDNO charges_N'!$B$14:$B$203,MATCH($A119,'Annex 4 LDNO charges_N'!$A$14:$A$203,0)))</f>
        <v>0</v>
      </c>
      <c r="C119" s="143">
        <v>0</v>
      </c>
      <c r="D119" s="175"/>
      <c r="E119" s="175"/>
      <c r="F119" s="164">
        <v>0.15575070846522324</v>
      </c>
    </row>
    <row r="120" spans="1:6" ht="27.75" customHeight="1" x14ac:dyDescent="0.25">
      <c r="A120" s="144" t="s">
        <v>287</v>
      </c>
      <c r="B120" s="39">
        <f>IFERROR(INDEX('Annex 1 LV, HV &amp; UMS charges_N'!$B$14:$B$45,MATCH($A120,'Annex 1 LV, HV &amp; UMS charges_N'!$A$14:$A$294,0)),INDEX('Annex 4 LDNO charges_N'!$B$14:$B$203,MATCH($A120,'Annex 4 LDNO charges_N'!$A$14:$A$203,0)))</f>
        <v>0</v>
      </c>
      <c r="C120" s="143">
        <v>0</v>
      </c>
      <c r="D120" s="175"/>
      <c r="E120" s="175"/>
      <c r="F120" s="164">
        <v>0.15575070846522324</v>
      </c>
    </row>
    <row r="121" spans="1:6" ht="27.75" customHeight="1" x14ac:dyDescent="0.25">
      <c r="A121" s="144" t="s">
        <v>294</v>
      </c>
      <c r="B121" s="39">
        <f>IFERROR(INDEX('Annex 1 LV, HV &amp; UMS charges_N'!$B$14:$B$45,MATCH($A121,'Annex 1 LV, HV &amp; UMS charges_N'!$A$14:$A$294,0)),INDEX('Annex 4 LDNO charges_N'!$B$14:$B$203,MATCH($A121,'Annex 4 LDNO charges_N'!$A$14:$A$203,0)))</f>
        <v>0</v>
      </c>
      <c r="C121" s="171" t="s">
        <v>72</v>
      </c>
      <c r="D121" s="164">
        <v>0.13943265097264146</v>
      </c>
      <c r="E121" s="164">
        <v>2.4900000000000002</v>
      </c>
      <c r="F121" s="164">
        <v>0.15575070846522324</v>
      </c>
    </row>
    <row r="122" spans="1:6" ht="27.75" customHeight="1" x14ac:dyDescent="0.25">
      <c r="A122" s="144" t="s">
        <v>296</v>
      </c>
      <c r="B122" s="39">
        <f>IFERROR(INDEX('Annex 1 LV, HV &amp; UMS charges_N'!$B$14:$B$45,MATCH($A122,'Annex 1 LV, HV &amp; UMS charges_N'!$A$14:$A$294,0)),INDEX('Annex 4 LDNO charges_N'!$B$14:$B$203,MATCH($A122,'Annex 4 LDNO charges_N'!$A$14:$A$203,0)))</f>
        <v>0</v>
      </c>
      <c r="C122" s="143" t="s">
        <v>76</v>
      </c>
      <c r="D122" s="175"/>
      <c r="E122" s="175"/>
      <c r="F122" s="164">
        <v>0.15575070846522324</v>
      </c>
    </row>
    <row r="123" spans="1:6" ht="27.75" customHeight="1" x14ac:dyDescent="0.25">
      <c r="A123" s="144" t="s">
        <v>297</v>
      </c>
      <c r="B123" s="39">
        <f>IFERROR(INDEX('Annex 1 LV, HV &amp; UMS charges_N'!$B$14:$B$45,MATCH($A123,'Annex 1 LV, HV &amp; UMS charges_N'!$A$14:$A$294,0)),INDEX('Annex 4 LDNO charges_N'!$B$14:$B$203,MATCH($A123,'Annex 4 LDNO charges_N'!$A$14:$A$203,0)))</f>
        <v>0</v>
      </c>
      <c r="C123" s="143" t="s">
        <v>76</v>
      </c>
      <c r="D123" s="175"/>
      <c r="E123" s="175"/>
      <c r="F123" s="164">
        <v>0.15575070846522324</v>
      </c>
    </row>
    <row r="124" spans="1:6" ht="27.75" customHeight="1" x14ac:dyDescent="0.25">
      <c r="A124" s="144" t="s">
        <v>298</v>
      </c>
      <c r="B124" s="39">
        <f>IFERROR(INDEX('Annex 1 LV, HV &amp; UMS charges_N'!$B$14:$B$45,MATCH($A124,'Annex 1 LV, HV &amp; UMS charges_N'!$A$14:$A$294,0)),INDEX('Annex 4 LDNO charges_N'!$B$14:$B$203,MATCH($A124,'Annex 4 LDNO charges_N'!$A$14:$A$203,0)))</f>
        <v>0</v>
      </c>
      <c r="C124" s="143" t="s">
        <v>76</v>
      </c>
      <c r="D124" s="175"/>
      <c r="E124" s="175"/>
      <c r="F124" s="164">
        <v>0.15575070846522324</v>
      </c>
    </row>
    <row r="125" spans="1:6" ht="27.75" customHeight="1" x14ac:dyDescent="0.25">
      <c r="A125" s="144" t="s">
        <v>299</v>
      </c>
      <c r="B125" s="39">
        <f>IFERROR(INDEX('Annex 1 LV, HV &amp; UMS charges_N'!$B$14:$B$45,MATCH($A125,'Annex 1 LV, HV &amp; UMS charges_N'!$A$14:$A$294,0)),INDEX('Annex 4 LDNO charges_N'!$B$14:$B$203,MATCH($A125,'Annex 4 LDNO charges_N'!$A$14:$A$203,0)))</f>
        <v>0</v>
      </c>
      <c r="C125" s="143" t="s">
        <v>76</v>
      </c>
      <c r="D125" s="175"/>
      <c r="E125" s="175"/>
      <c r="F125" s="164">
        <v>0.15575070846522324</v>
      </c>
    </row>
    <row r="126" spans="1:6" ht="27.75" customHeight="1" x14ac:dyDescent="0.25">
      <c r="A126" s="144" t="s">
        <v>300</v>
      </c>
      <c r="B126" s="39">
        <f>IFERROR(INDEX('Annex 1 LV, HV &amp; UMS charges_N'!$B$14:$B$45,MATCH($A126,'Annex 1 LV, HV &amp; UMS charges_N'!$A$14:$A$294,0)),INDEX('Annex 4 LDNO charges_N'!$B$14:$B$203,MATCH($A126,'Annex 4 LDNO charges_N'!$A$14:$A$203,0)))</f>
        <v>0</v>
      </c>
      <c r="C126" s="143" t="s">
        <v>76</v>
      </c>
      <c r="D126" s="175"/>
      <c r="E126" s="175"/>
      <c r="F126" s="164">
        <v>0.15575070846522324</v>
      </c>
    </row>
    <row r="127" spans="1:6" ht="27.75" customHeight="1" x14ac:dyDescent="0.25">
      <c r="A127" s="144" t="s">
        <v>302</v>
      </c>
      <c r="B127" s="39">
        <f>IFERROR(INDEX('Annex 1 LV, HV &amp; UMS charges_N'!$B$14:$B$45,MATCH($A127,'Annex 1 LV, HV &amp; UMS charges_N'!$A$14:$A$294,0)),INDEX('Annex 4 LDNO charges_N'!$B$14:$B$203,MATCH($A127,'Annex 4 LDNO charges_N'!$A$14:$A$203,0)))</f>
        <v>0</v>
      </c>
      <c r="C127" s="143">
        <v>0</v>
      </c>
      <c r="D127" s="175"/>
      <c r="E127" s="175"/>
      <c r="F127" s="164">
        <v>0.15575070846522324</v>
      </c>
    </row>
    <row r="128" spans="1:6" ht="27.75" customHeight="1" x14ac:dyDescent="0.25">
      <c r="A128" s="144" t="s">
        <v>303</v>
      </c>
      <c r="B128" s="39">
        <f>IFERROR(INDEX('Annex 1 LV, HV &amp; UMS charges_N'!$B$14:$B$45,MATCH($A128,'Annex 1 LV, HV &amp; UMS charges_N'!$A$14:$A$294,0)),INDEX('Annex 4 LDNO charges_N'!$B$14:$B$203,MATCH($A128,'Annex 4 LDNO charges_N'!$A$14:$A$203,0)))</f>
        <v>0</v>
      </c>
      <c r="C128" s="143">
        <v>0</v>
      </c>
      <c r="D128" s="175"/>
      <c r="E128" s="175"/>
      <c r="F128" s="164">
        <v>0.15575070846522324</v>
      </c>
    </row>
    <row r="129" spans="1:6" ht="27.75" customHeight="1" x14ac:dyDescent="0.25">
      <c r="A129" s="144" t="s">
        <v>304</v>
      </c>
      <c r="B129" s="39">
        <f>IFERROR(INDEX('Annex 1 LV, HV &amp; UMS charges_N'!$B$14:$B$45,MATCH($A129,'Annex 1 LV, HV &amp; UMS charges_N'!$A$14:$A$294,0)),INDEX('Annex 4 LDNO charges_N'!$B$14:$B$203,MATCH($A129,'Annex 4 LDNO charges_N'!$A$14:$A$203,0)))</f>
        <v>0</v>
      </c>
      <c r="C129" s="143">
        <v>0</v>
      </c>
      <c r="D129" s="175"/>
      <c r="E129" s="175"/>
      <c r="F129" s="164">
        <v>0.15575070846522324</v>
      </c>
    </row>
    <row r="130" spans="1:6" ht="27.75" customHeight="1" x14ac:dyDescent="0.25">
      <c r="A130" s="144" t="s">
        <v>305</v>
      </c>
      <c r="B130" s="39">
        <f>IFERROR(INDEX('Annex 1 LV, HV &amp; UMS charges_N'!$B$14:$B$45,MATCH($A130,'Annex 1 LV, HV &amp; UMS charges_N'!$A$14:$A$294,0)),INDEX('Annex 4 LDNO charges_N'!$B$14:$B$203,MATCH($A130,'Annex 4 LDNO charges_N'!$A$14:$A$203,0)))</f>
        <v>0</v>
      </c>
      <c r="C130" s="143">
        <v>0</v>
      </c>
      <c r="D130" s="175"/>
      <c r="E130" s="175"/>
      <c r="F130" s="164">
        <v>0.15575070846522324</v>
      </c>
    </row>
    <row r="131" spans="1:6" ht="27.75" customHeight="1" x14ac:dyDescent="0.25">
      <c r="A131" s="144" t="s">
        <v>306</v>
      </c>
      <c r="B131" s="39">
        <f>IFERROR(INDEX('Annex 1 LV, HV &amp; UMS charges_N'!$B$14:$B$45,MATCH($A131,'Annex 1 LV, HV &amp; UMS charges_N'!$A$14:$A$294,0)),INDEX('Annex 4 LDNO charges_N'!$B$14:$B$203,MATCH($A131,'Annex 4 LDNO charges_N'!$A$14:$A$203,0)))</f>
        <v>0</v>
      </c>
      <c r="C131" s="143">
        <v>0</v>
      </c>
      <c r="D131" s="175"/>
      <c r="E131" s="175"/>
      <c r="F131" s="164">
        <v>0.15575070846522324</v>
      </c>
    </row>
    <row r="132" spans="1:6" ht="27.75" customHeight="1" x14ac:dyDescent="0.25">
      <c r="A132" s="144" t="s">
        <v>307</v>
      </c>
      <c r="B132" s="39">
        <f>IFERROR(INDEX('Annex 1 LV, HV &amp; UMS charges_N'!$B$14:$B$45,MATCH($A132,'Annex 1 LV, HV &amp; UMS charges_N'!$A$14:$A$294,0)),INDEX('Annex 4 LDNO charges_N'!$B$14:$B$203,MATCH($A132,'Annex 4 LDNO charges_N'!$A$14:$A$203,0)))</f>
        <v>0</v>
      </c>
      <c r="C132" s="143">
        <v>0</v>
      </c>
      <c r="D132" s="175"/>
      <c r="E132" s="175"/>
      <c r="F132" s="164">
        <v>0.15575070846522324</v>
      </c>
    </row>
    <row r="133" spans="1:6" ht="27.75" customHeight="1" x14ac:dyDescent="0.25">
      <c r="A133" s="144" t="s">
        <v>308</v>
      </c>
      <c r="B133" s="39">
        <f>IFERROR(INDEX('Annex 1 LV, HV &amp; UMS charges_N'!$B$14:$B$45,MATCH($A133,'Annex 1 LV, HV &amp; UMS charges_N'!$A$14:$A$294,0)),INDEX('Annex 4 LDNO charges_N'!$B$14:$B$203,MATCH($A133,'Annex 4 LDNO charges_N'!$A$14:$A$203,0)))</f>
        <v>0</v>
      </c>
      <c r="C133" s="143">
        <v>0</v>
      </c>
      <c r="D133" s="175"/>
      <c r="E133" s="175"/>
      <c r="F133" s="164">
        <v>0.15575070846522324</v>
      </c>
    </row>
    <row r="134" spans="1:6" ht="27.75" customHeight="1" x14ac:dyDescent="0.25">
      <c r="A134" s="144" t="s">
        <v>309</v>
      </c>
      <c r="B134" s="39">
        <f>IFERROR(INDEX('Annex 1 LV, HV &amp; UMS charges_N'!$B$14:$B$45,MATCH($A134,'Annex 1 LV, HV &amp; UMS charges_N'!$A$14:$A$294,0)),INDEX('Annex 4 LDNO charges_N'!$B$14:$B$203,MATCH($A134,'Annex 4 LDNO charges_N'!$A$14:$A$203,0)))</f>
        <v>0</v>
      </c>
      <c r="C134" s="143">
        <v>0</v>
      </c>
      <c r="D134" s="175"/>
      <c r="E134" s="175"/>
      <c r="F134" s="164">
        <v>0.15575070846522324</v>
      </c>
    </row>
    <row r="135" spans="1:6" ht="27.75" customHeight="1" x14ac:dyDescent="0.25">
      <c r="A135" s="144" t="s">
        <v>310</v>
      </c>
      <c r="B135" s="39">
        <f>IFERROR(INDEX('Annex 1 LV, HV &amp; UMS charges_N'!$B$14:$B$45,MATCH($A135,'Annex 1 LV, HV &amp; UMS charges_N'!$A$14:$A$294,0)),INDEX('Annex 4 LDNO charges_N'!$B$14:$B$203,MATCH($A135,'Annex 4 LDNO charges_N'!$A$14:$A$203,0)))</f>
        <v>0</v>
      </c>
      <c r="C135" s="143">
        <v>0</v>
      </c>
      <c r="D135" s="175"/>
      <c r="E135" s="175"/>
      <c r="F135" s="164">
        <v>0.15575070846522324</v>
      </c>
    </row>
    <row r="136" spans="1:6" ht="27.75" customHeight="1" x14ac:dyDescent="0.25">
      <c r="A136" s="144" t="s">
        <v>311</v>
      </c>
      <c r="B136" s="39">
        <f>IFERROR(INDEX('Annex 1 LV, HV &amp; UMS charges_N'!$B$14:$B$45,MATCH($A136,'Annex 1 LV, HV &amp; UMS charges_N'!$A$14:$A$294,0)),INDEX('Annex 4 LDNO charges_N'!$B$14:$B$203,MATCH($A136,'Annex 4 LDNO charges_N'!$A$14:$A$203,0)))</f>
        <v>0</v>
      </c>
      <c r="C136" s="143">
        <v>0</v>
      </c>
      <c r="D136" s="175"/>
      <c r="E136" s="175"/>
      <c r="F136" s="164">
        <v>0.15575070846522324</v>
      </c>
    </row>
    <row r="137" spans="1:6" ht="27.75" customHeight="1" x14ac:dyDescent="0.25">
      <c r="A137" s="144" t="s">
        <v>312</v>
      </c>
      <c r="B137" s="39">
        <f>IFERROR(INDEX('Annex 1 LV, HV &amp; UMS charges_N'!$B$14:$B$45,MATCH($A137,'Annex 1 LV, HV &amp; UMS charges_N'!$A$14:$A$294,0)),INDEX('Annex 4 LDNO charges_N'!$B$14:$B$203,MATCH($A137,'Annex 4 LDNO charges_N'!$A$14:$A$203,0)))</f>
        <v>0</v>
      </c>
      <c r="C137" s="143">
        <v>0</v>
      </c>
      <c r="D137" s="175"/>
      <c r="E137" s="175"/>
      <c r="F137" s="164">
        <v>0.15575070846522324</v>
      </c>
    </row>
    <row r="138" spans="1:6" ht="27.75" customHeight="1" x14ac:dyDescent="0.25">
      <c r="A138" s="144" t="s">
        <v>313</v>
      </c>
      <c r="B138" s="39">
        <f>IFERROR(INDEX('Annex 1 LV, HV &amp; UMS charges_N'!$B$14:$B$45,MATCH($A138,'Annex 1 LV, HV &amp; UMS charges_N'!$A$14:$A$294,0)),INDEX('Annex 4 LDNO charges_N'!$B$14:$B$203,MATCH($A138,'Annex 4 LDNO charges_N'!$A$14:$A$203,0)))</f>
        <v>0</v>
      </c>
      <c r="C138" s="143">
        <v>0</v>
      </c>
      <c r="D138" s="175"/>
      <c r="E138" s="175"/>
      <c r="F138" s="164">
        <v>0.15575070846522324</v>
      </c>
    </row>
    <row r="139" spans="1:6" ht="27.75" customHeight="1" x14ac:dyDescent="0.25">
      <c r="A139" s="144" t="s">
        <v>314</v>
      </c>
      <c r="B139" s="39">
        <f>IFERROR(INDEX('Annex 1 LV, HV &amp; UMS charges_N'!$B$14:$B$45,MATCH($A139,'Annex 1 LV, HV &amp; UMS charges_N'!$A$14:$A$294,0)),INDEX('Annex 4 LDNO charges_N'!$B$14:$B$203,MATCH($A139,'Annex 4 LDNO charges_N'!$A$14:$A$203,0)))</f>
        <v>0</v>
      </c>
      <c r="C139" s="143">
        <v>0</v>
      </c>
      <c r="D139" s="175"/>
      <c r="E139" s="175"/>
      <c r="F139" s="164">
        <v>0.15575070846522324</v>
      </c>
    </row>
    <row r="140" spans="1:6" ht="27.75" customHeight="1" x14ac:dyDescent="0.25">
      <c r="A140" s="144" t="s">
        <v>315</v>
      </c>
      <c r="B140" s="39">
        <f>IFERROR(INDEX('Annex 1 LV, HV &amp; UMS charges_N'!$B$14:$B$45,MATCH($A140,'Annex 1 LV, HV &amp; UMS charges_N'!$A$14:$A$294,0)),INDEX('Annex 4 LDNO charges_N'!$B$14:$B$203,MATCH($A140,'Annex 4 LDNO charges_N'!$A$14:$A$203,0)))</f>
        <v>0</v>
      </c>
      <c r="C140" s="143">
        <v>0</v>
      </c>
      <c r="D140" s="175"/>
      <c r="E140" s="175"/>
      <c r="F140" s="164">
        <v>0.15575070846522324</v>
      </c>
    </row>
    <row r="141" spans="1:6" ht="27.75" customHeight="1" x14ac:dyDescent="0.25">
      <c r="A141" s="144" t="s">
        <v>316</v>
      </c>
      <c r="B141" s="39">
        <f>IFERROR(INDEX('Annex 1 LV, HV &amp; UMS charges_N'!$B$14:$B$45,MATCH($A141,'Annex 1 LV, HV &amp; UMS charges_N'!$A$14:$A$294,0)),INDEX('Annex 4 LDNO charges_N'!$B$14:$B$203,MATCH($A141,'Annex 4 LDNO charges_N'!$A$14:$A$203,0)))</f>
        <v>0</v>
      </c>
      <c r="C141" s="143">
        <v>0</v>
      </c>
      <c r="D141" s="175"/>
      <c r="E141" s="175"/>
      <c r="F141" s="164">
        <v>0.15575070846522324</v>
      </c>
    </row>
    <row r="142" spans="1:6" ht="27.75" customHeight="1" x14ac:dyDescent="0.25">
      <c r="A142" s="144" t="s">
        <v>323</v>
      </c>
      <c r="B142" s="39">
        <f>IFERROR(INDEX('Annex 1 LV, HV &amp; UMS charges_N'!$B$14:$B$45,MATCH($A142,'Annex 1 LV, HV &amp; UMS charges_N'!$A$14:$A$294,0)),INDEX('Annex 4 LDNO charges_N'!$B$14:$B$203,MATCH($A142,'Annex 4 LDNO charges_N'!$A$14:$A$203,0)))</f>
        <v>0</v>
      </c>
      <c r="C142" s="171" t="s">
        <v>72</v>
      </c>
      <c r="D142" s="164">
        <v>0.13943265097264146</v>
      </c>
      <c r="E142" s="164">
        <v>2.4900000000000002</v>
      </c>
      <c r="F142" s="164">
        <v>0.15575070846522324</v>
      </c>
    </row>
    <row r="143" spans="1:6" ht="27.75" customHeight="1" x14ac:dyDescent="0.25">
      <c r="A143" s="144" t="s">
        <v>325</v>
      </c>
      <c r="B143" s="39">
        <f>IFERROR(INDEX('Annex 1 LV, HV &amp; UMS charges_N'!$B$14:$B$45,MATCH($A143,'Annex 1 LV, HV &amp; UMS charges_N'!$A$14:$A$294,0)),INDEX('Annex 4 LDNO charges_N'!$B$14:$B$203,MATCH($A143,'Annex 4 LDNO charges_N'!$A$14:$A$203,0)))</f>
        <v>0</v>
      </c>
      <c r="C143" s="143" t="s">
        <v>76</v>
      </c>
      <c r="D143" s="175"/>
      <c r="E143" s="175"/>
      <c r="F143" s="164">
        <v>0.15575070846522324</v>
      </c>
    </row>
    <row r="144" spans="1:6" ht="27.75" customHeight="1" x14ac:dyDescent="0.25">
      <c r="A144" s="144" t="s">
        <v>326</v>
      </c>
      <c r="B144" s="39">
        <f>IFERROR(INDEX('Annex 1 LV, HV &amp; UMS charges_N'!$B$14:$B$45,MATCH($A144,'Annex 1 LV, HV &amp; UMS charges_N'!$A$14:$A$294,0)),INDEX('Annex 4 LDNO charges_N'!$B$14:$B$203,MATCH($A144,'Annex 4 LDNO charges_N'!$A$14:$A$203,0)))</f>
        <v>0</v>
      </c>
      <c r="C144" s="143" t="s">
        <v>76</v>
      </c>
      <c r="D144" s="175"/>
      <c r="E144" s="175"/>
      <c r="F144" s="164">
        <v>0.15575070846522324</v>
      </c>
    </row>
    <row r="145" spans="1:6" ht="27.75" customHeight="1" x14ac:dyDescent="0.25">
      <c r="A145" s="144" t="s">
        <v>327</v>
      </c>
      <c r="B145" s="39">
        <f>IFERROR(INDEX('Annex 1 LV, HV &amp; UMS charges_N'!$B$14:$B$45,MATCH($A145,'Annex 1 LV, HV &amp; UMS charges_N'!$A$14:$A$294,0)),INDEX('Annex 4 LDNO charges_N'!$B$14:$B$203,MATCH($A145,'Annex 4 LDNO charges_N'!$A$14:$A$203,0)))</f>
        <v>0</v>
      </c>
      <c r="C145" s="143" t="s">
        <v>76</v>
      </c>
      <c r="D145" s="175"/>
      <c r="E145" s="175"/>
      <c r="F145" s="164">
        <v>0.15575070846522324</v>
      </c>
    </row>
    <row r="146" spans="1:6" ht="27.75" customHeight="1" x14ac:dyDescent="0.25">
      <c r="A146" s="144" t="s">
        <v>328</v>
      </c>
      <c r="B146" s="39">
        <f>IFERROR(INDEX('Annex 1 LV, HV &amp; UMS charges_N'!$B$14:$B$45,MATCH($A146,'Annex 1 LV, HV &amp; UMS charges_N'!$A$14:$A$294,0)),INDEX('Annex 4 LDNO charges_N'!$B$14:$B$203,MATCH($A146,'Annex 4 LDNO charges_N'!$A$14:$A$203,0)))</f>
        <v>0</v>
      </c>
      <c r="C146" s="143" t="s">
        <v>76</v>
      </c>
      <c r="D146" s="175"/>
      <c r="E146" s="175"/>
      <c r="F146" s="164">
        <v>0.15575070846522324</v>
      </c>
    </row>
    <row r="147" spans="1:6" ht="27.75" customHeight="1" x14ac:dyDescent="0.25">
      <c r="A147" s="144" t="s">
        <v>329</v>
      </c>
      <c r="B147" s="39">
        <f>IFERROR(INDEX('Annex 1 LV, HV &amp; UMS charges_N'!$B$14:$B$45,MATCH($A147,'Annex 1 LV, HV &amp; UMS charges_N'!$A$14:$A$294,0)),INDEX('Annex 4 LDNO charges_N'!$B$14:$B$203,MATCH($A147,'Annex 4 LDNO charges_N'!$A$14:$A$203,0)))</f>
        <v>0</v>
      </c>
      <c r="C147" s="143" t="s">
        <v>76</v>
      </c>
      <c r="D147" s="175"/>
      <c r="E147" s="175"/>
      <c r="F147" s="164">
        <v>0.15575070846522324</v>
      </c>
    </row>
    <row r="148" spans="1:6" ht="27.75" customHeight="1" x14ac:dyDescent="0.25">
      <c r="A148" s="144" t="s">
        <v>331</v>
      </c>
      <c r="B148" s="39">
        <f>IFERROR(INDEX('Annex 1 LV, HV &amp; UMS charges_N'!$B$14:$B$45,MATCH($A148,'Annex 1 LV, HV &amp; UMS charges_N'!$A$14:$A$294,0)),INDEX('Annex 4 LDNO charges_N'!$B$14:$B$203,MATCH($A148,'Annex 4 LDNO charges_N'!$A$14:$A$203,0)))</f>
        <v>0</v>
      </c>
      <c r="C148" s="143">
        <v>0</v>
      </c>
      <c r="D148" s="175"/>
      <c r="E148" s="175"/>
      <c r="F148" s="164">
        <v>0.15575070846522324</v>
      </c>
    </row>
    <row r="149" spans="1:6" ht="27.75" customHeight="1" x14ac:dyDescent="0.25">
      <c r="A149" s="144" t="s">
        <v>332</v>
      </c>
      <c r="B149" s="39">
        <f>IFERROR(INDEX('Annex 1 LV, HV &amp; UMS charges_N'!$B$14:$B$45,MATCH($A149,'Annex 1 LV, HV &amp; UMS charges_N'!$A$14:$A$294,0)),INDEX('Annex 4 LDNO charges_N'!$B$14:$B$203,MATCH($A149,'Annex 4 LDNO charges_N'!$A$14:$A$203,0)))</f>
        <v>0</v>
      </c>
      <c r="C149" s="143">
        <v>0</v>
      </c>
      <c r="D149" s="175"/>
      <c r="E149" s="175"/>
      <c r="F149" s="164">
        <v>0.15575070846522324</v>
      </c>
    </row>
    <row r="150" spans="1:6" ht="27.75" customHeight="1" x14ac:dyDescent="0.25">
      <c r="A150" s="144" t="s">
        <v>333</v>
      </c>
      <c r="B150" s="39">
        <f>IFERROR(INDEX('Annex 1 LV, HV &amp; UMS charges_N'!$B$14:$B$45,MATCH($A150,'Annex 1 LV, HV &amp; UMS charges_N'!$A$14:$A$294,0)),INDEX('Annex 4 LDNO charges_N'!$B$14:$B$203,MATCH($A150,'Annex 4 LDNO charges_N'!$A$14:$A$203,0)))</f>
        <v>0</v>
      </c>
      <c r="C150" s="143">
        <v>0</v>
      </c>
      <c r="D150" s="175"/>
      <c r="E150" s="175"/>
      <c r="F150" s="164">
        <v>0.15575070846522324</v>
      </c>
    </row>
    <row r="151" spans="1:6" ht="27.75" customHeight="1" x14ac:dyDescent="0.25">
      <c r="A151" s="144" t="s">
        <v>334</v>
      </c>
      <c r="B151" s="39">
        <f>IFERROR(INDEX('Annex 1 LV, HV &amp; UMS charges_N'!$B$14:$B$45,MATCH($A151,'Annex 1 LV, HV &amp; UMS charges_N'!$A$14:$A$294,0)),INDEX('Annex 4 LDNO charges_N'!$B$14:$B$203,MATCH($A151,'Annex 4 LDNO charges_N'!$A$14:$A$203,0)))</f>
        <v>0</v>
      </c>
      <c r="C151" s="143">
        <v>0</v>
      </c>
      <c r="D151" s="175"/>
      <c r="E151" s="175"/>
      <c r="F151" s="164">
        <v>0.15575070846522324</v>
      </c>
    </row>
    <row r="152" spans="1:6" ht="27.75" customHeight="1" x14ac:dyDescent="0.25">
      <c r="A152" s="144" t="s">
        <v>335</v>
      </c>
      <c r="B152" s="39">
        <f>IFERROR(INDEX('Annex 1 LV, HV &amp; UMS charges_N'!$B$14:$B$45,MATCH($A152,'Annex 1 LV, HV &amp; UMS charges_N'!$A$14:$A$294,0)),INDEX('Annex 4 LDNO charges_N'!$B$14:$B$203,MATCH($A152,'Annex 4 LDNO charges_N'!$A$14:$A$203,0)))</f>
        <v>0</v>
      </c>
      <c r="C152" s="143">
        <v>0</v>
      </c>
      <c r="D152" s="175"/>
      <c r="E152" s="175"/>
      <c r="F152" s="164">
        <v>0.15575070846522324</v>
      </c>
    </row>
    <row r="153" spans="1:6" ht="27.75" customHeight="1" x14ac:dyDescent="0.25">
      <c r="A153" s="144" t="s">
        <v>336</v>
      </c>
      <c r="B153" s="39">
        <f>IFERROR(INDEX('Annex 1 LV, HV &amp; UMS charges_N'!$B$14:$B$45,MATCH($A153,'Annex 1 LV, HV &amp; UMS charges_N'!$A$14:$A$294,0)),INDEX('Annex 4 LDNO charges_N'!$B$14:$B$203,MATCH($A153,'Annex 4 LDNO charges_N'!$A$14:$A$203,0)))</f>
        <v>0</v>
      </c>
      <c r="C153" s="143">
        <v>0</v>
      </c>
      <c r="D153" s="175"/>
      <c r="E153" s="175"/>
      <c r="F153" s="164">
        <v>0.15575070846522324</v>
      </c>
    </row>
    <row r="154" spans="1:6" ht="27.75" customHeight="1" x14ac:dyDescent="0.25">
      <c r="A154" s="144" t="s">
        <v>337</v>
      </c>
      <c r="B154" s="39">
        <f>IFERROR(INDEX('Annex 1 LV, HV &amp; UMS charges_N'!$B$14:$B$45,MATCH($A154,'Annex 1 LV, HV &amp; UMS charges_N'!$A$14:$A$294,0)),INDEX('Annex 4 LDNO charges_N'!$B$14:$B$203,MATCH($A154,'Annex 4 LDNO charges_N'!$A$14:$A$203,0)))</f>
        <v>0</v>
      </c>
      <c r="C154" s="143">
        <v>0</v>
      </c>
      <c r="D154" s="175"/>
      <c r="E154" s="175"/>
      <c r="F154" s="164">
        <v>0.15575070846522324</v>
      </c>
    </row>
    <row r="155" spans="1:6" ht="27.75" customHeight="1" x14ac:dyDescent="0.25">
      <c r="A155" s="144" t="s">
        <v>338</v>
      </c>
      <c r="B155" s="39">
        <f>IFERROR(INDEX('Annex 1 LV, HV &amp; UMS charges_N'!$B$14:$B$45,MATCH($A155,'Annex 1 LV, HV &amp; UMS charges_N'!$A$14:$A$294,0)),INDEX('Annex 4 LDNO charges_N'!$B$14:$B$203,MATCH($A155,'Annex 4 LDNO charges_N'!$A$14:$A$203,0)))</f>
        <v>0</v>
      </c>
      <c r="C155" s="143">
        <v>0</v>
      </c>
      <c r="D155" s="175"/>
      <c r="E155" s="175"/>
      <c r="F155" s="164">
        <v>0.15575070846522324</v>
      </c>
    </row>
    <row r="156" spans="1:6" ht="27.75" customHeight="1" x14ac:dyDescent="0.25">
      <c r="A156" s="144" t="s">
        <v>339</v>
      </c>
      <c r="B156" s="39">
        <f>IFERROR(INDEX('Annex 1 LV, HV &amp; UMS charges_N'!$B$14:$B$45,MATCH($A156,'Annex 1 LV, HV &amp; UMS charges_N'!$A$14:$A$294,0)),INDEX('Annex 4 LDNO charges_N'!$B$14:$B$203,MATCH($A156,'Annex 4 LDNO charges_N'!$A$14:$A$203,0)))</f>
        <v>0</v>
      </c>
      <c r="C156" s="143">
        <v>0</v>
      </c>
      <c r="D156" s="175"/>
      <c r="E156" s="175"/>
      <c r="F156" s="164">
        <v>0.15575070846522324</v>
      </c>
    </row>
    <row r="157" spans="1:6" ht="27.75" customHeight="1" x14ac:dyDescent="0.25">
      <c r="A157" s="144" t="s">
        <v>340</v>
      </c>
      <c r="B157" s="39">
        <f>IFERROR(INDEX('Annex 1 LV, HV &amp; UMS charges_N'!$B$14:$B$45,MATCH($A157,'Annex 1 LV, HV &amp; UMS charges_N'!$A$14:$A$294,0)),INDEX('Annex 4 LDNO charges_N'!$B$14:$B$203,MATCH($A157,'Annex 4 LDNO charges_N'!$A$14:$A$203,0)))</f>
        <v>0</v>
      </c>
      <c r="C157" s="143">
        <v>0</v>
      </c>
      <c r="D157" s="175"/>
      <c r="E157" s="175"/>
      <c r="F157" s="164">
        <v>0.15575070846522324</v>
      </c>
    </row>
    <row r="158" spans="1:6" ht="27.75" customHeight="1" x14ac:dyDescent="0.25">
      <c r="A158" s="144" t="s">
        <v>341</v>
      </c>
      <c r="B158" s="39">
        <f>IFERROR(INDEX('Annex 1 LV, HV &amp; UMS charges_N'!$B$14:$B$45,MATCH($A158,'Annex 1 LV, HV &amp; UMS charges_N'!$A$14:$A$294,0)),INDEX('Annex 4 LDNO charges_N'!$B$14:$B$203,MATCH($A158,'Annex 4 LDNO charges_N'!$A$14:$A$203,0)))</f>
        <v>0</v>
      </c>
      <c r="C158" s="143">
        <v>0</v>
      </c>
      <c r="D158" s="175"/>
      <c r="E158" s="175"/>
      <c r="F158" s="164">
        <v>0.15575070846522324</v>
      </c>
    </row>
    <row r="159" spans="1:6" ht="27.75" customHeight="1" x14ac:dyDescent="0.25">
      <c r="A159" s="144" t="s">
        <v>342</v>
      </c>
      <c r="B159" s="39">
        <f>IFERROR(INDEX('Annex 1 LV, HV &amp; UMS charges_N'!$B$14:$B$45,MATCH($A159,'Annex 1 LV, HV &amp; UMS charges_N'!$A$14:$A$294,0)),INDEX('Annex 4 LDNO charges_N'!$B$14:$B$203,MATCH($A159,'Annex 4 LDNO charges_N'!$A$14:$A$203,0)))</f>
        <v>0</v>
      </c>
      <c r="C159" s="143">
        <v>0</v>
      </c>
      <c r="D159" s="175"/>
      <c r="E159" s="175"/>
      <c r="F159" s="164">
        <v>0.15575070846522324</v>
      </c>
    </row>
    <row r="160" spans="1:6" ht="27.75" customHeight="1" x14ac:dyDescent="0.25">
      <c r="A160" s="144" t="s">
        <v>343</v>
      </c>
      <c r="B160" s="39">
        <f>IFERROR(INDEX('Annex 1 LV, HV &amp; UMS charges_N'!$B$14:$B$45,MATCH($A160,'Annex 1 LV, HV &amp; UMS charges_N'!$A$14:$A$294,0)),INDEX('Annex 4 LDNO charges_N'!$B$14:$B$203,MATCH($A160,'Annex 4 LDNO charges_N'!$A$14:$A$203,0)))</f>
        <v>0</v>
      </c>
      <c r="C160" s="143">
        <v>0</v>
      </c>
      <c r="D160" s="175"/>
      <c r="E160" s="175"/>
      <c r="F160" s="164">
        <v>0.15575070846522324</v>
      </c>
    </row>
    <row r="161" spans="1:6" ht="27.75" customHeight="1" x14ac:dyDescent="0.25">
      <c r="A161" s="144" t="s">
        <v>344</v>
      </c>
      <c r="B161" s="39">
        <f>IFERROR(INDEX('Annex 1 LV, HV &amp; UMS charges_N'!$B$14:$B$45,MATCH($A161,'Annex 1 LV, HV &amp; UMS charges_N'!$A$14:$A$294,0)),INDEX('Annex 4 LDNO charges_N'!$B$14:$B$203,MATCH($A161,'Annex 4 LDNO charges_N'!$A$14:$A$203,0)))</f>
        <v>0</v>
      </c>
      <c r="C161" s="143">
        <v>0</v>
      </c>
      <c r="D161" s="175"/>
      <c r="E161" s="175"/>
      <c r="F161" s="164">
        <v>0.15575070846522324</v>
      </c>
    </row>
    <row r="162" spans="1:6" ht="27.75" customHeight="1" x14ac:dyDescent="0.25">
      <c r="A162" s="144" t="s">
        <v>345</v>
      </c>
      <c r="B162" s="39">
        <f>IFERROR(INDEX('Annex 1 LV, HV &amp; UMS charges_N'!$B$14:$B$45,MATCH($A162,'Annex 1 LV, HV &amp; UMS charges_N'!$A$14:$A$294,0)),INDEX('Annex 4 LDNO charges_N'!$B$14:$B$203,MATCH($A162,'Annex 4 LDNO charges_N'!$A$14:$A$203,0)))</f>
        <v>0</v>
      </c>
      <c r="C162" s="143">
        <v>0</v>
      </c>
      <c r="D162" s="175"/>
      <c r="E162" s="175"/>
      <c r="F162" s="164">
        <v>0.15575070846522324</v>
      </c>
    </row>
    <row r="163" spans="1:6" ht="27.75" customHeight="1" x14ac:dyDescent="0.25">
      <c r="A163" s="18" t="s">
        <v>399</v>
      </c>
    </row>
    <row r="164" spans="1:6" ht="27.75" customHeight="1" x14ac:dyDescent="0.25">
      <c r="A164" s="18" t="s">
        <v>400</v>
      </c>
    </row>
    <row r="165" spans="1:6" ht="27.75" customHeight="1" x14ac:dyDescent="0.25">
      <c r="A165" s="18" t="s">
        <v>401</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642"/>
  <sheetViews>
    <sheetView zoomScale="70" zoomScaleNormal="70" zoomScaleSheetLayoutView="100" workbookViewId="0"/>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47" t="s">
        <v>35</v>
      </c>
      <c r="B1" s="3"/>
      <c r="C1" s="2"/>
      <c r="E1" s="7"/>
      <c r="F1" s="4"/>
      <c r="G1" s="4"/>
    </row>
    <row r="2" spans="1:7" s="8" customFormat="1" ht="39" customHeight="1" x14ac:dyDescent="0.25">
      <c r="A2" s="238" t="str">
        <f>Overview!B4&amp; " - Effective from "&amp;Overview!D4&amp;" - "&amp;Overview!E4&amp;" Nodal/Zonal charges in SP Distribution Area (GSP Group _N)"</f>
        <v>Scottish Hydro Electric Power Distribution plc - Effective from 1 April 2023 - Final Nodal/Zonal charges in SP Distribution Area (GSP Group _N)</v>
      </c>
      <c r="B2" s="266"/>
      <c r="C2" s="266"/>
      <c r="D2" s="267"/>
    </row>
    <row r="3" spans="1:7" ht="60.75" customHeight="1" x14ac:dyDescent="0.25">
      <c r="A3" s="17" t="s">
        <v>402</v>
      </c>
      <c r="B3" s="17" t="s">
        <v>403</v>
      </c>
      <c r="C3" s="17" t="s">
        <v>404</v>
      </c>
      <c r="D3" s="17" t="s">
        <v>405</v>
      </c>
    </row>
    <row r="4" spans="1:7" ht="21.75" customHeight="1" x14ac:dyDescent="0.25">
      <c r="A4" s="5" t="s">
        <v>406</v>
      </c>
      <c r="B4" s="6">
        <v>2</v>
      </c>
      <c r="C4" s="6"/>
      <c r="D4" s="177">
        <v>0</v>
      </c>
    </row>
    <row r="5" spans="1:7" ht="21.75" customHeight="1" x14ac:dyDescent="0.25">
      <c r="A5" s="5" t="s">
        <v>407</v>
      </c>
      <c r="B5" s="6">
        <v>2</v>
      </c>
      <c r="C5" s="6"/>
      <c r="D5" s="177">
        <v>0</v>
      </c>
    </row>
    <row r="6" spans="1:7" ht="21.75" customHeight="1" x14ac:dyDescent="0.25">
      <c r="A6" s="5" t="s">
        <v>408</v>
      </c>
      <c r="B6" s="6">
        <v>2</v>
      </c>
      <c r="C6" s="6"/>
      <c r="D6" s="177">
        <v>0</v>
      </c>
    </row>
    <row r="7" spans="1:7" ht="21.75" customHeight="1" x14ac:dyDescent="0.25">
      <c r="A7" s="5" t="s">
        <v>409</v>
      </c>
      <c r="B7" s="6">
        <v>2</v>
      </c>
      <c r="C7" s="6"/>
      <c r="D7" s="177">
        <v>0</v>
      </c>
    </row>
    <row r="8" spans="1:7" ht="21.75" customHeight="1" x14ac:dyDescent="0.25">
      <c r="A8" s="5" t="s">
        <v>410</v>
      </c>
      <c r="B8" s="6">
        <v>2</v>
      </c>
      <c r="C8" s="6"/>
      <c r="D8" s="177">
        <v>0</v>
      </c>
    </row>
    <row r="9" spans="1:7" ht="21.75" customHeight="1" x14ac:dyDescent="0.25">
      <c r="A9" s="5" t="s">
        <v>411</v>
      </c>
      <c r="B9" s="6">
        <v>2</v>
      </c>
      <c r="C9" s="6"/>
      <c r="D9" s="177">
        <v>1.28869967481962</v>
      </c>
    </row>
    <row r="10" spans="1:7" ht="21.75" customHeight="1" x14ac:dyDescent="0.25">
      <c r="A10" s="5" t="s">
        <v>412</v>
      </c>
      <c r="B10" s="6">
        <v>2</v>
      </c>
      <c r="C10" s="6"/>
      <c r="D10" s="177">
        <v>0</v>
      </c>
    </row>
    <row r="11" spans="1:7" ht="21.75" customHeight="1" x14ac:dyDescent="0.25">
      <c r="A11" s="5" t="s">
        <v>413</v>
      </c>
      <c r="B11" s="6">
        <v>2</v>
      </c>
      <c r="C11" s="6"/>
      <c r="D11" s="177">
        <v>0</v>
      </c>
    </row>
    <row r="12" spans="1:7" ht="21.75" customHeight="1" x14ac:dyDescent="0.25">
      <c r="A12" s="5" t="s">
        <v>414</v>
      </c>
      <c r="B12" s="6">
        <v>2</v>
      </c>
      <c r="C12" s="6"/>
      <c r="D12" s="177">
        <v>0</v>
      </c>
    </row>
    <row r="13" spans="1:7" ht="21.75" customHeight="1" x14ac:dyDescent="0.25">
      <c r="A13" s="5" t="s">
        <v>415</v>
      </c>
      <c r="B13" s="6">
        <v>2</v>
      </c>
      <c r="C13" s="6"/>
      <c r="D13" s="177">
        <v>0</v>
      </c>
    </row>
    <row r="14" spans="1:7" ht="21.75" customHeight="1" x14ac:dyDescent="0.25">
      <c r="A14" s="5" t="s">
        <v>416</v>
      </c>
      <c r="B14" s="6">
        <v>2</v>
      </c>
      <c r="C14" s="6"/>
      <c r="D14" s="177">
        <v>0</v>
      </c>
    </row>
    <row r="15" spans="1:7" ht="21.75" customHeight="1" x14ac:dyDescent="0.25">
      <c r="A15" s="5" t="s">
        <v>417</v>
      </c>
      <c r="B15" s="6">
        <v>2</v>
      </c>
      <c r="C15" s="6"/>
      <c r="D15" s="177">
        <v>0</v>
      </c>
    </row>
    <row r="16" spans="1:7" ht="21.75" customHeight="1" x14ac:dyDescent="0.25">
      <c r="A16" s="5" t="s">
        <v>418</v>
      </c>
      <c r="B16" s="6">
        <v>2</v>
      </c>
      <c r="C16" s="6"/>
      <c r="D16" s="177">
        <v>0</v>
      </c>
    </row>
    <row r="17" spans="1:4" ht="21.75" customHeight="1" x14ac:dyDescent="0.25">
      <c r="A17" s="5" t="s">
        <v>419</v>
      </c>
      <c r="B17" s="6">
        <v>2</v>
      </c>
      <c r="C17" s="6"/>
      <c r="D17" s="177">
        <v>0</v>
      </c>
    </row>
    <row r="18" spans="1:4" ht="21.75" customHeight="1" x14ac:dyDescent="0.25">
      <c r="A18" s="5" t="s">
        <v>420</v>
      </c>
      <c r="B18" s="6">
        <v>2</v>
      </c>
      <c r="C18" s="6"/>
      <c r="D18" s="177">
        <v>0</v>
      </c>
    </row>
    <row r="19" spans="1:4" ht="21.75" customHeight="1" x14ac:dyDescent="0.25">
      <c r="A19" s="5" t="s">
        <v>421</v>
      </c>
      <c r="B19" s="6">
        <v>2</v>
      </c>
      <c r="C19" s="6"/>
      <c r="D19" s="177">
        <v>0</v>
      </c>
    </row>
    <row r="20" spans="1:4" ht="21.75" customHeight="1" x14ac:dyDescent="0.25">
      <c r="A20" s="5" t="s">
        <v>422</v>
      </c>
      <c r="B20" s="6">
        <v>2</v>
      </c>
      <c r="C20" s="6"/>
      <c r="D20" s="177">
        <v>0</v>
      </c>
    </row>
    <row r="21" spans="1:4" ht="21.75" customHeight="1" x14ac:dyDescent="0.25">
      <c r="A21" s="5" t="s">
        <v>423</v>
      </c>
      <c r="B21" s="6">
        <v>2</v>
      </c>
      <c r="C21" s="6"/>
      <c r="D21" s="177">
        <v>0</v>
      </c>
    </row>
    <row r="22" spans="1:4" ht="21.75" customHeight="1" x14ac:dyDescent="0.25">
      <c r="A22" s="5" t="s">
        <v>424</v>
      </c>
      <c r="B22" s="6">
        <v>2</v>
      </c>
      <c r="C22" s="6"/>
      <c r="D22" s="177">
        <v>1.5303359377840899</v>
      </c>
    </row>
    <row r="23" spans="1:4" ht="21.75" customHeight="1" x14ac:dyDescent="0.25">
      <c r="A23" s="5" t="s">
        <v>425</v>
      </c>
      <c r="B23" s="6">
        <v>2</v>
      </c>
      <c r="C23" s="6"/>
      <c r="D23" s="177">
        <v>0</v>
      </c>
    </row>
    <row r="24" spans="1:4" ht="21.75" customHeight="1" x14ac:dyDescent="0.25">
      <c r="A24" s="5" t="s">
        <v>426</v>
      </c>
      <c r="B24" s="6">
        <v>2</v>
      </c>
      <c r="C24" s="6"/>
      <c r="D24" s="177">
        <v>14.529654438776801</v>
      </c>
    </row>
    <row r="25" spans="1:4" ht="21.75" customHeight="1" x14ac:dyDescent="0.25">
      <c r="A25" s="5" t="s">
        <v>427</v>
      </c>
      <c r="B25" s="6">
        <v>2</v>
      </c>
      <c r="C25" s="6"/>
      <c r="D25" s="177">
        <v>0</v>
      </c>
    </row>
    <row r="26" spans="1:4" ht="21.75" customHeight="1" x14ac:dyDescent="0.25">
      <c r="A26" s="5" t="s">
        <v>428</v>
      </c>
      <c r="B26" s="6">
        <v>2</v>
      </c>
      <c r="C26" s="6"/>
      <c r="D26" s="177">
        <v>1.85147712317864</v>
      </c>
    </row>
    <row r="27" spans="1:4" ht="27.75" customHeight="1" x14ac:dyDescent="0.25">
      <c r="A27" s="5" t="s">
        <v>429</v>
      </c>
      <c r="B27" s="6">
        <v>2</v>
      </c>
      <c r="C27" s="6"/>
      <c r="D27" s="177">
        <v>0</v>
      </c>
    </row>
    <row r="28" spans="1:4" ht="27.75" customHeight="1" x14ac:dyDescent="0.25">
      <c r="A28" s="5" t="s">
        <v>430</v>
      </c>
      <c r="B28" s="6">
        <v>2</v>
      </c>
      <c r="C28" s="6"/>
      <c r="D28" s="177">
        <v>3.9225778486155498</v>
      </c>
    </row>
    <row r="29" spans="1:4" ht="27.75" customHeight="1" x14ac:dyDescent="0.25">
      <c r="A29" s="5" t="s">
        <v>431</v>
      </c>
      <c r="B29" s="6">
        <v>2</v>
      </c>
      <c r="C29" s="6"/>
      <c r="D29" s="177">
        <v>0</v>
      </c>
    </row>
    <row r="30" spans="1:4" ht="27.75" customHeight="1" x14ac:dyDescent="0.25">
      <c r="A30" s="5" t="s">
        <v>432</v>
      </c>
      <c r="B30" s="6">
        <v>2</v>
      </c>
      <c r="C30" s="6"/>
      <c r="D30" s="177">
        <v>0</v>
      </c>
    </row>
    <row r="31" spans="1:4" ht="27.75" customHeight="1" x14ac:dyDescent="0.25">
      <c r="A31" s="5" t="s">
        <v>433</v>
      </c>
      <c r="B31" s="6">
        <v>2</v>
      </c>
      <c r="C31" s="6"/>
      <c r="D31" s="177">
        <v>0</v>
      </c>
    </row>
    <row r="32" spans="1:4" ht="27.75" customHeight="1" x14ac:dyDescent="0.25">
      <c r="A32" s="5" t="s">
        <v>434</v>
      </c>
      <c r="B32" s="6">
        <v>2</v>
      </c>
      <c r="C32" s="6"/>
      <c r="D32" s="177">
        <v>0.97755951714793998</v>
      </c>
    </row>
    <row r="33" spans="1:4" ht="27.75" customHeight="1" x14ac:dyDescent="0.25">
      <c r="A33" s="5" t="s">
        <v>435</v>
      </c>
      <c r="B33" s="6">
        <v>2</v>
      </c>
      <c r="C33" s="6"/>
      <c r="D33" s="177">
        <v>0</v>
      </c>
    </row>
    <row r="34" spans="1:4" ht="27.75" customHeight="1" x14ac:dyDescent="0.25">
      <c r="A34" s="5" t="s">
        <v>436</v>
      </c>
      <c r="B34" s="6">
        <v>2</v>
      </c>
      <c r="C34" s="6"/>
      <c r="D34" s="177">
        <v>0</v>
      </c>
    </row>
    <row r="35" spans="1:4" ht="27.75" customHeight="1" x14ac:dyDescent="0.25">
      <c r="A35" s="5" t="s">
        <v>437</v>
      </c>
      <c r="B35" s="6">
        <v>2</v>
      </c>
      <c r="C35" s="6"/>
      <c r="D35" s="177">
        <v>0</v>
      </c>
    </row>
    <row r="36" spans="1:4" ht="27.75" customHeight="1" x14ac:dyDescent="0.25">
      <c r="A36" s="5" t="s">
        <v>438</v>
      </c>
      <c r="B36" s="6">
        <v>2</v>
      </c>
      <c r="C36" s="6"/>
      <c r="D36" s="177">
        <v>0</v>
      </c>
    </row>
    <row r="37" spans="1:4" ht="27.75" customHeight="1" x14ac:dyDescent="0.25">
      <c r="A37" s="5" t="s">
        <v>439</v>
      </c>
      <c r="B37" s="6">
        <v>2</v>
      </c>
      <c r="C37" s="6"/>
      <c r="D37" s="177">
        <v>0</v>
      </c>
    </row>
    <row r="38" spans="1:4" ht="27.75" customHeight="1" x14ac:dyDescent="0.25">
      <c r="A38" s="5" t="s">
        <v>440</v>
      </c>
      <c r="B38" s="6">
        <v>2</v>
      </c>
      <c r="C38" s="6"/>
      <c r="D38" s="177">
        <v>0</v>
      </c>
    </row>
    <row r="39" spans="1:4" ht="27.75" customHeight="1" x14ac:dyDescent="0.25">
      <c r="A39" s="5" t="s">
        <v>441</v>
      </c>
      <c r="B39" s="6">
        <v>2</v>
      </c>
      <c r="C39" s="6"/>
      <c r="D39" s="177">
        <v>0</v>
      </c>
    </row>
    <row r="40" spans="1:4" ht="27.75" customHeight="1" x14ac:dyDescent="0.25">
      <c r="A40" s="5" t="s">
        <v>442</v>
      </c>
      <c r="B40" s="6">
        <v>2</v>
      </c>
      <c r="C40" s="6"/>
      <c r="D40" s="177">
        <v>0</v>
      </c>
    </row>
    <row r="41" spans="1:4" ht="27.75" customHeight="1" x14ac:dyDescent="0.25">
      <c r="A41" s="5" t="s">
        <v>443</v>
      </c>
      <c r="B41" s="6">
        <v>2</v>
      </c>
      <c r="C41" s="6"/>
      <c r="D41" s="177">
        <v>2.9290159600085302</v>
      </c>
    </row>
    <row r="42" spans="1:4" ht="27.75" customHeight="1" x14ac:dyDescent="0.25">
      <c r="A42" s="5" t="s">
        <v>444</v>
      </c>
      <c r="B42" s="6">
        <v>2</v>
      </c>
      <c r="C42" s="6"/>
      <c r="D42" s="177">
        <v>0</v>
      </c>
    </row>
    <row r="43" spans="1:4" ht="27.75" customHeight="1" x14ac:dyDescent="0.25">
      <c r="A43" s="5" t="s">
        <v>445</v>
      </c>
      <c r="B43" s="6">
        <v>2</v>
      </c>
      <c r="C43" s="6"/>
      <c r="D43" s="177">
        <v>6.2387978767399899</v>
      </c>
    </row>
    <row r="44" spans="1:4" ht="27.75" customHeight="1" x14ac:dyDescent="0.25">
      <c r="A44" s="5" t="s">
        <v>446</v>
      </c>
      <c r="B44" s="6">
        <v>2</v>
      </c>
      <c r="C44" s="6"/>
      <c r="D44" s="177">
        <v>3.2267768378138801</v>
      </c>
    </row>
    <row r="45" spans="1:4" ht="27.75" customHeight="1" x14ac:dyDescent="0.25">
      <c r="A45" s="5" t="s">
        <v>447</v>
      </c>
      <c r="B45" s="6">
        <v>2</v>
      </c>
      <c r="C45" s="6"/>
      <c r="D45" s="177">
        <v>0</v>
      </c>
    </row>
    <row r="46" spans="1:4" ht="27.75" customHeight="1" x14ac:dyDescent="0.25">
      <c r="A46" s="5" t="s">
        <v>448</v>
      </c>
      <c r="B46" s="6">
        <v>2</v>
      </c>
      <c r="C46" s="6"/>
      <c r="D46" s="177">
        <v>0</v>
      </c>
    </row>
    <row r="47" spans="1:4" ht="27.75" customHeight="1" x14ac:dyDescent="0.25">
      <c r="A47" s="5" t="s">
        <v>449</v>
      </c>
      <c r="B47" s="6">
        <v>2</v>
      </c>
      <c r="C47" s="6"/>
      <c r="D47" s="177">
        <v>0</v>
      </c>
    </row>
    <row r="48" spans="1:4" ht="27.75" customHeight="1" x14ac:dyDescent="0.25">
      <c r="A48" s="5" t="s">
        <v>450</v>
      </c>
      <c r="B48" s="6">
        <v>2</v>
      </c>
      <c r="C48" s="6"/>
      <c r="D48" s="177">
        <v>0</v>
      </c>
    </row>
    <row r="49" spans="1:4" ht="27.75" customHeight="1" x14ac:dyDescent="0.25">
      <c r="A49" s="5" t="s">
        <v>451</v>
      </c>
      <c r="B49" s="6">
        <v>2</v>
      </c>
      <c r="C49" s="6"/>
      <c r="D49" s="177">
        <v>0</v>
      </c>
    </row>
    <row r="50" spans="1:4" ht="27.75" customHeight="1" x14ac:dyDescent="0.25">
      <c r="A50" s="5" t="s">
        <v>452</v>
      </c>
      <c r="B50" s="6">
        <v>2</v>
      </c>
      <c r="C50" s="6"/>
      <c r="D50" s="177">
        <v>0</v>
      </c>
    </row>
    <row r="51" spans="1:4" ht="27.75" customHeight="1" x14ac:dyDescent="0.25">
      <c r="A51" s="5" t="s">
        <v>453</v>
      </c>
      <c r="B51" s="6">
        <v>2</v>
      </c>
      <c r="C51" s="6"/>
      <c r="D51" s="177">
        <v>0</v>
      </c>
    </row>
    <row r="52" spans="1:4" ht="27.75" customHeight="1" x14ac:dyDescent="0.25">
      <c r="A52" s="5" t="s">
        <v>454</v>
      </c>
      <c r="B52" s="6">
        <v>2</v>
      </c>
      <c r="C52" s="6"/>
      <c r="D52" s="177">
        <v>0</v>
      </c>
    </row>
    <row r="53" spans="1:4" ht="27.75" customHeight="1" x14ac:dyDescent="0.25">
      <c r="A53" s="5" t="s">
        <v>455</v>
      </c>
      <c r="B53" s="6">
        <v>2</v>
      </c>
      <c r="C53" s="6"/>
      <c r="D53" s="177">
        <v>0</v>
      </c>
    </row>
    <row r="54" spans="1:4" ht="27.75" customHeight="1" x14ac:dyDescent="0.25">
      <c r="A54" s="5" t="s">
        <v>456</v>
      </c>
      <c r="B54" s="6">
        <v>2</v>
      </c>
      <c r="C54" s="6"/>
      <c r="D54" s="177">
        <v>3.57246617681517</v>
      </c>
    </row>
    <row r="55" spans="1:4" ht="27.75" customHeight="1" x14ac:dyDescent="0.25">
      <c r="A55" s="5" t="s">
        <v>457</v>
      </c>
      <c r="B55" s="6">
        <v>2</v>
      </c>
      <c r="C55" s="6"/>
      <c r="D55" s="177">
        <v>0</v>
      </c>
    </row>
    <row r="56" spans="1:4" ht="27.75" customHeight="1" x14ac:dyDescent="0.25">
      <c r="A56" s="5" t="s">
        <v>458</v>
      </c>
      <c r="B56" s="6">
        <v>2</v>
      </c>
      <c r="C56" s="6"/>
      <c r="D56" s="177">
        <v>0</v>
      </c>
    </row>
    <row r="57" spans="1:4" ht="27.75" customHeight="1" x14ac:dyDescent="0.25">
      <c r="A57" s="5" t="s">
        <v>459</v>
      </c>
      <c r="B57" s="6">
        <v>2</v>
      </c>
      <c r="C57" s="6"/>
      <c r="D57" s="177">
        <v>15.8485827943377</v>
      </c>
    </row>
    <row r="58" spans="1:4" ht="27.75" customHeight="1" x14ac:dyDescent="0.25">
      <c r="A58" s="5" t="s">
        <v>460</v>
      </c>
      <c r="B58" s="6">
        <v>2</v>
      </c>
      <c r="C58" s="6"/>
      <c r="D58" s="177">
        <v>0</v>
      </c>
    </row>
    <row r="59" spans="1:4" ht="27.75" customHeight="1" x14ac:dyDescent="0.25">
      <c r="A59" s="5" t="s">
        <v>461</v>
      </c>
      <c r="B59" s="6">
        <v>2</v>
      </c>
      <c r="C59" s="6"/>
      <c r="D59" s="177">
        <v>0</v>
      </c>
    </row>
    <row r="60" spans="1:4" ht="27.75" customHeight="1" x14ac:dyDescent="0.25">
      <c r="A60" s="5" t="s">
        <v>462</v>
      </c>
      <c r="B60" s="6">
        <v>2</v>
      </c>
      <c r="C60" s="6"/>
      <c r="D60" s="177">
        <v>0</v>
      </c>
    </row>
    <row r="61" spans="1:4" ht="27.75" customHeight="1" x14ac:dyDescent="0.25">
      <c r="A61" s="5" t="s">
        <v>463</v>
      </c>
      <c r="B61" s="6">
        <v>2</v>
      </c>
      <c r="C61" s="6"/>
      <c r="D61" s="177">
        <v>3.2550289184381298</v>
      </c>
    </row>
    <row r="62" spans="1:4" ht="27.75" customHeight="1" x14ac:dyDescent="0.25">
      <c r="A62" s="5" t="s">
        <v>464</v>
      </c>
      <c r="B62" s="6">
        <v>2</v>
      </c>
      <c r="C62" s="6"/>
      <c r="D62" s="177">
        <v>0</v>
      </c>
    </row>
    <row r="63" spans="1:4" ht="27.75" customHeight="1" x14ac:dyDescent="0.25">
      <c r="A63" s="5" t="s">
        <v>465</v>
      </c>
      <c r="B63" s="6">
        <v>2</v>
      </c>
      <c r="C63" s="6"/>
      <c r="D63" s="177">
        <v>0</v>
      </c>
    </row>
    <row r="64" spans="1:4" ht="27.75" customHeight="1" x14ac:dyDescent="0.25">
      <c r="A64" s="5" t="s">
        <v>466</v>
      </c>
      <c r="B64" s="6">
        <v>2</v>
      </c>
      <c r="C64" s="6"/>
      <c r="D64" s="177">
        <v>0</v>
      </c>
    </row>
    <row r="65" spans="1:4" ht="27.75" customHeight="1" x14ac:dyDescent="0.25">
      <c r="A65" s="5" t="s">
        <v>467</v>
      </c>
      <c r="B65" s="6">
        <v>2</v>
      </c>
      <c r="C65" s="6"/>
      <c r="D65" s="177">
        <v>0</v>
      </c>
    </row>
    <row r="66" spans="1:4" ht="27.75" customHeight="1" x14ac:dyDescent="0.25">
      <c r="A66" s="5" t="s">
        <v>468</v>
      </c>
      <c r="B66" s="6">
        <v>2</v>
      </c>
      <c r="C66" s="6"/>
      <c r="D66" s="177">
        <v>0</v>
      </c>
    </row>
    <row r="67" spans="1:4" ht="27.75" customHeight="1" x14ac:dyDescent="0.25">
      <c r="A67" s="5" t="s">
        <v>469</v>
      </c>
      <c r="B67" s="6">
        <v>2</v>
      </c>
      <c r="C67" s="6"/>
      <c r="D67" s="177">
        <v>0</v>
      </c>
    </row>
    <row r="68" spans="1:4" ht="27.75" customHeight="1" x14ac:dyDescent="0.25">
      <c r="A68" s="5" t="s">
        <v>470</v>
      </c>
      <c r="B68" s="6">
        <v>2</v>
      </c>
      <c r="C68" s="6"/>
      <c r="D68" s="177">
        <v>0</v>
      </c>
    </row>
    <row r="69" spans="1:4" ht="27.75" customHeight="1" x14ac:dyDescent="0.25">
      <c r="A69" s="5" t="s">
        <v>471</v>
      </c>
      <c r="B69" s="6">
        <v>2</v>
      </c>
      <c r="C69" s="6"/>
      <c r="D69" s="177">
        <v>0</v>
      </c>
    </row>
    <row r="70" spans="1:4" ht="27.75" customHeight="1" x14ac:dyDescent="0.25">
      <c r="A70" s="5" t="s">
        <v>472</v>
      </c>
      <c r="B70" s="6">
        <v>2</v>
      </c>
      <c r="C70" s="6"/>
      <c r="D70" s="177">
        <v>1.4255560563912499</v>
      </c>
    </row>
    <row r="71" spans="1:4" ht="27.75" customHeight="1" x14ac:dyDescent="0.25">
      <c r="A71" s="5" t="s">
        <v>473</v>
      </c>
      <c r="B71" s="6">
        <v>2</v>
      </c>
      <c r="C71" s="6"/>
      <c r="D71" s="177">
        <v>0</v>
      </c>
    </row>
    <row r="72" spans="1:4" ht="27.75" customHeight="1" x14ac:dyDescent="0.25">
      <c r="A72" s="5" t="s">
        <v>474</v>
      </c>
      <c r="B72" s="6">
        <v>2</v>
      </c>
      <c r="C72" s="6"/>
      <c r="D72" s="177">
        <v>2.7027885973742198</v>
      </c>
    </row>
    <row r="73" spans="1:4" ht="27.75" customHeight="1" x14ac:dyDescent="0.25">
      <c r="A73" s="5" t="s">
        <v>475</v>
      </c>
      <c r="B73" s="6">
        <v>2</v>
      </c>
      <c r="C73" s="6"/>
      <c r="D73" s="177">
        <v>6.9709984425870903</v>
      </c>
    </row>
    <row r="74" spans="1:4" ht="27.75" customHeight="1" x14ac:dyDescent="0.25">
      <c r="A74" s="5" t="s">
        <v>476</v>
      </c>
      <c r="B74" s="6">
        <v>2</v>
      </c>
      <c r="C74" s="6"/>
      <c r="D74" s="177">
        <v>0</v>
      </c>
    </row>
    <row r="75" spans="1:4" ht="27.75" customHeight="1" x14ac:dyDescent="0.25">
      <c r="A75" s="5" t="s">
        <v>477</v>
      </c>
      <c r="B75" s="6">
        <v>2</v>
      </c>
      <c r="C75" s="6"/>
      <c r="D75" s="177">
        <v>0</v>
      </c>
    </row>
    <row r="76" spans="1:4" ht="27.75" customHeight="1" x14ac:dyDescent="0.25">
      <c r="A76" s="5" t="s">
        <v>478</v>
      </c>
      <c r="B76" s="6">
        <v>2</v>
      </c>
      <c r="C76" s="6"/>
      <c r="D76" s="177">
        <v>0</v>
      </c>
    </row>
    <row r="77" spans="1:4" ht="27.75" customHeight="1" x14ac:dyDescent="0.25">
      <c r="A77" s="5" t="s">
        <v>479</v>
      </c>
      <c r="B77" s="6">
        <v>2</v>
      </c>
      <c r="C77" s="6"/>
      <c r="D77" s="177">
        <v>0</v>
      </c>
    </row>
    <row r="78" spans="1:4" ht="27.75" customHeight="1" x14ac:dyDescent="0.25">
      <c r="A78" s="5" t="s">
        <v>480</v>
      </c>
      <c r="B78" s="6">
        <v>2</v>
      </c>
      <c r="C78" s="6"/>
      <c r="D78" s="177">
        <v>1.2179481446502201</v>
      </c>
    </row>
    <row r="79" spans="1:4" ht="27.75" customHeight="1" x14ac:dyDescent="0.25">
      <c r="A79" s="5" t="s">
        <v>481</v>
      </c>
      <c r="B79" s="6">
        <v>2</v>
      </c>
      <c r="C79" s="6"/>
      <c r="D79" s="177">
        <v>0</v>
      </c>
    </row>
    <row r="80" spans="1:4" ht="27.75" customHeight="1" x14ac:dyDescent="0.25">
      <c r="A80" s="5" t="s">
        <v>482</v>
      </c>
      <c r="B80" s="6">
        <v>2</v>
      </c>
      <c r="C80" s="6"/>
      <c r="D80" s="177">
        <v>0</v>
      </c>
    </row>
    <row r="81" spans="1:4" ht="27.75" customHeight="1" x14ac:dyDescent="0.25">
      <c r="A81" s="5" t="s">
        <v>483</v>
      </c>
      <c r="B81" s="6">
        <v>2</v>
      </c>
      <c r="C81" s="6"/>
      <c r="D81" s="177">
        <v>0</v>
      </c>
    </row>
    <row r="82" spans="1:4" ht="27.75" customHeight="1" x14ac:dyDescent="0.25">
      <c r="A82" s="5" t="s">
        <v>484</v>
      </c>
      <c r="B82" s="6">
        <v>2</v>
      </c>
      <c r="C82" s="6"/>
      <c r="D82" s="177">
        <v>7.14913044279161</v>
      </c>
    </row>
    <row r="83" spans="1:4" ht="27.75" customHeight="1" x14ac:dyDescent="0.25">
      <c r="A83" s="5" t="s">
        <v>485</v>
      </c>
      <c r="B83" s="6">
        <v>2</v>
      </c>
      <c r="C83" s="6"/>
      <c r="D83" s="177">
        <v>4.2562634646858903</v>
      </c>
    </row>
    <row r="84" spans="1:4" ht="27.75" customHeight="1" x14ac:dyDescent="0.25">
      <c r="A84" s="5" t="s">
        <v>486</v>
      </c>
      <c r="B84" s="6">
        <v>2</v>
      </c>
      <c r="C84" s="6"/>
      <c r="D84" s="177">
        <v>0</v>
      </c>
    </row>
    <row r="85" spans="1:4" ht="27.75" customHeight="1" x14ac:dyDescent="0.25">
      <c r="A85" s="5" t="s">
        <v>487</v>
      </c>
      <c r="B85" s="6">
        <v>2</v>
      </c>
      <c r="C85" s="6"/>
      <c r="D85" s="177">
        <v>0</v>
      </c>
    </row>
    <row r="86" spans="1:4" ht="27.75" customHeight="1" x14ac:dyDescent="0.25">
      <c r="A86" s="5" t="s">
        <v>488</v>
      </c>
      <c r="B86" s="6">
        <v>2</v>
      </c>
      <c r="C86" s="6"/>
      <c r="D86" s="177">
        <v>0</v>
      </c>
    </row>
    <row r="87" spans="1:4" ht="27.75" customHeight="1" x14ac:dyDescent="0.25">
      <c r="A87" s="5" t="s">
        <v>489</v>
      </c>
      <c r="B87" s="6">
        <v>2</v>
      </c>
      <c r="C87" s="6"/>
      <c r="D87" s="177">
        <v>0</v>
      </c>
    </row>
    <row r="88" spans="1:4" ht="27.75" customHeight="1" x14ac:dyDescent="0.25">
      <c r="A88" s="5" t="s">
        <v>490</v>
      </c>
      <c r="B88" s="6">
        <v>2</v>
      </c>
      <c r="C88" s="6"/>
      <c r="D88" s="177">
        <v>1.7469986976231699</v>
      </c>
    </row>
    <row r="89" spans="1:4" ht="27.75" customHeight="1" x14ac:dyDescent="0.25">
      <c r="A89" s="5" t="s">
        <v>491</v>
      </c>
      <c r="B89" s="6">
        <v>2</v>
      </c>
      <c r="C89" s="6"/>
      <c r="D89" s="177">
        <v>2.8380983230752399</v>
      </c>
    </row>
    <row r="90" spans="1:4" ht="27.75" customHeight="1" x14ac:dyDescent="0.25">
      <c r="A90" s="5" t="s">
        <v>492</v>
      </c>
      <c r="B90" s="6">
        <v>2</v>
      </c>
      <c r="C90" s="6"/>
      <c r="D90" s="177">
        <v>0</v>
      </c>
    </row>
    <row r="91" spans="1:4" ht="27.75" customHeight="1" x14ac:dyDescent="0.25">
      <c r="A91" s="5" t="s">
        <v>493</v>
      </c>
      <c r="B91" s="6">
        <v>2</v>
      </c>
      <c r="C91" s="6"/>
      <c r="D91" s="177">
        <v>0</v>
      </c>
    </row>
    <row r="92" spans="1:4" ht="27.75" customHeight="1" x14ac:dyDescent="0.25">
      <c r="A92" s="5" t="s">
        <v>494</v>
      </c>
      <c r="B92" s="6">
        <v>2</v>
      </c>
      <c r="C92" s="6"/>
      <c r="D92" s="177">
        <v>0</v>
      </c>
    </row>
    <row r="93" spans="1:4" ht="27.75" customHeight="1" x14ac:dyDescent="0.25">
      <c r="A93" s="5" t="s">
        <v>495</v>
      </c>
      <c r="B93" s="6">
        <v>2</v>
      </c>
      <c r="C93" s="6"/>
      <c r="D93" s="177">
        <v>0</v>
      </c>
    </row>
    <row r="94" spans="1:4" ht="27.75" customHeight="1" x14ac:dyDescent="0.25">
      <c r="A94" s="5" t="s">
        <v>496</v>
      </c>
      <c r="B94" s="6">
        <v>2</v>
      </c>
      <c r="C94" s="6"/>
      <c r="D94" s="177">
        <v>0</v>
      </c>
    </row>
    <row r="95" spans="1:4" ht="27.75" customHeight="1" x14ac:dyDescent="0.25">
      <c r="A95" s="5" t="s">
        <v>497</v>
      </c>
      <c r="B95" s="6">
        <v>2</v>
      </c>
      <c r="C95" s="6"/>
      <c r="D95" s="177">
        <v>0</v>
      </c>
    </row>
    <row r="96" spans="1:4" ht="27.75" customHeight="1" x14ac:dyDescent="0.25">
      <c r="A96" s="5" t="s">
        <v>498</v>
      </c>
      <c r="B96" s="6">
        <v>2</v>
      </c>
      <c r="C96" s="6"/>
      <c r="D96" s="177">
        <v>0</v>
      </c>
    </row>
    <row r="97" spans="1:4" ht="27.75" customHeight="1" x14ac:dyDescent="0.25">
      <c r="A97" s="5" t="s">
        <v>499</v>
      </c>
      <c r="B97" s="6">
        <v>2</v>
      </c>
      <c r="C97" s="6"/>
      <c r="D97" s="177">
        <v>0</v>
      </c>
    </row>
    <row r="98" spans="1:4" ht="27.75" customHeight="1" x14ac:dyDescent="0.25">
      <c r="A98" s="5" t="s">
        <v>500</v>
      </c>
      <c r="B98" s="6">
        <v>2</v>
      </c>
      <c r="C98" s="6"/>
      <c r="D98" s="177">
        <v>0</v>
      </c>
    </row>
    <row r="99" spans="1:4" ht="27.75" customHeight="1" x14ac:dyDescent="0.25">
      <c r="A99" s="5" t="s">
        <v>501</v>
      </c>
      <c r="B99" s="6">
        <v>2</v>
      </c>
      <c r="C99" s="6"/>
      <c r="D99" s="177">
        <v>0</v>
      </c>
    </row>
    <row r="100" spans="1:4" ht="27.75" customHeight="1" x14ac:dyDescent="0.25">
      <c r="A100" s="5" t="s">
        <v>502</v>
      </c>
      <c r="B100" s="6">
        <v>2</v>
      </c>
      <c r="C100" s="6"/>
      <c r="D100" s="177">
        <v>0</v>
      </c>
    </row>
    <row r="101" spans="1:4" ht="27.75" customHeight="1" x14ac:dyDescent="0.25">
      <c r="A101" s="5" t="s">
        <v>503</v>
      </c>
      <c r="B101" s="6">
        <v>2</v>
      </c>
      <c r="C101" s="6"/>
      <c r="D101" s="177">
        <v>14.773232005448699</v>
      </c>
    </row>
    <row r="102" spans="1:4" ht="27.75" customHeight="1" x14ac:dyDescent="0.25">
      <c r="A102" s="5" t="s">
        <v>504</v>
      </c>
      <c r="B102" s="6">
        <v>2</v>
      </c>
      <c r="C102" s="6"/>
      <c r="D102" s="177">
        <v>0</v>
      </c>
    </row>
    <row r="103" spans="1:4" ht="27.75" customHeight="1" x14ac:dyDescent="0.25">
      <c r="A103" s="5" t="s">
        <v>505</v>
      </c>
      <c r="B103" s="6">
        <v>2</v>
      </c>
      <c r="C103" s="6"/>
      <c r="D103" s="177">
        <v>0</v>
      </c>
    </row>
    <row r="104" spans="1:4" ht="27.75" customHeight="1" x14ac:dyDescent="0.25">
      <c r="A104" s="5" t="s">
        <v>506</v>
      </c>
      <c r="B104" s="6">
        <v>2</v>
      </c>
      <c r="C104" s="6"/>
      <c r="D104" s="177">
        <v>0</v>
      </c>
    </row>
    <row r="105" spans="1:4" ht="27.75" customHeight="1" x14ac:dyDescent="0.25">
      <c r="A105" s="5" t="s">
        <v>507</v>
      </c>
      <c r="B105" s="6">
        <v>2</v>
      </c>
      <c r="C105" s="6"/>
      <c r="D105" s="177">
        <v>0</v>
      </c>
    </row>
    <row r="106" spans="1:4" ht="27.75" customHeight="1" x14ac:dyDescent="0.25">
      <c r="A106" s="5" t="s">
        <v>508</v>
      </c>
      <c r="B106" s="6">
        <v>2</v>
      </c>
      <c r="C106" s="6"/>
      <c r="D106" s="177">
        <v>0</v>
      </c>
    </row>
    <row r="107" spans="1:4" ht="27.75" customHeight="1" x14ac:dyDescent="0.25">
      <c r="A107" s="5" t="s">
        <v>509</v>
      </c>
      <c r="B107" s="6">
        <v>2</v>
      </c>
      <c r="C107" s="6"/>
      <c r="D107" s="177">
        <v>0</v>
      </c>
    </row>
    <row r="108" spans="1:4" ht="27.75" customHeight="1" x14ac:dyDescent="0.25">
      <c r="A108" s="5" t="s">
        <v>510</v>
      </c>
      <c r="B108" s="6">
        <v>2</v>
      </c>
      <c r="C108" s="6"/>
      <c r="D108" s="177">
        <v>0</v>
      </c>
    </row>
    <row r="109" spans="1:4" ht="27.75" customHeight="1" x14ac:dyDescent="0.25">
      <c r="A109" s="5" t="s">
        <v>511</v>
      </c>
      <c r="B109" s="6">
        <v>2</v>
      </c>
      <c r="C109" s="6"/>
      <c r="D109" s="177">
        <v>0</v>
      </c>
    </row>
    <row r="110" spans="1:4" ht="27.75" customHeight="1" x14ac:dyDescent="0.25">
      <c r="A110" s="5" t="s">
        <v>512</v>
      </c>
      <c r="B110" s="6">
        <v>2</v>
      </c>
      <c r="C110" s="6"/>
      <c r="D110" s="177">
        <v>0</v>
      </c>
    </row>
    <row r="111" spans="1:4" ht="27.75" customHeight="1" x14ac:dyDescent="0.25">
      <c r="A111" s="5" t="s">
        <v>513</v>
      </c>
      <c r="B111" s="6">
        <v>2</v>
      </c>
      <c r="C111" s="6"/>
      <c r="D111" s="177">
        <v>0</v>
      </c>
    </row>
    <row r="112" spans="1:4" ht="27.75" customHeight="1" x14ac:dyDescent="0.25">
      <c r="A112" s="5" t="s">
        <v>514</v>
      </c>
      <c r="B112" s="6">
        <v>2</v>
      </c>
      <c r="C112" s="6"/>
      <c r="D112" s="177">
        <v>0</v>
      </c>
    </row>
    <row r="113" spans="1:4" ht="27.75" customHeight="1" x14ac:dyDescent="0.25">
      <c r="A113" s="5" t="s">
        <v>515</v>
      </c>
      <c r="B113" s="6">
        <v>2</v>
      </c>
      <c r="C113" s="6"/>
      <c r="D113" s="177">
        <v>0</v>
      </c>
    </row>
    <row r="114" spans="1:4" ht="27.75" customHeight="1" x14ac:dyDescent="0.25">
      <c r="A114" s="5" t="s">
        <v>516</v>
      </c>
      <c r="B114" s="6">
        <v>2</v>
      </c>
      <c r="C114" s="6"/>
      <c r="D114" s="177">
        <v>0</v>
      </c>
    </row>
    <row r="115" spans="1:4" ht="27.75" customHeight="1" x14ac:dyDescent="0.25">
      <c r="A115" s="5" t="s">
        <v>517</v>
      </c>
      <c r="B115" s="6">
        <v>2</v>
      </c>
      <c r="C115" s="6"/>
      <c r="D115" s="177">
        <v>0</v>
      </c>
    </row>
    <row r="116" spans="1:4" ht="27.75" customHeight="1" x14ac:dyDescent="0.25">
      <c r="A116" s="5" t="s">
        <v>518</v>
      </c>
      <c r="B116" s="6">
        <v>2</v>
      </c>
      <c r="C116" s="6"/>
      <c r="D116" s="177">
        <v>0</v>
      </c>
    </row>
    <row r="117" spans="1:4" ht="27.75" customHeight="1" x14ac:dyDescent="0.25">
      <c r="A117" s="5" t="s">
        <v>519</v>
      </c>
      <c r="B117" s="6">
        <v>2</v>
      </c>
      <c r="C117" s="6"/>
      <c r="D117" s="177">
        <v>0</v>
      </c>
    </row>
    <row r="118" spans="1:4" ht="27.75" customHeight="1" x14ac:dyDescent="0.25">
      <c r="A118" s="5" t="s">
        <v>520</v>
      </c>
      <c r="B118" s="6">
        <v>2</v>
      </c>
      <c r="C118" s="6"/>
      <c r="D118" s="177">
        <v>0</v>
      </c>
    </row>
    <row r="119" spans="1:4" ht="27.75" customHeight="1" x14ac:dyDescent="0.25">
      <c r="A119" s="5" t="s">
        <v>521</v>
      </c>
      <c r="B119" s="6">
        <v>2</v>
      </c>
      <c r="C119" s="6"/>
      <c r="D119" s="177">
        <v>0</v>
      </c>
    </row>
    <row r="120" spans="1:4" ht="27.75" customHeight="1" x14ac:dyDescent="0.25">
      <c r="A120" s="5" t="s">
        <v>522</v>
      </c>
      <c r="B120" s="6">
        <v>2</v>
      </c>
      <c r="C120" s="6"/>
      <c r="D120" s="177">
        <v>0</v>
      </c>
    </row>
    <row r="121" spans="1:4" ht="27.75" customHeight="1" x14ac:dyDescent="0.25">
      <c r="A121" s="5" t="s">
        <v>523</v>
      </c>
      <c r="B121" s="6">
        <v>2</v>
      </c>
      <c r="C121" s="6"/>
      <c r="D121" s="177">
        <v>0</v>
      </c>
    </row>
    <row r="122" spans="1:4" ht="27.75" customHeight="1" x14ac:dyDescent="0.25">
      <c r="A122" s="5" t="s">
        <v>524</v>
      </c>
      <c r="B122" s="6">
        <v>2</v>
      </c>
      <c r="C122" s="6"/>
      <c r="D122" s="177">
        <v>2.4143998756092802</v>
      </c>
    </row>
    <row r="123" spans="1:4" ht="27.75" customHeight="1" x14ac:dyDescent="0.25">
      <c r="A123" s="5" t="s">
        <v>525</v>
      </c>
      <c r="B123" s="6">
        <v>2</v>
      </c>
      <c r="C123" s="6"/>
      <c r="D123" s="177">
        <v>0</v>
      </c>
    </row>
    <row r="124" spans="1:4" ht="27.75" customHeight="1" x14ac:dyDescent="0.25">
      <c r="A124" s="5" t="s">
        <v>526</v>
      </c>
      <c r="B124" s="6">
        <v>2</v>
      </c>
      <c r="C124" s="6"/>
      <c r="D124" s="177">
        <v>1.59185936345055</v>
      </c>
    </row>
    <row r="125" spans="1:4" ht="27.75" customHeight="1" x14ac:dyDescent="0.25">
      <c r="A125" s="5" t="s">
        <v>527</v>
      </c>
      <c r="B125" s="6">
        <v>2</v>
      </c>
      <c r="C125" s="6"/>
      <c r="D125" s="177">
        <v>0</v>
      </c>
    </row>
    <row r="126" spans="1:4" ht="27.75" customHeight="1" x14ac:dyDescent="0.25">
      <c r="A126" s="5" t="s">
        <v>528</v>
      </c>
      <c r="B126" s="6">
        <v>2</v>
      </c>
      <c r="C126" s="6"/>
      <c r="D126" s="177">
        <v>0</v>
      </c>
    </row>
    <row r="127" spans="1:4" ht="27.75" customHeight="1" x14ac:dyDescent="0.25">
      <c r="A127" s="5" t="s">
        <v>529</v>
      </c>
      <c r="B127" s="6">
        <v>2</v>
      </c>
      <c r="C127" s="6"/>
      <c r="D127" s="177">
        <v>0</v>
      </c>
    </row>
    <row r="128" spans="1:4" ht="27.75" customHeight="1" x14ac:dyDescent="0.25">
      <c r="A128" s="5" t="s">
        <v>530</v>
      </c>
      <c r="B128" s="6">
        <v>2</v>
      </c>
      <c r="C128" s="6"/>
      <c r="D128" s="177">
        <v>0</v>
      </c>
    </row>
    <row r="129" spans="1:4" ht="27.75" customHeight="1" x14ac:dyDescent="0.25">
      <c r="A129" s="5" t="s">
        <v>531</v>
      </c>
      <c r="B129" s="6">
        <v>2</v>
      </c>
      <c r="C129" s="6"/>
      <c r="D129" s="177">
        <v>2.5520893599502998</v>
      </c>
    </row>
    <row r="130" spans="1:4" ht="27.75" customHeight="1" x14ac:dyDescent="0.25">
      <c r="A130" s="5" t="s">
        <v>532</v>
      </c>
      <c r="B130" s="6">
        <v>2</v>
      </c>
      <c r="C130" s="6"/>
      <c r="D130" s="177">
        <v>0</v>
      </c>
    </row>
    <row r="131" spans="1:4" ht="27.75" customHeight="1" x14ac:dyDescent="0.25">
      <c r="A131" s="5" t="s">
        <v>533</v>
      </c>
      <c r="B131" s="6">
        <v>2</v>
      </c>
      <c r="C131" s="6"/>
      <c r="D131" s="177">
        <v>0</v>
      </c>
    </row>
    <row r="132" spans="1:4" ht="27.75" customHeight="1" x14ac:dyDescent="0.25">
      <c r="A132" s="5" t="s">
        <v>534</v>
      </c>
      <c r="B132" s="6">
        <v>2</v>
      </c>
      <c r="C132" s="6"/>
      <c r="D132" s="177">
        <v>0</v>
      </c>
    </row>
    <row r="133" spans="1:4" ht="27.75" customHeight="1" x14ac:dyDescent="0.25">
      <c r="A133" s="5" t="s">
        <v>535</v>
      </c>
      <c r="B133" s="6">
        <v>2</v>
      </c>
      <c r="C133" s="6"/>
      <c r="D133" s="177">
        <v>0</v>
      </c>
    </row>
    <row r="134" spans="1:4" ht="27.75" customHeight="1" x14ac:dyDescent="0.25">
      <c r="A134" s="5" t="s">
        <v>536</v>
      </c>
      <c r="B134" s="6">
        <v>2</v>
      </c>
      <c r="C134" s="6"/>
      <c r="D134" s="177">
        <v>0</v>
      </c>
    </row>
    <row r="135" spans="1:4" ht="27.75" customHeight="1" x14ac:dyDescent="0.25">
      <c r="A135" s="5" t="s">
        <v>537</v>
      </c>
      <c r="B135" s="6">
        <v>2</v>
      </c>
      <c r="C135" s="6"/>
      <c r="D135" s="177">
        <v>0</v>
      </c>
    </row>
    <row r="136" spans="1:4" ht="27.75" customHeight="1" x14ac:dyDescent="0.25">
      <c r="A136" s="5" t="s">
        <v>538</v>
      </c>
      <c r="B136" s="6">
        <v>2</v>
      </c>
      <c r="C136" s="6"/>
      <c r="D136" s="177">
        <v>0</v>
      </c>
    </row>
    <row r="137" spans="1:4" ht="27.75" customHeight="1" x14ac:dyDescent="0.25">
      <c r="A137" s="5" t="s">
        <v>539</v>
      </c>
      <c r="B137" s="6">
        <v>2</v>
      </c>
      <c r="C137" s="6"/>
      <c r="D137" s="177">
        <v>0</v>
      </c>
    </row>
    <row r="138" spans="1:4" ht="27.75" customHeight="1" x14ac:dyDescent="0.25">
      <c r="A138" s="5" t="s">
        <v>540</v>
      </c>
      <c r="B138" s="6">
        <v>2</v>
      </c>
      <c r="C138" s="6"/>
      <c r="D138" s="177">
        <v>0</v>
      </c>
    </row>
    <row r="139" spans="1:4" ht="27.75" customHeight="1" x14ac:dyDescent="0.25">
      <c r="A139" s="5" t="s">
        <v>541</v>
      </c>
      <c r="B139" s="6">
        <v>2</v>
      </c>
      <c r="C139" s="6"/>
      <c r="D139" s="177">
        <v>0</v>
      </c>
    </row>
    <row r="140" spans="1:4" ht="27.75" customHeight="1" x14ac:dyDescent="0.25">
      <c r="A140" s="5" t="s">
        <v>542</v>
      </c>
      <c r="B140" s="6">
        <v>2</v>
      </c>
      <c r="C140" s="6"/>
      <c r="D140" s="177">
        <v>0</v>
      </c>
    </row>
    <row r="141" spans="1:4" ht="27.75" customHeight="1" x14ac:dyDescent="0.25">
      <c r="A141" s="5" t="s">
        <v>543</v>
      </c>
      <c r="B141" s="6">
        <v>2</v>
      </c>
      <c r="C141" s="6"/>
      <c r="D141" s="177">
        <v>6.6107947062715304</v>
      </c>
    </row>
    <row r="142" spans="1:4" ht="27.75" customHeight="1" x14ac:dyDescent="0.25">
      <c r="A142" s="5" t="s">
        <v>544</v>
      </c>
      <c r="B142" s="6">
        <v>2</v>
      </c>
      <c r="C142" s="6"/>
      <c r="D142" s="177">
        <v>0</v>
      </c>
    </row>
    <row r="143" spans="1:4" ht="27.75" customHeight="1" x14ac:dyDescent="0.25">
      <c r="A143" s="5" t="s">
        <v>545</v>
      </c>
      <c r="B143" s="6">
        <v>2</v>
      </c>
      <c r="C143" s="6"/>
      <c r="D143" s="177">
        <v>0</v>
      </c>
    </row>
    <row r="144" spans="1:4" ht="27.75" customHeight="1" x14ac:dyDescent="0.25">
      <c r="A144" s="5" t="s">
        <v>546</v>
      </c>
      <c r="B144" s="6">
        <v>2</v>
      </c>
      <c r="C144" s="6"/>
      <c r="D144" s="177">
        <v>0</v>
      </c>
    </row>
    <row r="145" spans="1:4" ht="27.75" customHeight="1" x14ac:dyDescent="0.25">
      <c r="A145" s="5" t="s">
        <v>547</v>
      </c>
      <c r="B145" s="6">
        <v>2</v>
      </c>
      <c r="C145" s="6"/>
      <c r="D145" s="177">
        <v>0</v>
      </c>
    </row>
    <row r="146" spans="1:4" ht="27.75" customHeight="1" x14ac:dyDescent="0.25">
      <c r="A146" s="5" t="s">
        <v>548</v>
      </c>
      <c r="B146" s="6">
        <v>2</v>
      </c>
      <c r="C146" s="6"/>
      <c r="D146" s="177">
        <v>0</v>
      </c>
    </row>
    <row r="147" spans="1:4" ht="27.75" customHeight="1" x14ac:dyDescent="0.25">
      <c r="A147" s="5" t="s">
        <v>549</v>
      </c>
      <c r="B147" s="6">
        <v>2</v>
      </c>
      <c r="C147" s="6"/>
      <c r="D147" s="177">
        <v>0</v>
      </c>
    </row>
    <row r="148" spans="1:4" ht="27.75" customHeight="1" x14ac:dyDescent="0.25">
      <c r="A148" s="5" t="s">
        <v>550</v>
      </c>
      <c r="B148" s="6">
        <v>2</v>
      </c>
      <c r="C148" s="6"/>
      <c r="D148" s="177">
        <v>0</v>
      </c>
    </row>
    <row r="149" spans="1:4" ht="27.75" customHeight="1" x14ac:dyDescent="0.25">
      <c r="A149" s="5" t="s">
        <v>551</v>
      </c>
      <c r="B149" s="6">
        <v>2</v>
      </c>
      <c r="C149" s="6"/>
      <c r="D149" s="177">
        <v>0</v>
      </c>
    </row>
    <row r="150" spans="1:4" ht="27.75" customHeight="1" x14ac:dyDescent="0.25">
      <c r="A150" s="5" t="s">
        <v>552</v>
      </c>
      <c r="B150" s="6">
        <v>2</v>
      </c>
      <c r="C150" s="6"/>
      <c r="D150" s="177">
        <v>0</v>
      </c>
    </row>
    <row r="151" spans="1:4" ht="27.75" customHeight="1" x14ac:dyDescent="0.25">
      <c r="A151" s="5" t="s">
        <v>553</v>
      </c>
      <c r="B151" s="6">
        <v>2</v>
      </c>
      <c r="C151" s="6"/>
      <c r="D151" s="177">
        <v>0</v>
      </c>
    </row>
    <row r="152" spans="1:4" ht="27.75" customHeight="1" x14ac:dyDescent="0.25">
      <c r="A152" s="5" t="s">
        <v>554</v>
      </c>
      <c r="B152" s="6">
        <v>2</v>
      </c>
      <c r="C152" s="6"/>
      <c r="D152" s="177">
        <v>0</v>
      </c>
    </row>
    <row r="153" spans="1:4" ht="27.75" customHeight="1" x14ac:dyDescent="0.25">
      <c r="A153" s="5" t="s">
        <v>555</v>
      </c>
      <c r="B153" s="6">
        <v>2</v>
      </c>
      <c r="C153" s="6"/>
      <c r="D153" s="177">
        <v>0</v>
      </c>
    </row>
    <row r="154" spans="1:4" ht="27.75" customHeight="1" x14ac:dyDescent="0.25">
      <c r="A154" s="5" t="s">
        <v>556</v>
      </c>
      <c r="B154" s="6">
        <v>2</v>
      </c>
      <c r="C154" s="6"/>
      <c r="D154" s="177">
        <v>0</v>
      </c>
    </row>
    <row r="155" spans="1:4" ht="27.75" customHeight="1" x14ac:dyDescent="0.25">
      <c r="A155" s="5" t="s">
        <v>557</v>
      </c>
      <c r="B155" s="6">
        <v>2</v>
      </c>
      <c r="C155" s="6"/>
      <c r="D155" s="177">
        <v>0</v>
      </c>
    </row>
    <row r="156" spans="1:4" ht="27.75" customHeight="1" x14ac:dyDescent="0.25">
      <c r="A156" s="5" t="s">
        <v>558</v>
      </c>
      <c r="B156" s="6">
        <v>2</v>
      </c>
      <c r="C156" s="6"/>
      <c r="D156" s="177">
        <v>0</v>
      </c>
    </row>
    <row r="157" spans="1:4" ht="27.75" customHeight="1" x14ac:dyDescent="0.25">
      <c r="A157" s="5" t="s">
        <v>559</v>
      </c>
      <c r="B157" s="6">
        <v>2</v>
      </c>
      <c r="C157" s="6"/>
      <c r="D157" s="177">
        <v>0</v>
      </c>
    </row>
    <row r="158" spans="1:4" ht="27.75" customHeight="1" x14ac:dyDescent="0.25">
      <c r="A158" s="5" t="s">
        <v>560</v>
      </c>
      <c r="B158" s="6">
        <v>2</v>
      </c>
      <c r="C158" s="6"/>
      <c r="D158" s="177">
        <v>0</v>
      </c>
    </row>
    <row r="159" spans="1:4" ht="27.75" customHeight="1" x14ac:dyDescent="0.25">
      <c r="A159" s="5" t="s">
        <v>561</v>
      </c>
      <c r="B159" s="6">
        <v>2</v>
      </c>
      <c r="C159" s="6"/>
      <c r="D159" s="177">
        <v>0</v>
      </c>
    </row>
    <row r="160" spans="1:4" ht="27.75" customHeight="1" x14ac:dyDescent="0.25">
      <c r="A160" s="5" t="s">
        <v>562</v>
      </c>
      <c r="B160" s="6">
        <v>2</v>
      </c>
      <c r="C160" s="6"/>
      <c r="D160" s="177">
        <v>0</v>
      </c>
    </row>
    <row r="161" spans="1:4" ht="27.75" customHeight="1" x14ac:dyDescent="0.25">
      <c r="A161" s="5" t="s">
        <v>563</v>
      </c>
      <c r="B161" s="6">
        <v>2</v>
      </c>
      <c r="C161" s="6"/>
      <c r="D161" s="177">
        <v>0</v>
      </c>
    </row>
    <row r="162" spans="1:4" ht="27.75" customHeight="1" x14ac:dyDescent="0.25">
      <c r="A162" s="5" t="s">
        <v>564</v>
      </c>
      <c r="B162" s="6">
        <v>2</v>
      </c>
      <c r="C162" s="6"/>
      <c r="D162" s="177">
        <v>0</v>
      </c>
    </row>
    <row r="163" spans="1:4" ht="27.75" customHeight="1" x14ac:dyDescent="0.25">
      <c r="A163" s="5" t="s">
        <v>565</v>
      </c>
      <c r="B163" s="6">
        <v>2</v>
      </c>
      <c r="C163" s="6"/>
      <c r="D163" s="177">
        <v>0</v>
      </c>
    </row>
    <row r="164" spans="1:4" ht="27.75" customHeight="1" x14ac:dyDescent="0.25">
      <c r="A164" s="5" t="s">
        <v>566</v>
      </c>
      <c r="B164" s="6">
        <v>2</v>
      </c>
      <c r="C164" s="6"/>
      <c r="D164" s="177">
        <v>0</v>
      </c>
    </row>
    <row r="165" spans="1:4" ht="27.75" customHeight="1" x14ac:dyDescent="0.25">
      <c r="A165" s="5" t="s">
        <v>567</v>
      </c>
      <c r="B165" s="6">
        <v>2</v>
      </c>
      <c r="C165" s="6"/>
      <c r="D165" s="177">
        <v>0</v>
      </c>
    </row>
    <row r="166" spans="1:4" ht="27.75" customHeight="1" x14ac:dyDescent="0.25">
      <c r="A166" s="5" t="s">
        <v>568</v>
      </c>
      <c r="B166" s="6">
        <v>2</v>
      </c>
      <c r="C166" s="6"/>
      <c r="D166" s="177">
        <v>0</v>
      </c>
    </row>
    <row r="167" spans="1:4" ht="27.75" customHeight="1" x14ac:dyDescent="0.25">
      <c r="A167" s="5" t="s">
        <v>569</v>
      </c>
      <c r="B167" s="6">
        <v>2</v>
      </c>
      <c r="C167" s="6"/>
      <c r="D167" s="177">
        <v>0</v>
      </c>
    </row>
    <row r="168" spans="1:4" ht="27.75" customHeight="1" x14ac:dyDescent="0.25">
      <c r="A168" s="5" t="s">
        <v>570</v>
      </c>
      <c r="B168" s="6">
        <v>2</v>
      </c>
      <c r="C168" s="6"/>
      <c r="D168" s="177">
        <v>0</v>
      </c>
    </row>
    <row r="169" spans="1:4" ht="27.75" customHeight="1" x14ac:dyDescent="0.25">
      <c r="A169" s="5" t="s">
        <v>571</v>
      </c>
      <c r="B169" s="6">
        <v>2</v>
      </c>
      <c r="C169" s="6"/>
      <c r="D169" s="177">
        <v>0</v>
      </c>
    </row>
    <row r="170" spans="1:4" ht="27.75" customHeight="1" x14ac:dyDescent="0.25">
      <c r="A170" s="5" t="s">
        <v>572</v>
      </c>
      <c r="B170" s="6">
        <v>2</v>
      </c>
      <c r="C170" s="6"/>
      <c r="D170" s="177">
        <v>0</v>
      </c>
    </row>
    <row r="171" spans="1:4" ht="27.75" customHeight="1" x14ac:dyDescent="0.25">
      <c r="A171" s="5" t="s">
        <v>573</v>
      </c>
      <c r="B171" s="6">
        <v>2</v>
      </c>
      <c r="C171" s="6"/>
      <c r="D171" s="177">
        <v>0</v>
      </c>
    </row>
    <row r="172" spans="1:4" ht="27.75" customHeight="1" x14ac:dyDescent="0.25">
      <c r="A172" s="5" t="s">
        <v>574</v>
      </c>
      <c r="B172" s="6">
        <v>2</v>
      </c>
      <c r="C172" s="6"/>
      <c r="D172" s="177">
        <v>0</v>
      </c>
    </row>
    <row r="173" spans="1:4" ht="27.75" customHeight="1" x14ac:dyDescent="0.25">
      <c r="A173" s="5" t="s">
        <v>575</v>
      </c>
      <c r="B173" s="6">
        <v>2</v>
      </c>
      <c r="C173" s="6"/>
      <c r="D173" s="177">
        <v>0</v>
      </c>
    </row>
    <row r="174" spans="1:4" ht="27.75" customHeight="1" x14ac:dyDescent="0.25">
      <c r="A174" s="5" t="s">
        <v>576</v>
      </c>
      <c r="B174" s="6">
        <v>2</v>
      </c>
      <c r="C174" s="6"/>
      <c r="D174" s="177">
        <v>0</v>
      </c>
    </row>
    <row r="175" spans="1:4" ht="27.75" customHeight="1" x14ac:dyDescent="0.25">
      <c r="A175" s="5" t="s">
        <v>577</v>
      </c>
      <c r="B175" s="6">
        <v>2</v>
      </c>
      <c r="C175" s="6"/>
      <c r="D175" s="177">
        <v>0</v>
      </c>
    </row>
    <row r="176" spans="1:4" ht="27.75" customHeight="1" x14ac:dyDescent="0.25">
      <c r="A176" s="5" t="s">
        <v>578</v>
      </c>
      <c r="B176" s="6">
        <v>2</v>
      </c>
      <c r="C176" s="6"/>
      <c r="D176" s="177">
        <v>0</v>
      </c>
    </row>
    <row r="177" spans="1:4" ht="27.75" customHeight="1" x14ac:dyDescent="0.25">
      <c r="A177" s="5" t="s">
        <v>579</v>
      </c>
      <c r="B177" s="6">
        <v>2</v>
      </c>
      <c r="C177" s="6"/>
      <c r="D177" s="177">
        <v>0</v>
      </c>
    </row>
    <row r="178" spans="1:4" ht="27.75" customHeight="1" x14ac:dyDescent="0.25">
      <c r="A178" s="5" t="s">
        <v>580</v>
      </c>
      <c r="B178" s="6">
        <v>2</v>
      </c>
      <c r="C178" s="6"/>
      <c r="D178" s="177">
        <v>0</v>
      </c>
    </row>
    <row r="179" spans="1:4" ht="27.75" customHeight="1" x14ac:dyDescent="0.25">
      <c r="A179" s="5" t="s">
        <v>581</v>
      </c>
      <c r="B179" s="6">
        <v>2</v>
      </c>
      <c r="C179" s="6"/>
      <c r="D179" s="177">
        <v>0</v>
      </c>
    </row>
    <row r="180" spans="1:4" ht="27.75" customHeight="1" x14ac:dyDescent="0.25">
      <c r="A180" s="5" t="s">
        <v>582</v>
      </c>
      <c r="B180" s="6">
        <v>2</v>
      </c>
      <c r="C180" s="6"/>
      <c r="D180" s="177">
        <v>0</v>
      </c>
    </row>
    <row r="181" spans="1:4" ht="27.75" customHeight="1" x14ac:dyDescent="0.25">
      <c r="A181" s="5" t="s">
        <v>583</v>
      </c>
      <c r="B181" s="6">
        <v>2</v>
      </c>
      <c r="C181" s="6"/>
      <c r="D181" s="177">
        <v>0</v>
      </c>
    </row>
    <row r="182" spans="1:4" ht="27.75" customHeight="1" x14ac:dyDescent="0.25">
      <c r="A182" s="5" t="s">
        <v>584</v>
      </c>
      <c r="B182" s="6">
        <v>2</v>
      </c>
      <c r="C182" s="6"/>
      <c r="D182" s="177">
        <v>0</v>
      </c>
    </row>
    <row r="183" spans="1:4" ht="27.75" customHeight="1" x14ac:dyDescent="0.25">
      <c r="A183" s="5" t="s">
        <v>585</v>
      </c>
      <c r="B183" s="6">
        <v>2</v>
      </c>
      <c r="C183" s="6"/>
      <c r="D183" s="177">
        <v>0</v>
      </c>
    </row>
    <row r="184" spans="1:4" ht="27.75" customHeight="1" x14ac:dyDescent="0.25">
      <c r="A184" s="5" t="s">
        <v>586</v>
      </c>
      <c r="B184" s="6">
        <v>2</v>
      </c>
      <c r="C184" s="6"/>
      <c r="D184" s="177">
        <v>0</v>
      </c>
    </row>
    <row r="185" spans="1:4" ht="27.75" customHeight="1" x14ac:dyDescent="0.25">
      <c r="A185" s="5" t="s">
        <v>587</v>
      </c>
      <c r="B185" s="6">
        <v>2</v>
      </c>
      <c r="C185" s="6"/>
      <c r="D185" s="177">
        <v>0</v>
      </c>
    </row>
    <row r="186" spans="1:4" ht="27.75" customHeight="1" x14ac:dyDescent="0.25">
      <c r="A186" s="5" t="s">
        <v>588</v>
      </c>
      <c r="B186" s="6">
        <v>2</v>
      </c>
      <c r="C186" s="6"/>
      <c r="D186" s="177">
        <v>0</v>
      </c>
    </row>
    <row r="187" spans="1:4" ht="27.75" customHeight="1" x14ac:dyDescent="0.25">
      <c r="A187" s="5" t="s">
        <v>589</v>
      </c>
      <c r="B187" s="6">
        <v>2</v>
      </c>
      <c r="C187" s="6"/>
      <c r="D187" s="177">
        <v>0</v>
      </c>
    </row>
    <row r="188" spans="1:4" ht="27.75" customHeight="1" x14ac:dyDescent="0.25">
      <c r="A188" s="5" t="s">
        <v>590</v>
      </c>
      <c r="B188" s="6">
        <v>2</v>
      </c>
      <c r="C188" s="6"/>
      <c r="D188" s="177">
        <v>0</v>
      </c>
    </row>
    <row r="189" spans="1:4" ht="27.75" customHeight="1" x14ac:dyDescent="0.25">
      <c r="A189" s="5" t="s">
        <v>591</v>
      </c>
      <c r="B189" s="6">
        <v>2</v>
      </c>
      <c r="C189" s="6"/>
      <c r="D189" s="177">
        <v>0</v>
      </c>
    </row>
    <row r="190" spans="1:4" ht="27.75" customHeight="1" x14ac:dyDescent="0.25">
      <c r="A190" s="5" t="s">
        <v>592</v>
      </c>
      <c r="B190" s="6">
        <v>2</v>
      </c>
      <c r="C190" s="6"/>
      <c r="D190" s="177">
        <v>0</v>
      </c>
    </row>
    <row r="191" spans="1:4" ht="27.75" customHeight="1" x14ac:dyDescent="0.25">
      <c r="A191" s="5" t="s">
        <v>593</v>
      </c>
      <c r="B191" s="6">
        <v>2</v>
      </c>
      <c r="C191" s="6"/>
      <c r="D191" s="177">
        <v>0</v>
      </c>
    </row>
    <row r="192" spans="1:4" ht="27.75" customHeight="1" x14ac:dyDescent="0.25">
      <c r="A192" s="5" t="s">
        <v>594</v>
      </c>
      <c r="B192" s="6">
        <v>2</v>
      </c>
      <c r="C192" s="6"/>
      <c r="D192" s="177">
        <v>0</v>
      </c>
    </row>
    <row r="193" spans="1:4" ht="27.75" customHeight="1" x14ac:dyDescent="0.25">
      <c r="A193" s="5" t="s">
        <v>595</v>
      </c>
      <c r="B193" s="6">
        <v>2</v>
      </c>
      <c r="C193" s="6"/>
      <c r="D193" s="177">
        <v>0</v>
      </c>
    </row>
    <row r="194" spans="1:4" ht="27.75" customHeight="1" x14ac:dyDescent="0.25">
      <c r="A194" s="5" t="s">
        <v>596</v>
      </c>
      <c r="B194" s="6">
        <v>2</v>
      </c>
      <c r="C194" s="6"/>
      <c r="D194" s="177">
        <v>0</v>
      </c>
    </row>
    <row r="195" spans="1:4" ht="27.75" customHeight="1" x14ac:dyDescent="0.25">
      <c r="A195" s="5" t="s">
        <v>597</v>
      </c>
      <c r="B195" s="6">
        <v>2</v>
      </c>
      <c r="C195" s="6"/>
      <c r="D195" s="177">
        <v>0</v>
      </c>
    </row>
    <row r="196" spans="1:4" ht="27.75" customHeight="1" x14ac:dyDescent="0.25">
      <c r="A196" s="5" t="s">
        <v>598</v>
      </c>
      <c r="B196" s="6">
        <v>2</v>
      </c>
      <c r="C196" s="6"/>
      <c r="D196" s="177">
        <v>0</v>
      </c>
    </row>
    <row r="197" spans="1:4" ht="27.75" customHeight="1" x14ac:dyDescent="0.25">
      <c r="A197" s="5" t="s">
        <v>599</v>
      </c>
      <c r="B197" s="6">
        <v>2</v>
      </c>
      <c r="C197" s="6"/>
      <c r="D197" s="177">
        <v>0</v>
      </c>
    </row>
    <row r="198" spans="1:4" ht="27.75" customHeight="1" x14ac:dyDescent="0.25">
      <c r="A198" s="5" t="s">
        <v>600</v>
      </c>
      <c r="B198" s="6">
        <v>2</v>
      </c>
      <c r="C198" s="6"/>
      <c r="D198" s="177">
        <v>0</v>
      </c>
    </row>
    <row r="199" spans="1:4" ht="27.75" customHeight="1" x14ac:dyDescent="0.25">
      <c r="A199" s="5" t="s">
        <v>601</v>
      </c>
      <c r="B199" s="6">
        <v>2</v>
      </c>
      <c r="C199" s="6"/>
      <c r="D199" s="177">
        <v>0</v>
      </c>
    </row>
    <row r="200" spans="1:4" ht="27.75" customHeight="1" x14ac:dyDescent="0.25">
      <c r="A200" s="5" t="s">
        <v>602</v>
      </c>
      <c r="B200" s="6">
        <v>2</v>
      </c>
      <c r="C200" s="6"/>
      <c r="D200" s="177">
        <v>0</v>
      </c>
    </row>
    <row r="201" spans="1:4" ht="27.75" customHeight="1" x14ac:dyDescent="0.25">
      <c r="A201" s="5" t="s">
        <v>603</v>
      </c>
      <c r="B201" s="6">
        <v>2</v>
      </c>
      <c r="C201" s="6"/>
      <c r="D201" s="177">
        <v>0</v>
      </c>
    </row>
    <row r="202" spans="1:4" ht="27.75" customHeight="1" x14ac:dyDescent="0.25">
      <c r="A202" s="5" t="s">
        <v>604</v>
      </c>
      <c r="B202" s="6">
        <v>2</v>
      </c>
      <c r="C202" s="6"/>
      <c r="D202" s="177">
        <v>0</v>
      </c>
    </row>
    <row r="203" spans="1:4" ht="27.75" customHeight="1" x14ac:dyDescent="0.25">
      <c r="A203" s="5" t="s">
        <v>605</v>
      </c>
      <c r="B203" s="6">
        <v>2</v>
      </c>
      <c r="C203" s="6"/>
      <c r="D203" s="177">
        <v>0</v>
      </c>
    </row>
    <row r="204" spans="1:4" ht="27.75" customHeight="1" x14ac:dyDescent="0.25">
      <c r="A204" s="5" t="s">
        <v>606</v>
      </c>
      <c r="B204" s="6">
        <v>2</v>
      </c>
      <c r="C204" s="6"/>
      <c r="D204" s="177">
        <v>0</v>
      </c>
    </row>
    <row r="205" spans="1:4" ht="27.75" customHeight="1" x14ac:dyDescent="0.25">
      <c r="A205" s="5" t="s">
        <v>607</v>
      </c>
      <c r="B205" s="6">
        <v>2</v>
      </c>
      <c r="C205" s="6"/>
      <c r="D205" s="177">
        <v>0</v>
      </c>
    </row>
    <row r="206" spans="1:4" ht="27.75" customHeight="1" x14ac:dyDescent="0.25">
      <c r="A206" s="5" t="s">
        <v>608</v>
      </c>
      <c r="B206" s="6">
        <v>2</v>
      </c>
      <c r="C206" s="6"/>
      <c r="D206" s="177">
        <v>0</v>
      </c>
    </row>
    <row r="207" spans="1:4" ht="27.75" customHeight="1" x14ac:dyDescent="0.25">
      <c r="A207" s="5" t="s">
        <v>609</v>
      </c>
      <c r="B207" s="6">
        <v>2</v>
      </c>
      <c r="C207" s="6"/>
      <c r="D207" s="177">
        <v>0</v>
      </c>
    </row>
    <row r="208" spans="1:4" ht="27.75" customHeight="1" x14ac:dyDescent="0.25">
      <c r="A208" s="5" t="s">
        <v>610</v>
      </c>
      <c r="B208" s="6">
        <v>2</v>
      </c>
      <c r="C208" s="6"/>
      <c r="D208" s="177">
        <v>0</v>
      </c>
    </row>
    <row r="209" spans="1:4" ht="27.75" customHeight="1" x14ac:dyDescent="0.25">
      <c r="A209" s="5" t="s">
        <v>611</v>
      </c>
      <c r="B209" s="6">
        <v>2</v>
      </c>
      <c r="C209" s="6"/>
      <c r="D209" s="177">
        <v>0</v>
      </c>
    </row>
    <row r="210" spans="1:4" ht="27.75" customHeight="1" x14ac:dyDescent="0.25">
      <c r="A210" s="5" t="s">
        <v>612</v>
      </c>
      <c r="B210" s="6">
        <v>2</v>
      </c>
      <c r="C210" s="6"/>
      <c r="D210" s="177">
        <v>0</v>
      </c>
    </row>
    <row r="211" spans="1:4" ht="27.75" customHeight="1" x14ac:dyDescent="0.25">
      <c r="A211" s="5" t="s">
        <v>613</v>
      </c>
      <c r="B211" s="6">
        <v>2</v>
      </c>
      <c r="C211" s="6"/>
      <c r="D211" s="177">
        <v>0</v>
      </c>
    </row>
    <row r="212" spans="1:4" ht="27.75" customHeight="1" x14ac:dyDescent="0.25">
      <c r="A212" s="5" t="s">
        <v>614</v>
      </c>
      <c r="B212" s="6">
        <v>2</v>
      </c>
      <c r="C212" s="6"/>
      <c r="D212" s="177">
        <v>0</v>
      </c>
    </row>
    <row r="213" spans="1:4" ht="27.75" customHeight="1" x14ac:dyDescent="0.25">
      <c r="A213" s="5" t="s">
        <v>615</v>
      </c>
      <c r="B213" s="6">
        <v>2</v>
      </c>
      <c r="C213" s="6"/>
      <c r="D213" s="177">
        <v>0</v>
      </c>
    </row>
    <row r="214" spans="1:4" ht="27.75" customHeight="1" x14ac:dyDescent="0.25">
      <c r="A214" s="5" t="s">
        <v>616</v>
      </c>
      <c r="B214" s="6">
        <v>2</v>
      </c>
      <c r="C214" s="6"/>
      <c r="D214" s="177">
        <v>0</v>
      </c>
    </row>
    <row r="215" spans="1:4" ht="27.75" customHeight="1" x14ac:dyDescent="0.25">
      <c r="A215" s="5" t="s">
        <v>617</v>
      </c>
      <c r="B215" s="6">
        <v>2</v>
      </c>
      <c r="C215" s="6"/>
      <c r="D215" s="177">
        <v>0</v>
      </c>
    </row>
    <row r="216" spans="1:4" ht="27.75" customHeight="1" x14ac:dyDescent="0.25">
      <c r="A216" s="5" t="s">
        <v>618</v>
      </c>
      <c r="B216" s="6">
        <v>2</v>
      </c>
      <c r="C216" s="6"/>
      <c r="D216" s="177">
        <v>0</v>
      </c>
    </row>
    <row r="217" spans="1:4" ht="27.75" customHeight="1" x14ac:dyDescent="0.25">
      <c r="A217" s="5" t="s">
        <v>619</v>
      </c>
      <c r="B217" s="6">
        <v>2</v>
      </c>
      <c r="C217" s="6"/>
      <c r="D217" s="177">
        <v>0</v>
      </c>
    </row>
    <row r="218" spans="1:4" ht="27.75" customHeight="1" x14ac:dyDescent="0.25">
      <c r="A218" s="5" t="s">
        <v>620</v>
      </c>
      <c r="B218" s="6">
        <v>2</v>
      </c>
      <c r="C218" s="6"/>
      <c r="D218" s="177">
        <v>0</v>
      </c>
    </row>
    <row r="219" spans="1:4" ht="27.75" customHeight="1" x14ac:dyDescent="0.25">
      <c r="A219" s="5" t="s">
        <v>621</v>
      </c>
      <c r="B219" s="6">
        <v>2</v>
      </c>
      <c r="C219" s="6"/>
      <c r="D219" s="177">
        <v>0</v>
      </c>
    </row>
    <row r="220" spans="1:4" ht="27.75" customHeight="1" x14ac:dyDescent="0.25">
      <c r="A220" s="5" t="s">
        <v>622</v>
      </c>
      <c r="B220" s="6">
        <v>2</v>
      </c>
      <c r="C220" s="6"/>
      <c r="D220" s="177">
        <v>0</v>
      </c>
    </row>
    <row r="221" spans="1:4" ht="27.75" customHeight="1" x14ac:dyDescent="0.25">
      <c r="A221" s="5" t="s">
        <v>623</v>
      </c>
      <c r="B221" s="6">
        <v>2</v>
      </c>
      <c r="C221" s="6"/>
      <c r="D221" s="177">
        <v>0</v>
      </c>
    </row>
    <row r="222" spans="1:4" ht="27.75" customHeight="1" x14ac:dyDescent="0.25">
      <c r="A222" s="5" t="s">
        <v>624</v>
      </c>
      <c r="B222" s="6">
        <v>2</v>
      </c>
      <c r="C222" s="6"/>
      <c r="D222" s="177">
        <v>0</v>
      </c>
    </row>
    <row r="223" spans="1:4" ht="27.75" customHeight="1" x14ac:dyDescent="0.25">
      <c r="A223" s="5" t="s">
        <v>625</v>
      </c>
      <c r="B223" s="6">
        <v>2</v>
      </c>
      <c r="C223" s="6"/>
      <c r="D223" s="177">
        <v>0</v>
      </c>
    </row>
    <row r="224" spans="1:4" ht="27.75" customHeight="1" x14ac:dyDescent="0.25">
      <c r="A224" s="5" t="s">
        <v>626</v>
      </c>
      <c r="B224" s="6">
        <v>2</v>
      </c>
      <c r="C224" s="6"/>
      <c r="D224" s="177">
        <v>0</v>
      </c>
    </row>
    <row r="225" spans="1:4" ht="27.75" customHeight="1" x14ac:dyDescent="0.25">
      <c r="A225" s="5" t="s">
        <v>627</v>
      </c>
      <c r="B225" s="6">
        <v>2</v>
      </c>
      <c r="C225" s="6"/>
      <c r="D225" s="177">
        <v>0</v>
      </c>
    </row>
    <row r="226" spans="1:4" ht="27.75" customHeight="1" x14ac:dyDescent="0.25">
      <c r="A226" s="5" t="s">
        <v>628</v>
      </c>
      <c r="B226" s="6">
        <v>2</v>
      </c>
      <c r="C226" s="6"/>
      <c r="D226" s="177">
        <v>0</v>
      </c>
    </row>
    <row r="227" spans="1:4" ht="27.75" customHeight="1" x14ac:dyDescent="0.25">
      <c r="A227" s="5" t="s">
        <v>629</v>
      </c>
      <c r="B227" s="6">
        <v>2</v>
      </c>
      <c r="C227" s="6"/>
      <c r="D227" s="177">
        <v>0</v>
      </c>
    </row>
    <row r="228" spans="1:4" ht="27.75" customHeight="1" x14ac:dyDescent="0.25">
      <c r="A228" s="5" t="s">
        <v>630</v>
      </c>
      <c r="B228" s="6">
        <v>2</v>
      </c>
      <c r="C228" s="6"/>
      <c r="D228" s="177">
        <v>0</v>
      </c>
    </row>
    <row r="229" spans="1:4" ht="27.75" customHeight="1" x14ac:dyDescent="0.25">
      <c r="A229" s="5" t="s">
        <v>631</v>
      </c>
      <c r="B229" s="6">
        <v>2</v>
      </c>
      <c r="C229" s="6"/>
      <c r="D229" s="177">
        <v>2.7027870110145198</v>
      </c>
    </row>
    <row r="230" spans="1:4" ht="27.75" customHeight="1" x14ac:dyDescent="0.25">
      <c r="A230" s="5" t="s">
        <v>632</v>
      </c>
      <c r="B230" s="6">
        <v>3</v>
      </c>
      <c r="C230" s="6"/>
      <c r="D230" s="177">
        <v>0</v>
      </c>
    </row>
    <row r="231" spans="1:4" ht="27.75" customHeight="1" x14ac:dyDescent="0.25">
      <c r="A231" s="5" t="s">
        <v>633</v>
      </c>
      <c r="B231" s="6">
        <v>3</v>
      </c>
      <c r="C231" s="6"/>
      <c r="D231" s="177">
        <v>0</v>
      </c>
    </row>
    <row r="232" spans="1:4" ht="27.75" customHeight="1" x14ac:dyDescent="0.25">
      <c r="A232" s="5" t="s">
        <v>634</v>
      </c>
      <c r="B232" s="6">
        <v>3</v>
      </c>
      <c r="C232" s="6"/>
      <c r="D232" s="177">
        <v>0</v>
      </c>
    </row>
    <row r="233" spans="1:4" ht="27.75" customHeight="1" x14ac:dyDescent="0.25">
      <c r="A233" s="5" t="s">
        <v>635</v>
      </c>
      <c r="B233" s="6">
        <v>3</v>
      </c>
      <c r="C233" s="6"/>
      <c r="D233" s="177">
        <v>0</v>
      </c>
    </row>
    <row r="234" spans="1:4" ht="27.75" customHeight="1" x14ac:dyDescent="0.25">
      <c r="A234" s="5" t="s">
        <v>636</v>
      </c>
      <c r="B234" s="6">
        <v>3</v>
      </c>
      <c r="C234" s="6"/>
      <c r="D234" s="177">
        <v>0</v>
      </c>
    </row>
    <row r="235" spans="1:4" ht="27.75" customHeight="1" x14ac:dyDescent="0.25">
      <c r="A235" s="5" t="s">
        <v>637</v>
      </c>
      <c r="B235" s="6">
        <v>3</v>
      </c>
      <c r="C235" s="6"/>
      <c r="D235" s="177">
        <v>2.9821603202964502</v>
      </c>
    </row>
    <row r="236" spans="1:4" ht="27.75" customHeight="1" x14ac:dyDescent="0.25">
      <c r="A236" s="5" t="s">
        <v>638</v>
      </c>
      <c r="B236" s="6">
        <v>3</v>
      </c>
      <c r="C236" s="6"/>
      <c r="D236" s="177">
        <v>4.4791287619837599</v>
      </c>
    </row>
    <row r="237" spans="1:4" ht="27.75" customHeight="1" x14ac:dyDescent="0.25">
      <c r="A237" s="5" t="s">
        <v>639</v>
      </c>
      <c r="B237" s="6">
        <v>3</v>
      </c>
      <c r="C237" s="6"/>
      <c r="D237" s="177">
        <v>4.0399936847508799</v>
      </c>
    </row>
    <row r="238" spans="1:4" ht="27.75" customHeight="1" x14ac:dyDescent="0.25">
      <c r="A238" s="5" t="s">
        <v>640</v>
      </c>
      <c r="B238" s="6">
        <v>3</v>
      </c>
      <c r="C238" s="6"/>
      <c r="D238" s="177">
        <v>0</v>
      </c>
    </row>
    <row r="239" spans="1:4" ht="27.75" customHeight="1" x14ac:dyDescent="0.25">
      <c r="A239" s="5" t="s">
        <v>641</v>
      </c>
      <c r="B239" s="6">
        <v>3</v>
      </c>
      <c r="C239" s="6"/>
      <c r="D239" s="177">
        <v>0</v>
      </c>
    </row>
    <row r="240" spans="1:4" ht="27.75" customHeight="1" x14ac:dyDescent="0.25">
      <c r="A240" s="5" t="s">
        <v>642</v>
      </c>
      <c r="B240" s="6">
        <v>3</v>
      </c>
      <c r="C240" s="6"/>
      <c r="D240" s="177">
        <v>0</v>
      </c>
    </row>
    <row r="241" spans="1:4" ht="27.75" customHeight="1" x14ac:dyDescent="0.25">
      <c r="A241" s="5" t="s">
        <v>643</v>
      </c>
      <c r="B241" s="6">
        <v>3</v>
      </c>
      <c r="C241" s="6"/>
      <c r="D241" s="177">
        <v>0</v>
      </c>
    </row>
    <row r="242" spans="1:4" ht="27.75" customHeight="1" x14ac:dyDescent="0.25">
      <c r="A242" s="5" t="s">
        <v>644</v>
      </c>
      <c r="B242" s="6">
        <v>3</v>
      </c>
      <c r="C242" s="6"/>
      <c r="D242" s="177">
        <v>0</v>
      </c>
    </row>
    <row r="243" spans="1:4" ht="27.75" customHeight="1" x14ac:dyDescent="0.25">
      <c r="A243" s="5" t="s">
        <v>645</v>
      </c>
      <c r="B243" s="6">
        <v>3</v>
      </c>
      <c r="C243" s="6"/>
      <c r="D243" s="177">
        <v>0</v>
      </c>
    </row>
    <row r="244" spans="1:4" ht="27.75" customHeight="1" x14ac:dyDescent="0.25">
      <c r="A244" s="5" t="s">
        <v>646</v>
      </c>
      <c r="B244" s="6">
        <v>3</v>
      </c>
      <c r="C244" s="6"/>
      <c r="D244" s="177">
        <v>0</v>
      </c>
    </row>
    <row r="245" spans="1:4" ht="27.75" customHeight="1" x14ac:dyDescent="0.25">
      <c r="A245" s="5" t="s">
        <v>647</v>
      </c>
      <c r="B245" s="6">
        <v>3</v>
      </c>
      <c r="C245" s="6"/>
      <c r="D245" s="177">
        <v>0</v>
      </c>
    </row>
    <row r="246" spans="1:4" ht="27.75" customHeight="1" x14ac:dyDescent="0.25">
      <c r="A246" s="5" t="s">
        <v>648</v>
      </c>
      <c r="B246" s="6">
        <v>3</v>
      </c>
      <c r="C246" s="6"/>
      <c r="D246" s="177">
        <v>0</v>
      </c>
    </row>
    <row r="247" spans="1:4" ht="27.75" customHeight="1" x14ac:dyDescent="0.25">
      <c r="A247" s="5" t="s">
        <v>649</v>
      </c>
      <c r="B247" s="6">
        <v>3</v>
      </c>
      <c r="C247" s="6"/>
      <c r="D247" s="177">
        <v>0</v>
      </c>
    </row>
    <row r="248" spans="1:4" ht="27.75" customHeight="1" x14ac:dyDescent="0.25">
      <c r="A248" s="5" t="s">
        <v>650</v>
      </c>
      <c r="B248" s="6">
        <v>3</v>
      </c>
      <c r="C248" s="6"/>
      <c r="D248" s="177">
        <v>0</v>
      </c>
    </row>
    <row r="249" spans="1:4" ht="27.75" customHeight="1" x14ac:dyDescent="0.25">
      <c r="A249" s="5" t="s">
        <v>651</v>
      </c>
      <c r="B249" s="6">
        <v>3</v>
      </c>
      <c r="C249" s="6"/>
      <c r="D249" s="177">
        <v>11.436107104576299</v>
      </c>
    </row>
    <row r="250" spans="1:4" ht="27.75" customHeight="1" x14ac:dyDescent="0.25">
      <c r="A250" s="5" t="s">
        <v>652</v>
      </c>
      <c r="B250" s="6">
        <v>3</v>
      </c>
      <c r="C250" s="6"/>
      <c r="D250" s="177">
        <v>0</v>
      </c>
    </row>
    <row r="251" spans="1:4" ht="27.75" customHeight="1" x14ac:dyDescent="0.25">
      <c r="A251" s="5" t="s">
        <v>653</v>
      </c>
      <c r="B251" s="6">
        <v>3</v>
      </c>
      <c r="C251" s="6"/>
      <c r="D251" s="177">
        <v>0</v>
      </c>
    </row>
    <row r="252" spans="1:4" ht="27.75" customHeight="1" x14ac:dyDescent="0.25">
      <c r="A252" s="5" t="s">
        <v>654</v>
      </c>
      <c r="B252" s="6">
        <v>3</v>
      </c>
      <c r="C252" s="6"/>
      <c r="D252" s="177">
        <v>0</v>
      </c>
    </row>
    <row r="253" spans="1:4" ht="27.75" customHeight="1" x14ac:dyDescent="0.25">
      <c r="A253" s="5" t="s">
        <v>655</v>
      </c>
      <c r="B253" s="6">
        <v>3</v>
      </c>
      <c r="C253" s="6"/>
      <c r="D253" s="177">
        <v>0</v>
      </c>
    </row>
    <row r="254" spans="1:4" ht="27.75" customHeight="1" x14ac:dyDescent="0.25">
      <c r="A254" s="5" t="s">
        <v>656</v>
      </c>
      <c r="B254" s="6">
        <v>3</v>
      </c>
      <c r="C254" s="6"/>
      <c r="D254" s="177">
        <v>0</v>
      </c>
    </row>
    <row r="255" spans="1:4" ht="27.75" customHeight="1" x14ac:dyDescent="0.25">
      <c r="A255" s="5" t="s">
        <v>657</v>
      </c>
      <c r="B255" s="6">
        <v>3</v>
      </c>
      <c r="C255" s="6"/>
      <c r="D255" s="177">
        <v>3.1680736168787398</v>
      </c>
    </row>
    <row r="256" spans="1:4" ht="27.75" customHeight="1" x14ac:dyDescent="0.25">
      <c r="A256" s="5" t="s">
        <v>658</v>
      </c>
      <c r="B256" s="6">
        <v>3</v>
      </c>
      <c r="C256" s="6"/>
      <c r="D256" s="177">
        <v>0</v>
      </c>
    </row>
    <row r="257" spans="1:4" ht="27.75" customHeight="1" x14ac:dyDescent="0.25">
      <c r="A257" s="5" t="s">
        <v>659</v>
      </c>
      <c r="B257" s="6">
        <v>3</v>
      </c>
      <c r="C257" s="6"/>
      <c r="D257" s="177">
        <v>0</v>
      </c>
    </row>
    <row r="258" spans="1:4" ht="27.75" customHeight="1" x14ac:dyDescent="0.25">
      <c r="A258" s="5" t="s">
        <v>660</v>
      </c>
      <c r="B258" s="6">
        <v>3</v>
      </c>
      <c r="C258" s="6"/>
      <c r="D258" s="177">
        <v>0</v>
      </c>
    </row>
    <row r="259" spans="1:4" ht="27.75" customHeight="1" x14ac:dyDescent="0.25">
      <c r="A259" s="5" t="s">
        <v>661</v>
      </c>
      <c r="B259" s="6">
        <v>3</v>
      </c>
      <c r="C259" s="6"/>
      <c r="D259" s="177">
        <v>0</v>
      </c>
    </row>
    <row r="260" spans="1:4" ht="27.75" customHeight="1" x14ac:dyDescent="0.25">
      <c r="A260" s="5" t="s">
        <v>662</v>
      </c>
      <c r="B260" s="6">
        <v>3</v>
      </c>
      <c r="C260" s="6"/>
      <c r="D260" s="177">
        <v>0</v>
      </c>
    </row>
    <row r="261" spans="1:4" ht="27.75" customHeight="1" x14ac:dyDescent="0.25">
      <c r="A261" s="5" t="s">
        <v>663</v>
      </c>
      <c r="B261" s="6">
        <v>3</v>
      </c>
      <c r="C261" s="6"/>
      <c r="D261" s="177">
        <v>0</v>
      </c>
    </row>
    <row r="262" spans="1:4" ht="27.75" customHeight="1" x14ac:dyDescent="0.25">
      <c r="A262" s="5" t="s">
        <v>664</v>
      </c>
      <c r="B262" s="6">
        <v>3</v>
      </c>
      <c r="C262" s="6"/>
      <c r="D262" s="177">
        <v>0</v>
      </c>
    </row>
    <row r="263" spans="1:4" ht="27.75" customHeight="1" x14ac:dyDescent="0.25">
      <c r="A263" s="5" t="s">
        <v>665</v>
      </c>
      <c r="B263" s="6">
        <v>3</v>
      </c>
      <c r="C263" s="6"/>
      <c r="D263" s="177">
        <v>0</v>
      </c>
    </row>
    <row r="264" spans="1:4" ht="27.75" customHeight="1" x14ac:dyDescent="0.25">
      <c r="A264" s="5" t="s">
        <v>666</v>
      </c>
      <c r="B264" s="6">
        <v>3</v>
      </c>
      <c r="C264" s="6"/>
      <c r="D264" s="177">
        <v>0</v>
      </c>
    </row>
    <row r="265" spans="1:4" ht="27.75" customHeight="1" x14ac:dyDescent="0.25">
      <c r="A265" s="5" t="s">
        <v>667</v>
      </c>
      <c r="B265" s="6">
        <v>3</v>
      </c>
      <c r="C265" s="6"/>
      <c r="D265" s="177">
        <v>0</v>
      </c>
    </row>
    <row r="266" spans="1:4" ht="27.75" customHeight="1" x14ac:dyDescent="0.25">
      <c r="A266" s="5" t="s">
        <v>668</v>
      </c>
      <c r="B266" s="6">
        <v>3</v>
      </c>
      <c r="C266" s="6"/>
      <c r="D266" s="177">
        <v>0</v>
      </c>
    </row>
    <row r="267" spans="1:4" ht="27.75" customHeight="1" x14ac:dyDescent="0.25">
      <c r="A267" s="5" t="s">
        <v>669</v>
      </c>
      <c r="B267" s="6">
        <v>3</v>
      </c>
      <c r="C267" s="6"/>
      <c r="D267" s="177">
        <v>0</v>
      </c>
    </row>
    <row r="268" spans="1:4" ht="27.75" customHeight="1" x14ac:dyDescent="0.25">
      <c r="A268" s="5" t="s">
        <v>670</v>
      </c>
      <c r="B268" s="6">
        <v>3</v>
      </c>
      <c r="C268" s="6"/>
      <c r="D268" s="177">
        <v>0</v>
      </c>
    </row>
    <row r="269" spans="1:4" ht="27.75" customHeight="1" x14ac:dyDescent="0.25">
      <c r="A269" s="5" t="s">
        <v>671</v>
      </c>
      <c r="B269" s="6">
        <v>3</v>
      </c>
      <c r="C269" s="6"/>
      <c r="D269" s="177">
        <v>0</v>
      </c>
    </row>
    <row r="270" spans="1:4" ht="27.75" customHeight="1" x14ac:dyDescent="0.25">
      <c r="A270" s="5" t="s">
        <v>672</v>
      </c>
      <c r="B270" s="6">
        <v>3</v>
      </c>
      <c r="C270" s="6"/>
      <c r="D270" s="177">
        <v>0</v>
      </c>
    </row>
    <row r="271" spans="1:4" ht="27.75" customHeight="1" x14ac:dyDescent="0.25">
      <c r="A271" s="5" t="s">
        <v>673</v>
      </c>
      <c r="B271" s="6">
        <v>3</v>
      </c>
      <c r="C271" s="6"/>
      <c r="D271" s="177">
        <v>0</v>
      </c>
    </row>
    <row r="272" spans="1:4" ht="27.75" customHeight="1" x14ac:dyDescent="0.25">
      <c r="A272" s="5" t="s">
        <v>674</v>
      </c>
      <c r="B272" s="6">
        <v>3</v>
      </c>
      <c r="C272" s="6"/>
      <c r="D272" s="177">
        <v>0</v>
      </c>
    </row>
    <row r="273" spans="1:4" ht="27.75" customHeight="1" x14ac:dyDescent="0.25">
      <c r="A273" s="5" t="s">
        <v>675</v>
      </c>
      <c r="B273" s="6">
        <v>3</v>
      </c>
      <c r="C273" s="6"/>
      <c r="D273" s="177">
        <v>0</v>
      </c>
    </row>
    <row r="274" spans="1:4" ht="27.75" customHeight="1" x14ac:dyDescent="0.25">
      <c r="A274" s="5" t="s">
        <v>676</v>
      </c>
      <c r="B274" s="6">
        <v>3</v>
      </c>
      <c r="C274" s="6"/>
      <c r="D274" s="177">
        <v>0</v>
      </c>
    </row>
    <row r="275" spans="1:4" ht="27.75" customHeight="1" x14ac:dyDescent="0.25">
      <c r="A275" s="5" t="s">
        <v>677</v>
      </c>
      <c r="B275" s="6">
        <v>3</v>
      </c>
      <c r="C275" s="6"/>
      <c r="D275" s="177">
        <v>0</v>
      </c>
    </row>
    <row r="276" spans="1:4" ht="27.75" customHeight="1" x14ac:dyDescent="0.25">
      <c r="A276" s="5" t="s">
        <v>678</v>
      </c>
      <c r="B276" s="6">
        <v>3</v>
      </c>
      <c r="C276" s="6"/>
      <c r="D276" s="177">
        <v>0</v>
      </c>
    </row>
    <row r="277" spans="1:4" ht="27.75" customHeight="1" x14ac:dyDescent="0.25">
      <c r="A277" s="5" t="s">
        <v>679</v>
      </c>
      <c r="B277" s="6">
        <v>3</v>
      </c>
      <c r="C277" s="6"/>
      <c r="D277" s="177">
        <v>3.6754073265816598</v>
      </c>
    </row>
    <row r="278" spans="1:4" ht="27.75" customHeight="1" x14ac:dyDescent="0.25">
      <c r="A278" s="5" t="s">
        <v>680</v>
      </c>
      <c r="B278" s="6">
        <v>3</v>
      </c>
      <c r="C278" s="6"/>
      <c r="D278" s="177">
        <v>0</v>
      </c>
    </row>
    <row r="279" spans="1:4" ht="27.75" customHeight="1" x14ac:dyDescent="0.25">
      <c r="A279" s="5" t="s">
        <v>681</v>
      </c>
      <c r="B279" s="6">
        <v>3</v>
      </c>
      <c r="C279" s="6"/>
      <c r="D279" s="177">
        <v>0</v>
      </c>
    </row>
    <row r="280" spans="1:4" ht="27.75" customHeight="1" x14ac:dyDescent="0.25">
      <c r="A280" s="5" t="s">
        <v>682</v>
      </c>
      <c r="B280" s="6">
        <v>3</v>
      </c>
      <c r="C280" s="6"/>
      <c r="D280" s="177">
        <v>0</v>
      </c>
    </row>
    <row r="281" spans="1:4" ht="27.75" customHeight="1" x14ac:dyDescent="0.25">
      <c r="A281" s="5" t="s">
        <v>683</v>
      </c>
      <c r="B281" s="6">
        <v>3</v>
      </c>
      <c r="C281" s="6"/>
      <c r="D281" s="177">
        <v>0</v>
      </c>
    </row>
    <row r="282" spans="1:4" ht="27.75" customHeight="1" x14ac:dyDescent="0.25">
      <c r="A282" s="5" t="s">
        <v>684</v>
      </c>
      <c r="B282" s="6">
        <v>3</v>
      </c>
      <c r="C282" s="6"/>
      <c r="D282" s="177">
        <v>0</v>
      </c>
    </row>
    <row r="283" spans="1:4" ht="27.75" customHeight="1" x14ac:dyDescent="0.25">
      <c r="A283" s="5" t="s">
        <v>685</v>
      </c>
      <c r="B283" s="6">
        <v>3</v>
      </c>
      <c r="C283" s="6"/>
      <c r="D283" s="177">
        <v>0</v>
      </c>
    </row>
    <row r="284" spans="1:4" ht="27.75" customHeight="1" x14ac:dyDescent="0.25">
      <c r="A284" s="5" t="s">
        <v>686</v>
      </c>
      <c r="B284" s="6">
        <v>3</v>
      </c>
      <c r="C284" s="6"/>
      <c r="D284" s="177">
        <v>0</v>
      </c>
    </row>
    <row r="285" spans="1:4" ht="27.75" customHeight="1" x14ac:dyDescent="0.25">
      <c r="A285" s="5" t="s">
        <v>687</v>
      </c>
      <c r="B285" s="6">
        <v>3</v>
      </c>
      <c r="C285" s="6"/>
      <c r="D285" s="177">
        <v>0</v>
      </c>
    </row>
    <row r="286" spans="1:4" ht="27.75" customHeight="1" x14ac:dyDescent="0.25">
      <c r="A286" s="5" t="s">
        <v>688</v>
      </c>
      <c r="B286" s="6">
        <v>3</v>
      </c>
      <c r="C286" s="6"/>
      <c r="D286" s="177">
        <v>0</v>
      </c>
    </row>
    <row r="287" spans="1:4" ht="27.75" customHeight="1" x14ac:dyDescent="0.25">
      <c r="A287" s="5" t="s">
        <v>689</v>
      </c>
      <c r="B287" s="6">
        <v>3</v>
      </c>
      <c r="C287" s="6"/>
      <c r="D287" s="177">
        <v>0</v>
      </c>
    </row>
    <row r="288" spans="1:4" ht="27.75" customHeight="1" x14ac:dyDescent="0.25">
      <c r="A288" s="5" t="s">
        <v>690</v>
      </c>
      <c r="B288" s="6">
        <v>3</v>
      </c>
      <c r="C288" s="6"/>
      <c r="D288" s="177">
        <v>0</v>
      </c>
    </row>
    <row r="289" spans="1:4" ht="27.75" customHeight="1" x14ac:dyDescent="0.25">
      <c r="A289" s="5" t="s">
        <v>691</v>
      </c>
      <c r="B289" s="6">
        <v>3</v>
      </c>
      <c r="C289" s="6"/>
      <c r="D289" s="177">
        <v>0</v>
      </c>
    </row>
    <row r="290" spans="1:4" ht="27.75" customHeight="1" x14ac:dyDescent="0.25">
      <c r="A290" s="5" t="s">
        <v>692</v>
      </c>
      <c r="B290" s="6">
        <v>3</v>
      </c>
      <c r="C290" s="6"/>
      <c r="D290" s="177">
        <v>0</v>
      </c>
    </row>
    <row r="291" spans="1:4" ht="27.75" customHeight="1" x14ac:dyDescent="0.25">
      <c r="A291" s="5" t="s">
        <v>693</v>
      </c>
      <c r="B291" s="6">
        <v>3</v>
      </c>
      <c r="C291" s="6"/>
      <c r="D291" s="177">
        <v>0</v>
      </c>
    </row>
    <row r="292" spans="1:4" ht="27.75" customHeight="1" x14ac:dyDescent="0.25">
      <c r="A292" s="5" t="s">
        <v>694</v>
      </c>
      <c r="B292" s="6">
        <v>3</v>
      </c>
      <c r="C292" s="6"/>
      <c r="D292" s="177">
        <v>0</v>
      </c>
    </row>
    <row r="293" spans="1:4" ht="27.75" customHeight="1" x14ac:dyDescent="0.25">
      <c r="A293" s="5" t="s">
        <v>695</v>
      </c>
      <c r="B293" s="6">
        <v>3</v>
      </c>
      <c r="C293" s="6"/>
      <c r="D293" s="177">
        <v>0</v>
      </c>
    </row>
    <row r="294" spans="1:4" ht="27.75" customHeight="1" x14ac:dyDescent="0.25">
      <c r="A294" s="5" t="s">
        <v>696</v>
      </c>
      <c r="B294" s="6">
        <v>3</v>
      </c>
      <c r="C294" s="6"/>
      <c r="D294" s="177">
        <v>0</v>
      </c>
    </row>
    <row r="295" spans="1:4" ht="27.75" customHeight="1" x14ac:dyDescent="0.25">
      <c r="A295" s="5" t="s">
        <v>697</v>
      </c>
      <c r="B295" s="6">
        <v>3</v>
      </c>
      <c r="C295" s="6"/>
      <c r="D295" s="177">
        <v>0</v>
      </c>
    </row>
    <row r="296" spans="1:4" ht="27.75" customHeight="1" x14ac:dyDescent="0.25">
      <c r="A296" s="5" t="s">
        <v>698</v>
      </c>
      <c r="B296" s="6">
        <v>3</v>
      </c>
      <c r="C296" s="6"/>
      <c r="D296" s="177">
        <v>0</v>
      </c>
    </row>
    <row r="297" spans="1:4" ht="27.75" customHeight="1" x14ac:dyDescent="0.25">
      <c r="A297" s="5" t="s">
        <v>699</v>
      </c>
      <c r="B297" s="6">
        <v>3</v>
      </c>
      <c r="C297" s="6"/>
      <c r="D297" s="177">
        <v>0</v>
      </c>
    </row>
    <row r="298" spans="1:4" ht="27.75" customHeight="1" x14ac:dyDescent="0.25">
      <c r="A298" s="5" t="s">
        <v>700</v>
      </c>
      <c r="B298" s="6">
        <v>3</v>
      </c>
      <c r="C298" s="6"/>
      <c r="D298" s="177">
        <v>2.8265999363442398</v>
      </c>
    </row>
    <row r="299" spans="1:4" ht="27.75" customHeight="1" x14ac:dyDescent="0.25">
      <c r="A299" s="5" t="s">
        <v>701</v>
      </c>
      <c r="B299" s="6">
        <v>3</v>
      </c>
      <c r="C299" s="6"/>
      <c r="D299" s="177">
        <v>0</v>
      </c>
    </row>
    <row r="300" spans="1:4" ht="27.75" customHeight="1" x14ac:dyDescent="0.25">
      <c r="A300" s="5" t="s">
        <v>702</v>
      </c>
      <c r="B300" s="6">
        <v>3</v>
      </c>
      <c r="C300" s="6"/>
      <c r="D300" s="177">
        <v>0</v>
      </c>
    </row>
    <row r="301" spans="1:4" ht="27.75" customHeight="1" x14ac:dyDescent="0.25">
      <c r="A301" s="5" t="s">
        <v>703</v>
      </c>
      <c r="B301" s="6">
        <v>3</v>
      </c>
      <c r="C301" s="6"/>
      <c r="D301" s="177">
        <v>0</v>
      </c>
    </row>
    <row r="302" spans="1:4" ht="27.75" customHeight="1" x14ac:dyDescent="0.25">
      <c r="A302" s="5" t="s">
        <v>704</v>
      </c>
      <c r="B302" s="6">
        <v>3</v>
      </c>
      <c r="C302" s="6"/>
      <c r="D302" s="177">
        <v>0</v>
      </c>
    </row>
    <row r="303" spans="1:4" ht="27.75" customHeight="1" x14ac:dyDescent="0.25">
      <c r="A303" s="5" t="s">
        <v>705</v>
      </c>
      <c r="B303" s="6">
        <v>3</v>
      </c>
      <c r="C303" s="6"/>
      <c r="D303" s="177">
        <v>0</v>
      </c>
    </row>
    <row r="304" spans="1:4" ht="27.75" customHeight="1" x14ac:dyDescent="0.25">
      <c r="A304" s="5" t="s">
        <v>706</v>
      </c>
      <c r="B304" s="6">
        <v>3</v>
      </c>
      <c r="C304" s="6"/>
      <c r="D304" s="177">
        <v>0</v>
      </c>
    </row>
    <row r="305" spans="1:4" ht="27.75" customHeight="1" x14ac:dyDescent="0.25">
      <c r="A305" s="5" t="s">
        <v>707</v>
      </c>
      <c r="B305" s="6">
        <v>3</v>
      </c>
      <c r="C305" s="6"/>
      <c r="D305" s="177">
        <v>0</v>
      </c>
    </row>
    <row r="306" spans="1:4" ht="27.75" customHeight="1" x14ac:dyDescent="0.25">
      <c r="A306" s="5" t="s">
        <v>708</v>
      </c>
      <c r="B306" s="6">
        <v>3</v>
      </c>
      <c r="C306" s="6"/>
      <c r="D306" s="177">
        <v>0</v>
      </c>
    </row>
    <row r="307" spans="1:4" ht="27.75" customHeight="1" x14ac:dyDescent="0.25">
      <c r="A307" s="5" t="s">
        <v>709</v>
      </c>
      <c r="B307" s="6">
        <v>3</v>
      </c>
      <c r="C307" s="6"/>
      <c r="D307" s="177">
        <v>0</v>
      </c>
    </row>
    <row r="308" spans="1:4" ht="27.75" customHeight="1" x14ac:dyDescent="0.25">
      <c r="A308" s="5" t="s">
        <v>710</v>
      </c>
      <c r="B308" s="6">
        <v>3</v>
      </c>
      <c r="C308" s="6"/>
      <c r="D308" s="177">
        <v>0</v>
      </c>
    </row>
    <row r="309" spans="1:4" ht="27.75" customHeight="1" x14ac:dyDescent="0.25">
      <c r="A309" s="5" t="s">
        <v>711</v>
      </c>
      <c r="B309" s="6">
        <v>3</v>
      </c>
      <c r="C309" s="6"/>
      <c r="D309" s="177">
        <v>0</v>
      </c>
    </row>
    <row r="310" spans="1:4" ht="27.75" customHeight="1" x14ac:dyDescent="0.25">
      <c r="A310" s="5" t="s">
        <v>712</v>
      </c>
      <c r="B310" s="6">
        <v>3</v>
      </c>
      <c r="C310" s="6"/>
      <c r="D310" s="177">
        <v>0</v>
      </c>
    </row>
    <row r="311" spans="1:4" ht="27.75" customHeight="1" x14ac:dyDescent="0.25">
      <c r="A311" s="5" t="s">
        <v>713</v>
      </c>
      <c r="B311" s="6">
        <v>3</v>
      </c>
      <c r="C311" s="6"/>
      <c r="D311" s="177">
        <v>0</v>
      </c>
    </row>
    <row r="312" spans="1:4" ht="27.75" customHeight="1" x14ac:dyDescent="0.25">
      <c r="A312" s="5" t="s">
        <v>714</v>
      </c>
      <c r="B312" s="6">
        <v>3</v>
      </c>
      <c r="C312" s="6"/>
      <c r="D312" s="177">
        <v>0</v>
      </c>
    </row>
    <row r="313" spans="1:4" ht="27.75" customHeight="1" x14ac:dyDescent="0.25">
      <c r="A313" s="5" t="s">
        <v>715</v>
      </c>
      <c r="B313" s="6">
        <v>3</v>
      </c>
      <c r="C313" s="6"/>
      <c r="D313" s="177">
        <v>0</v>
      </c>
    </row>
    <row r="314" spans="1:4" ht="27.75" customHeight="1" x14ac:dyDescent="0.25">
      <c r="A314" s="5" t="s">
        <v>716</v>
      </c>
      <c r="B314" s="6">
        <v>3</v>
      </c>
      <c r="C314" s="6"/>
      <c r="D314" s="177">
        <v>0</v>
      </c>
    </row>
    <row r="315" spans="1:4" ht="27.75" customHeight="1" x14ac:dyDescent="0.25">
      <c r="A315" s="5" t="s">
        <v>717</v>
      </c>
      <c r="B315" s="6">
        <v>3</v>
      </c>
      <c r="C315" s="6"/>
      <c r="D315" s="177">
        <v>4.6619757327151703</v>
      </c>
    </row>
    <row r="316" spans="1:4" ht="27.75" customHeight="1" x14ac:dyDescent="0.25">
      <c r="A316" s="5" t="s">
        <v>718</v>
      </c>
      <c r="B316" s="6">
        <v>3</v>
      </c>
      <c r="C316" s="6"/>
      <c r="D316" s="177">
        <v>0</v>
      </c>
    </row>
    <row r="317" spans="1:4" ht="27.75" customHeight="1" x14ac:dyDescent="0.25">
      <c r="A317" s="5" t="s">
        <v>719</v>
      </c>
      <c r="B317" s="6">
        <v>3</v>
      </c>
      <c r="C317" s="6"/>
      <c r="D317" s="177">
        <v>0</v>
      </c>
    </row>
    <row r="318" spans="1:4" ht="27.75" customHeight="1" x14ac:dyDescent="0.25">
      <c r="A318" s="5" t="s">
        <v>720</v>
      </c>
      <c r="B318" s="6">
        <v>3</v>
      </c>
      <c r="C318" s="6"/>
      <c r="D318" s="177">
        <v>0</v>
      </c>
    </row>
    <row r="319" spans="1:4" ht="27.75" customHeight="1" x14ac:dyDescent="0.25">
      <c r="A319" s="5" t="s">
        <v>721</v>
      </c>
      <c r="B319" s="6">
        <v>3</v>
      </c>
      <c r="C319" s="6"/>
      <c r="D319" s="177">
        <v>0</v>
      </c>
    </row>
    <row r="320" spans="1:4" ht="27.75" customHeight="1" x14ac:dyDescent="0.25">
      <c r="A320" s="5" t="s">
        <v>722</v>
      </c>
      <c r="B320" s="6">
        <v>3</v>
      </c>
      <c r="C320" s="6"/>
      <c r="D320" s="177">
        <v>0</v>
      </c>
    </row>
    <row r="321" spans="1:4" ht="27.75" customHeight="1" x14ac:dyDescent="0.25">
      <c r="A321" s="5" t="s">
        <v>723</v>
      </c>
      <c r="B321" s="6">
        <v>3</v>
      </c>
      <c r="C321" s="6"/>
      <c r="D321" s="177">
        <v>0</v>
      </c>
    </row>
    <row r="322" spans="1:4" ht="27.75" customHeight="1" x14ac:dyDescent="0.25">
      <c r="A322" s="5" t="s">
        <v>724</v>
      </c>
      <c r="B322" s="6">
        <v>3</v>
      </c>
      <c r="C322" s="6"/>
      <c r="D322" s="177">
        <v>0</v>
      </c>
    </row>
    <row r="323" spans="1:4" ht="27.75" customHeight="1" x14ac:dyDescent="0.25">
      <c r="A323" s="5" t="s">
        <v>725</v>
      </c>
      <c r="B323" s="6">
        <v>3</v>
      </c>
      <c r="C323" s="6"/>
      <c r="D323" s="177">
        <v>0</v>
      </c>
    </row>
    <row r="324" spans="1:4" ht="27.75" customHeight="1" x14ac:dyDescent="0.25">
      <c r="A324" s="5" t="s">
        <v>726</v>
      </c>
      <c r="B324" s="6">
        <v>3</v>
      </c>
      <c r="C324" s="6"/>
      <c r="D324" s="177">
        <v>0</v>
      </c>
    </row>
    <row r="325" spans="1:4" ht="27.75" customHeight="1" x14ac:dyDescent="0.25">
      <c r="A325" s="5" t="s">
        <v>727</v>
      </c>
      <c r="B325" s="6">
        <v>3</v>
      </c>
      <c r="C325" s="6"/>
      <c r="D325" s="177">
        <v>0</v>
      </c>
    </row>
    <row r="326" spans="1:4" ht="27.75" customHeight="1" x14ac:dyDescent="0.25">
      <c r="A326" s="5" t="s">
        <v>728</v>
      </c>
      <c r="B326" s="6">
        <v>3</v>
      </c>
      <c r="C326" s="6"/>
      <c r="D326" s="177">
        <v>0</v>
      </c>
    </row>
    <row r="327" spans="1:4" ht="27.75" customHeight="1" x14ac:dyDescent="0.25">
      <c r="A327" s="5" t="s">
        <v>729</v>
      </c>
      <c r="B327" s="6">
        <v>3</v>
      </c>
      <c r="C327" s="6"/>
      <c r="D327" s="177">
        <v>0</v>
      </c>
    </row>
    <row r="328" spans="1:4" ht="27.75" customHeight="1" x14ac:dyDescent="0.25">
      <c r="A328" s="5" t="s">
        <v>730</v>
      </c>
      <c r="B328" s="6">
        <v>3</v>
      </c>
      <c r="C328" s="6"/>
      <c r="D328" s="177">
        <v>0</v>
      </c>
    </row>
    <row r="329" spans="1:4" ht="27.75" customHeight="1" x14ac:dyDescent="0.25">
      <c r="A329" s="5" t="s">
        <v>731</v>
      </c>
      <c r="B329" s="6">
        <v>3</v>
      </c>
      <c r="C329" s="6"/>
      <c r="D329" s="177">
        <v>0</v>
      </c>
    </row>
    <row r="330" spans="1:4" ht="27.75" customHeight="1" x14ac:dyDescent="0.25">
      <c r="A330" s="5" t="s">
        <v>732</v>
      </c>
      <c r="B330" s="6">
        <v>3</v>
      </c>
      <c r="C330" s="6"/>
      <c r="D330" s="177">
        <v>0</v>
      </c>
    </row>
    <row r="331" spans="1:4" ht="27.75" customHeight="1" x14ac:dyDescent="0.25">
      <c r="A331" s="5" t="s">
        <v>733</v>
      </c>
      <c r="B331" s="6">
        <v>3</v>
      </c>
      <c r="C331" s="6"/>
      <c r="D331" s="177">
        <v>0</v>
      </c>
    </row>
    <row r="332" spans="1:4" ht="27.75" customHeight="1" x14ac:dyDescent="0.25">
      <c r="A332" s="5" t="s">
        <v>734</v>
      </c>
      <c r="B332" s="6">
        <v>3</v>
      </c>
      <c r="C332" s="6"/>
      <c r="D332" s="177">
        <v>0</v>
      </c>
    </row>
    <row r="333" spans="1:4" ht="27.75" customHeight="1" x14ac:dyDescent="0.25">
      <c r="A333" s="5" t="s">
        <v>735</v>
      </c>
      <c r="B333" s="6">
        <v>3</v>
      </c>
      <c r="C333" s="6"/>
      <c r="D333" s="177">
        <v>0</v>
      </c>
    </row>
    <row r="334" spans="1:4" ht="27.75" customHeight="1" x14ac:dyDescent="0.25">
      <c r="A334" s="5" t="s">
        <v>736</v>
      </c>
      <c r="B334" s="6">
        <v>3</v>
      </c>
      <c r="C334" s="6"/>
      <c r="D334" s="177">
        <v>0</v>
      </c>
    </row>
    <row r="335" spans="1:4" ht="27.75" customHeight="1" x14ac:dyDescent="0.25">
      <c r="A335" s="5" t="s">
        <v>737</v>
      </c>
      <c r="B335" s="6">
        <v>3</v>
      </c>
      <c r="C335" s="6"/>
      <c r="D335" s="177">
        <v>1.95335520682797</v>
      </c>
    </row>
    <row r="336" spans="1:4" ht="27.75" customHeight="1" x14ac:dyDescent="0.25">
      <c r="A336" s="5" t="s">
        <v>738</v>
      </c>
      <c r="B336" s="6">
        <v>3</v>
      </c>
      <c r="C336" s="6"/>
      <c r="D336" s="177">
        <v>0</v>
      </c>
    </row>
    <row r="337" spans="1:4" ht="27.75" customHeight="1" x14ac:dyDescent="0.25">
      <c r="A337" s="5" t="s">
        <v>739</v>
      </c>
      <c r="B337" s="6">
        <v>3</v>
      </c>
      <c r="C337" s="6"/>
      <c r="D337" s="177">
        <v>0</v>
      </c>
    </row>
    <row r="338" spans="1:4" ht="27.75" customHeight="1" x14ac:dyDescent="0.25">
      <c r="A338" s="5" t="s">
        <v>740</v>
      </c>
      <c r="B338" s="6">
        <v>3</v>
      </c>
      <c r="C338" s="6"/>
      <c r="D338" s="177">
        <v>0</v>
      </c>
    </row>
    <row r="339" spans="1:4" ht="27.75" customHeight="1" x14ac:dyDescent="0.25">
      <c r="A339" s="5" t="s">
        <v>741</v>
      </c>
      <c r="B339" s="6">
        <v>3</v>
      </c>
      <c r="C339" s="6"/>
      <c r="D339" s="177">
        <v>0</v>
      </c>
    </row>
    <row r="340" spans="1:4" ht="27.75" customHeight="1" x14ac:dyDescent="0.25">
      <c r="A340" s="5" t="s">
        <v>742</v>
      </c>
      <c r="B340" s="6">
        <v>3</v>
      </c>
      <c r="C340" s="6"/>
      <c r="D340" s="177">
        <v>0</v>
      </c>
    </row>
    <row r="341" spans="1:4" ht="27.75" customHeight="1" x14ac:dyDescent="0.25">
      <c r="A341" s="5" t="s">
        <v>743</v>
      </c>
      <c r="B341" s="6">
        <v>3</v>
      </c>
      <c r="C341" s="6"/>
      <c r="D341" s="177">
        <v>0</v>
      </c>
    </row>
    <row r="342" spans="1:4" ht="27.75" customHeight="1" x14ac:dyDescent="0.25">
      <c r="A342" s="5" t="s">
        <v>744</v>
      </c>
      <c r="B342" s="6">
        <v>3</v>
      </c>
      <c r="C342" s="6"/>
      <c r="D342" s="177">
        <v>0</v>
      </c>
    </row>
    <row r="343" spans="1:4" ht="27.75" customHeight="1" x14ac:dyDescent="0.25">
      <c r="A343" s="5" t="s">
        <v>745</v>
      </c>
      <c r="B343" s="6">
        <v>3</v>
      </c>
      <c r="C343" s="6"/>
      <c r="D343" s="177">
        <v>0</v>
      </c>
    </row>
    <row r="344" spans="1:4" ht="27.75" customHeight="1" x14ac:dyDescent="0.25">
      <c r="A344" s="5" t="s">
        <v>746</v>
      </c>
      <c r="B344" s="6">
        <v>3</v>
      </c>
      <c r="C344" s="6"/>
      <c r="D344" s="177">
        <v>0</v>
      </c>
    </row>
    <row r="345" spans="1:4" ht="27.75" customHeight="1" x14ac:dyDescent="0.25">
      <c r="A345" s="5" t="s">
        <v>747</v>
      </c>
      <c r="B345" s="6">
        <v>3</v>
      </c>
      <c r="C345" s="6"/>
      <c r="D345" s="177">
        <v>0</v>
      </c>
    </row>
    <row r="346" spans="1:4" ht="27.75" customHeight="1" x14ac:dyDescent="0.25">
      <c r="A346" s="5" t="s">
        <v>748</v>
      </c>
      <c r="B346" s="6">
        <v>3</v>
      </c>
      <c r="C346" s="6"/>
      <c r="D346" s="177">
        <v>0</v>
      </c>
    </row>
    <row r="347" spans="1:4" ht="27.75" customHeight="1" x14ac:dyDescent="0.25">
      <c r="A347" s="5" t="s">
        <v>749</v>
      </c>
      <c r="B347" s="6">
        <v>3</v>
      </c>
      <c r="C347" s="6"/>
      <c r="D347" s="177">
        <v>1.71731775662916</v>
      </c>
    </row>
    <row r="348" spans="1:4" ht="27.75" customHeight="1" x14ac:dyDescent="0.25">
      <c r="A348" s="5" t="s">
        <v>750</v>
      </c>
      <c r="B348" s="6">
        <v>3</v>
      </c>
      <c r="C348" s="6"/>
      <c r="D348" s="177">
        <v>0</v>
      </c>
    </row>
    <row r="349" spans="1:4" ht="27.75" customHeight="1" x14ac:dyDescent="0.25">
      <c r="A349" s="5" t="s">
        <v>751</v>
      </c>
      <c r="B349" s="6">
        <v>3</v>
      </c>
      <c r="C349" s="6"/>
      <c r="D349" s="177">
        <v>0</v>
      </c>
    </row>
    <row r="350" spans="1:4" ht="27.75" customHeight="1" x14ac:dyDescent="0.25">
      <c r="A350" s="5" t="s">
        <v>752</v>
      </c>
      <c r="B350" s="6">
        <v>3</v>
      </c>
      <c r="C350" s="6"/>
      <c r="D350" s="177">
        <v>0</v>
      </c>
    </row>
    <row r="351" spans="1:4" ht="27.75" customHeight="1" x14ac:dyDescent="0.25">
      <c r="A351" s="5" t="s">
        <v>753</v>
      </c>
      <c r="B351" s="6">
        <v>3</v>
      </c>
      <c r="C351" s="6"/>
      <c r="D351" s="177">
        <v>0</v>
      </c>
    </row>
    <row r="352" spans="1:4" ht="27.75" customHeight="1" x14ac:dyDescent="0.25">
      <c r="A352" s="5" t="s">
        <v>754</v>
      </c>
      <c r="B352" s="6">
        <v>3</v>
      </c>
      <c r="C352" s="6"/>
      <c r="D352" s="177">
        <v>0</v>
      </c>
    </row>
    <row r="353" spans="1:4" ht="27.75" customHeight="1" x14ac:dyDescent="0.25">
      <c r="A353" s="5" t="s">
        <v>755</v>
      </c>
      <c r="B353" s="6">
        <v>3</v>
      </c>
      <c r="C353" s="6"/>
      <c r="D353" s="177">
        <v>0</v>
      </c>
    </row>
    <row r="354" spans="1:4" ht="27.75" customHeight="1" x14ac:dyDescent="0.25">
      <c r="A354" s="5" t="s">
        <v>756</v>
      </c>
      <c r="B354" s="6">
        <v>3</v>
      </c>
      <c r="C354" s="6"/>
      <c r="D354" s="177">
        <v>0</v>
      </c>
    </row>
    <row r="355" spans="1:4" ht="27.75" customHeight="1" x14ac:dyDescent="0.25">
      <c r="A355" s="5" t="s">
        <v>757</v>
      </c>
      <c r="B355" s="6">
        <v>3</v>
      </c>
      <c r="C355" s="6"/>
      <c r="D355" s="177">
        <v>0</v>
      </c>
    </row>
    <row r="356" spans="1:4" ht="27.75" customHeight="1" x14ac:dyDescent="0.25">
      <c r="A356" s="5" t="s">
        <v>758</v>
      </c>
      <c r="B356" s="6">
        <v>3</v>
      </c>
      <c r="C356" s="6"/>
      <c r="D356" s="177">
        <v>0</v>
      </c>
    </row>
    <row r="357" spans="1:4" ht="27.75" customHeight="1" x14ac:dyDescent="0.25">
      <c r="A357" s="5" t="s">
        <v>759</v>
      </c>
      <c r="B357" s="6">
        <v>3</v>
      </c>
      <c r="C357" s="6"/>
      <c r="D357" s="177">
        <v>0</v>
      </c>
    </row>
    <row r="358" spans="1:4" ht="27.75" customHeight="1" x14ac:dyDescent="0.25">
      <c r="A358" s="5" t="s">
        <v>760</v>
      </c>
      <c r="B358" s="6">
        <v>3</v>
      </c>
      <c r="C358" s="6"/>
      <c r="D358" s="177">
        <v>0</v>
      </c>
    </row>
    <row r="359" spans="1:4" ht="27.75" customHeight="1" x14ac:dyDescent="0.25">
      <c r="A359" s="5" t="s">
        <v>761</v>
      </c>
      <c r="B359" s="6">
        <v>3</v>
      </c>
      <c r="C359" s="6"/>
      <c r="D359" s="177">
        <v>0</v>
      </c>
    </row>
    <row r="360" spans="1:4" ht="27.75" customHeight="1" x14ac:dyDescent="0.25">
      <c r="A360" s="5" t="s">
        <v>762</v>
      </c>
      <c r="B360" s="6">
        <v>3</v>
      </c>
      <c r="C360" s="6"/>
      <c r="D360" s="177">
        <v>0</v>
      </c>
    </row>
    <row r="361" spans="1:4" ht="27.75" customHeight="1" x14ac:dyDescent="0.25">
      <c r="A361" s="5" t="s">
        <v>763</v>
      </c>
      <c r="B361" s="6">
        <v>3</v>
      </c>
      <c r="C361" s="6"/>
      <c r="D361" s="177">
        <v>0</v>
      </c>
    </row>
    <row r="362" spans="1:4" ht="27.75" customHeight="1" x14ac:dyDescent="0.25">
      <c r="A362" s="5" t="s">
        <v>764</v>
      </c>
      <c r="B362" s="6">
        <v>3</v>
      </c>
      <c r="C362" s="6"/>
      <c r="D362" s="177">
        <v>0</v>
      </c>
    </row>
    <row r="363" spans="1:4" ht="27.75" customHeight="1" x14ac:dyDescent="0.25">
      <c r="A363" s="5" t="s">
        <v>765</v>
      </c>
      <c r="B363" s="6">
        <v>3</v>
      </c>
      <c r="C363" s="6"/>
      <c r="D363" s="177">
        <v>0</v>
      </c>
    </row>
    <row r="364" spans="1:4" ht="27.75" customHeight="1" x14ac:dyDescent="0.25">
      <c r="A364" s="5" t="s">
        <v>766</v>
      </c>
      <c r="B364" s="6">
        <v>3</v>
      </c>
      <c r="C364" s="6"/>
      <c r="D364" s="177">
        <v>0</v>
      </c>
    </row>
    <row r="365" spans="1:4" ht="27.75" customHeight="1" x14ac:dyDescent="0.25">
      <c r="A365" s="5" t="s">
        <v>767</v>
      </c>
      <c r="B365" s="6">
        <v>3</v>
      </c>
      <c r="C365" s="6"/>
      <c r="D365" s="177">
        <v>0</v>
      </c>
    </row>
    <row r="366" spans="1:4" ht="27.75" customHeight="1" x14ac:dyDescent="0.25">
      <c r="A366" s="5" t="s">
        <v>768</v>
      </c>
      <c r="B366" s="6">
        <v>3</v>
      </c>
      <c r="C366" s="6"/>
      <c r="D366" s="177">
        <v>0</v>
      </c>
    </row>
    <row r="367" spans="1:4" ht="27.75" customHeight="1" x14ac:dyDescent="0.25">
      <c r="A367" s="5" t="s">
        <v>769</v>
      </c>
      <c r="B367" s="6">
        <v>3</v>
      </c>
      <c r="C367" s="6"/>
      <c r="D367" s="177">
        <v>4.2542506724513096</v>
      </c>
    </row>
    <row r="368" spans="1:4" ht="27.75" customHeight="1" x14ac:dyDescent="0.25">
      <c r="A368" s="5" t="s">
        <v>770</v>
      </c>
      <c r="B368" s="6">
        <v>3</v>
      </c>
      <c r="C368" s="6"/>
      <c r="D368" s="177">
        <v>0</v>
      </c>
    </row>
    <row r="369" spans="1:4" ht="27.75" customHeight="1" x14ac:dyDescent="0.25">
      <c r="A369" s="5" t="s">
        <v>771</v>
      </c>
      <c r="B369" s="6">
        <v>3</v>
      </c>
      <c r="C369" s="6"/>
      <c r="D369" s="177">
        <v>5.2260995204326397</v>
      </c>
    </row>
    <row r="370" spans="1:4" ht="27.75" customHeight="1" x14ac:dyDescent="0.25">
      <c r="A370" s="5" t="s">
        <v>772</v>
      </c>
      <c r="B370" s="6">
        <v>3</v>
      </c>
      <c r="C370" s="6"/>
      <c r="D370" s="177">
        <v>0</v>
      </c>
    </row>
    <row r="371" spans="1:4" ht="27.75" customHeight="1" x14ac:dyDescent="0.25">
      <c r="A371" s="5" t="s">
        <v>773</v>
      </c>
      <c r="B371" s="6">
        <v>3</v>
      </c>
      <c r="C371" s="6"/>
      <c r="D371" s="177">
        <v>0</v>
      </c>
    </row>
    <row r="372" spans="1:4" ht="27.75" customHeight="1" x14ac:dyDescent="0.25">
      <c r="A372" s="5" t="s">
        <v>774</v>
      </c>
      <c r="B372" s="6">
        <v>3</v>
      </c>
      <c r="C372" s="6"/>
      <c r="D372" s="177">
        <v>0</v>
      </c>
    </row>
    <row r="373" spans="1:4" ht="27.75" customHeight="1" x14ac:dyDescent="0.25">
      <c r="A373" s="5" t="s">
        <v>775</v>
      </c>
      <c r="B373" s="6">
        <v>3</v>
      </c>
      <c r="C373" s="6"/>
      <c r="D373" s="177">
        <v>0</v>
      </c>
    </row>
    <row r="374" spans="1:4" ht="27.75" customHeight="1" x14ac:dyDescent="0.25">
      <c r="A374" s="5" t="s">
        <v>776</v>
      </c>
      <c r="B374" s="6">
        <v>3</v>
      </c>
      <c r="C374" s="6"/>
      <c r="D374" s="177">
        <v>0</v>
      </c>
    </row>
    <row r="375" spans="1:4" ht="27.75" customHeight="1" x14ac:dyDescent="0.25">
      <c r="A375" s="5" t="s">
        <v>777</v>
      </c>
      <c r="B375" s="6">
        <v>3</v>
      </c>
      <c r="C375" s="6"/>
      <c r="D375" s="177">
        <v>0</v>
      </c>
    </row>
    <row r="376" spans="1:4" ht="27.75" customHeight="1" x14ac:dyDescent="0.25">
      <c r="A376" s="5" t="s">
        <v>778</v>
      </c>
      <c r="B376" s="6">
        <v>3</v>
      </c>
      <c r="C376" s="6"/>
      <c r="D376" s="177">
        <v>0</v>
      </c>
    </row>
    <row r="377" spans="1:4" ht="27.75" customHeight="1" x14ac:dyDescent="0.25">
      <c r="A377" s="5" t="s">
        <v>779</v>
      </c>
      <c r="B377" s="6">
        <v>3</v>
      </c>
      <c r="C377" s="6"/>
      <c r="D377" s="177">
        <v>0</v>
      </c>
    </row>
    <row r="378" spans="1:4" ht="27.75" customHeight="1" x14ac:dyDescent="0.25">
      <c r="A378" s="5" t="s">
        <v>780</v>
      </c>
      <c r="B378" s="6">
        <v>3</v>
      </c>
      <c r="C378" s="6"/>
      <c r="D378" s="177">
        <v>0</v>
      </c>
    </row>
    <row r="379" spans="1:4" ht="27.75" customHeight="1" x14ac:dyDescent="0.25">
      <c r="A379" s="5" t="s">
        <v>781</v>
      </c>
      <c r="B379" s="6">
        <v>3</v>
      </c>
      <c r="C379" s="6"/>
      <c r="D379" s="177">
        <v>0</v>
      </c>
    </row>
    <row r="380" spans="1:4" ht="27.75" customHeight="1" x14ac:dyDescent="0.25">
      <c r="A380" s="5" t="s">
        <v>782</v>
      </c>
      <c r="B380" s="6">
        <v>3</v>
      </c>
      <c r="C380" s="6"/>
      <c r="D380" s="177">
        <v>0</v>
      </c>
    </row>
    <row r="381" spans="1:4" ht="27.75" customHeight="1" x14ac:dyDescent="0.25">
      <c r="A381" s="5" t="s">
        <v>783</v>
      </c>
      <c r="B381" s="6">
        <v>3</v>
      </c>
      <c r="C381" s="6"/>
      <c r="D381" s="177">
        <v>0</v>
      </c>
    </row>
    <row r="382" spans="1:4" ht="27.75" customHeight="1" x14ac:dyDescent="0.25">
      <c r="A382" s="5" t="s">
        <v>784</v>
      </c>
      <c r="B382" s="6">
        <v>3</v>
      </c>
      <c r="C382" s="6"/>
      <c r="D382" s="177">
        <v>0</v>
      </c>
    </row>
    <row r="383" spans="1:4" ht="27.75" customHeight="1" x14ac:dyDescent="0.25">
      <c r="A383" s="5" t="s">
        <v>785</v>
      </c>
      <c r="B383" s="6">
        <v>3</v>
      </c>
      <c r="C383" s="6"/>
      <c r="D383" s="177">
        <v>0</v>
      </c>
    </row>
    <row r="384" spans="1:4" ht="27.75" customHeight="1" x14ac:dyDescent="0.25">
      <c r="A384" s="5" t="s">
        <v>786</v>
      </c>
      <c r="B384" s="6">
        <v>3</v>
      </c>
      <c r="C384" s="6"/>
      <c r="D384" s="177">
        <v>0</v>
      </c>
    </row>
    <row r="385" spans="1:4" ht="27.75" customHeight="1" x14ac:dyDescent="0.25">
      <c r="A385" s="5" t="s">
        <v>787</v>
      </c>
      <c r="B385" s="6">
        <v>3</v>
      </c>
      <c r="C385" s="6"/>
      <c r="D385" s="177">
        <v>0</v>
      </c>
    </row>
    <row r="386" spans="1:4" ht="27.75" customHeight="1" x14ac:dyDescent="0.25">
      <c r="A386" s="5" t="s">
        <v>788</v>
      </c>
      <c r="B386" s="6">
        <v>3</v>
      </c>
      <c r="C386" s="6"/>
      <c r="D386" s="177">
        <v>0</v>
      </c>
    </row>
    <row r="387" spans="1:4" ht="27.75" customHeight="1" x14ac:dyDescent="0.25">
      <c r="A387" s="5" t="s">
        <v>789</v>
      </c>
      <c r="B387" s="6">
        <v>3</v>
      </c>
      <c r="C387" s="6"/>
      <c r="D387" s="177">
        <v>4.4135729978329197</v>
      </c>
    </row>
    <row r="388" spans="1:4" ht="27.75" customHeight="1" x14ac:dyDescent="0.25">
      <c r="A388" s="5" t="s">
        <v>790</v>
      </c>
      <c r="B388" s="6">
        <v>3</v>
      </c>
      <c r="C388" s="6"/>
      <c r="D388" s="177">
        <v>0</v>
      </c>
    </row>
    <row r="389" spans="1:4" ht="27.75" customHeight="1" x14ac:dyDescent="0.25">
      <c r="A389" s="5" t="s">
        <v>791</v>
      </c>
      <c r="B389" s="6">
        <v>3</v>
      </c>
      <c r="C389" s="6"/>
      <c r="D389" s="177">
        <v>0</v>
      </c>
    </row>
    <row r="390" spans="1:4" ht="27.75" customHeight="1" x14ac:dyDescent="0.25">
      <c r="A390" s="5" t="s">
        <v>792</v>
      </c>
      <c r="B390" s="6">
        <v>3</v>
      </c>
      <c r="C390" s="6"/>
      <c r="D390" s="177">
        <v>0</v>
      </c>
    </row>
    <row r="391" spans="1:4" ht="27.75" customHeight="1" x14ac:dyDescent="0.25">
      <c r="A391" s="5" t="s">
        <v>793</v>
      </c>
      <c r="B391" s="6">
        <v>3</v>
      </c>
      <c r="C391" s="6"/>
      <c r="D391" s="177">
        <v>0</v>
      </c>
    </row>
    <row r="392" spans="1:4" ht="27.75" customHeight="1" x14ac:dyDescent="0.25">
      <c r="A392" s="5" t="s">
        <v>794</v>
      </c>
      <c r="B392" s="6">
        <v>3</v>
      </c>
      <c r="C392" s="6"/>
      <c r="D392" s="177">
        <v>0</v>
      </c>
    </row>
    <row r="393" spans="1:4" ht="27.75" customHeight="1" x14ac:dyDescent="0.25">
      <c r="A393" s="5" t="s">
        <v>795</v>
      </c>
      <c r="B393" s="6">
        <v>3</v>
      </c>
      <c r="C393" s="6"/>
      <c r="D393" s="177">
        <v>0</v>
      </c>
    </row>
    <row r="394" spans="1:4" ht="27.75" customHeight="1" x14ac:dyDescent="0.25">
      <c r="A394" s="5" t="s">
        <v>796</v>
      </c>
      <c r="B394" s="6">
        <v>3</v>
      </c>
      <c r="C394" s="6"/>
      <c r="D394" s="177">
        <v>0</v>
      </c>
    </row>
    <row r="395" spans="1:4" ht="27.75" customHeight="1" x14ac:dyDescent="0.25">
      <c r="A395" s="5" t="s">
        <v>797</v>
      </c>
      <c r="B395" s="6">
        <v>3</v>
      </c>
      <c r="C395" s="6"/>
      <c r="D395" s="177">
        <v>0</v>
      </c>
    </row>
    <row r="396" spans="1:4" ht="27.75" customHeight="1" x14ac:dyDescent="0.25">
      <c r="A396" s="5" t="s">
        <v>798</v>
      </c>
      <c r="B396" s="6">
        <v>3</v>
      </c>
      <c r="C396" s="6"/>
      <c r="D396" s="177">
        <v>0</v>
      </c>
    </row>
    <row r="397" spans="1:4" ht="27.75" customHeight="1" x14ac:dyDescent="0.25">
      <c r="A397" s="5" t="s">
        <v>799</v>
      </c>
      <c r="B397" s="6">
        <v>3</v>
      </c>
      <c r="C397" s="6"/>
      <c r="D397" s="177">
        <v>0</v>
      </c>
    </row>
    <row r="398" spans="1:4" ht="27.75" customHeight="1" x14ac:dyDescent="0.25">
      <c r="A398" s="5" t="s">
        <v>800</v>
      </c>
      <c r="B398" s="6">
        <v>3</v>
      </c>
      <c r="C398" s="6"/>
      <c r="D398" s="177">
        <v>0</v>
      </c>
    </row>
    <row r="399" spans="1:4" ht="27.75" customHeight="1" x14ac:dyDescent="0.25">
      <c r="A399" s="5" t="s">
        <v>801</v>
      </c>
      <c r="B399" s="6">
        <v>3</v>
      </c>
      <c r="C399" s="6"/>
      <c r="D399" s="177">
        <v>0</v>
      </c>
    </row>
    <row r="400" spans="1:4" ht="27.75" customHeight="1" x14ac:dyDescent="0.25">
      <c r="A400" s="5" t="s">
        <v>802</v>
      </c>
      <c r="B400" s="6">
        <v>3</v>
      </c>
      <c r="C400" s="6"/>
      <c r="D400" s="177">
        <v>0</v>
      </c>
    </row>
    <row r="401" spans="1:4" ht="27.75" customHeight="1" x14ac:dyDescent="0.25">
      <c r="A401" s="5" t="s">
        <v>803</v>
      </c>
      <c r="B401" s="6">
        <v>3</v>
      </c>
      <c r="C401" s="6"/>
      <c r="D401" s="177">
        <v>1.81570364268218</v>
      </c>
    </row>
    <row r="402" spans="1:4" ht="27.75" customHeight="1" x14ac:dyDescent="0.25">
      <c r="A402" s="5" t="s">
        <v>804</v>
      </c>
      <c r="B402" s="6">
        <v>3</v>
      </c>
      <c r="C402" s="6"/>
      <c r="D402" s="177">
        <v>3.8759626626099699</v>
      </c>
    </row>
    <row r="403" spans="1:4" ht="27.75" customHeight="1" x14ac:dyDescent="0.25">
      <c r="A403" s="5" t="s">
        <v>805</v>
      </c>
      <c r="B403" s="6">
        <v>3</v>
      </c>
      <c r="C403" s="6"/>
      <c r="D403" s="177">
        <v>0</v>
      </c>
    </row>
    <row r="404" spans="1:4" ht="27.75" customHeight="1" x14ac:dyDescent="0.25">
      <c r="A404" s="5" t="s">
        <v>806</v>
      </c>
      <c r="B404" s="6">
        <v>3</v>
      </c>
      <c r="C404" s="6"/>
      <c r="D404" s="177">
        <v>0</v>
      </c>
    </row>
    <row r="405" spans="1:4" ht="27.75" customHeight="1" x14ac:dyDescent="0.25">
      <c r="A405" s="5" t="s">
        <v>807</v>
      </c>
      <c r="B405" s="6">
        <v>3</v>
      </c>
      <c r="C405" s="6"/>
      <c r="D405" s="177">
        <v>0</v>
      </c>
    </row>
    <row r="406" spans="1:4" ht="27.75" customHeight="1" x14ac:dyDescent="0.25">
      <c r="A406" s="5" t="s">
        <v>808</v>
      </c>
      <c r="B406" s="6">
        <v>3</v>
      </c>
      <c r="C406" s="6"/>
      <c r="D406" s="177">
        <v>0</v>
      </c>
    </row>
    <row r="407" spans="1:4" ht="27.75" customHeight="1" x14ac:dyDescent="0.25">
      <c r="A407" s="5" t="s">
        <v>809</v>
      </c>
      <c r="B407" s="6">
        <v>3</v>
      </c>
      <c r="C407" s="6"/>
      <c r="D407" s="177">
        <v>0</v>
      </c>
    </row>
    <row r="408" spans="1:4" ht="27.75" customHeight="1" x14ac:dyDescent="0.25">
      <c r="A408" s="5" t="s">
        <v>810</v>
      </c>
      <c r="B408" s="6">
        <v>3</v>
      </c>
      <c r="C408" s="6"/>
      <c r="D408" s="177">
        <v>0</v>
      </c>
    </row>
    <row r="409" spans="1:4" ht="27.75" customHeight="1" x14ac:dyDescent="0.25">
      <c r="A409" s="5" t="s">
        <v>811</v>
      </c>
      <c r="B409" s="6">
        <v>3</v>
      </c>
      <c r="C409" s="6"/>
      <c r="D409" s="177">
        <v>5.0587175334324304</v>
      </c>
    </row>
    <row r="410" spans="1:4" ht="27.75" customHeight="1" x14ac:dyDescent="0.25">
      <c r="A410" s="5" t="s">
        <v>812</v>
      </c>
      <c r="B410" s="6">
        <v>3</v>
      </c>
      <c r="C410" s="6"/>
      <c r="D410" s="177">
        <v>0</v>
      </c>
    </row>
    <row r="411" spans="1:4" ht="27.75" customHeight="1" x14ac:dyDescent="0.25">
      <c r="A411" s="5" t="s">
        <v>813</v>
      </c>
      <c r="B411" s="6">
        <v>3</v>
      </c>
      <c r="C411" s="6"/>
      <c r="D411" s="177">
        <v>0</v>
      </c>
    </row>
    <row r="412" spans="1:4" ht="27.75" customHeight="1" x14ac:dyDescent="0.25">
      <c r="A412" s="5" t="s">
        <v>814</v>
      </c>
      <c r="B412" s="6">
        <v>3</v>
      </c>
      <c r="C412" s="6"/>
      <c r="D412" s="177">
        <v>0</v>
      </c>
    </row>
    <row r="413" spans="1:4" ht="27.75" customHeight="1" x14ac:dyDescent="0.25">
      <c r="A413" s="5" t="s">
        <v>815</v>
      </c>
      <c r="B413" s="6">
        <v>3</v>
      </c>
      <c r="C413" s="6"/>
      <c r="D413" s="177">
        <v>0</v>
      </c>
    </row>
    <row r="414" spans="1:4" ht="27.75" customHeight="1" x14ac:dyDescent="0.25">
      <c r="A414" s="5" t="s">
        <v>816</v>
      </c>
      <c r="B414" s="6">
        <v>3</v>
      </c>
      <c r="C414" s="6"/>
      <c r="D414" s="177">
        <v>0</v>
      </c>
    </row>
    <row r="415" spans="1:4" ht="27.75" customHeight="1" x14ac:dyDescent="0.25">
      <c r="A415" s="5" t="s">
        <v>817</v>
      </c>
      <c r="B415" s="6">
        <v>3</v>
      </c>
      <c r="C415" s="6"/>
      <c r="D415" s="177">
        <v>0</v>
      </c>
    </row>
    <row r="416" spans="1:4" ht="27.75" customHeight="1" x14ac:dyDescent="0.25">
      <c r="A416" s="5" t="s">
        <v>818</v>
      </c>
      <c r="B416" s="6">
        <v>3</v>
      </c>
      <c r="C416" s="6"/>
      <c r="D416" s="177">
        <v>0</v>
      </c>
    </row>
    <row r="417" spans="1:4" ht="27.75" customHeight="1" x14ac:dyDescent="0.25">
      <c r="A417" s="5" t="s">
        <v>819</v>
      </c>
      <c r="B417" s="6">
        <v>3</v>
      </c>
      <c r="C417" s="6"/>
      <c r="D417" s="177">
        <v>0</v>
      </c>
    </row>
    <row r="418" spans="1:4" ht="27.75" customHeight="1" x14ac:dyDescent="0.25">
      <c r="A418" s="5" t="s">
        <v>820</v>
      </c>
      <c r="B418" s="6">
        <v>3</v>
      </c>
      <c r="C418" s="6"/>
      <c r="D418" s="177">
        <v>0</v>
      </c>
    </row>
    <row r="419" spans="1:4" ht="27.75" customHeight="1" x14ac:dyDescent="0.25">
      <c r="A419" s="5" t="s">
        <v>821</v>
      </c>
      <c r="B419" s="6">
        <v>3</v>
      </c>
      <c r="C419" s="6"/>
      <c r="D419" s="177">
        <v>0</v>
      </c>
    </row>
    <row r="420" spans="1:4" ht="27.75" customHeight="1" x14ac:dyDescent="0.25">
      <c r="A420" s="5" t="s">
        <v>822</v>
      </c>
      <c r="B420" s="6">
        <v>3</v>
      </c>
      <c r="C420" s="6"/>
      <c r="D420" s="177">
        <v>0</v>
      </c>
    </row>
    <row r="421" spans="1:4" ht="27.75" customHeight="1" x14ac:dyDescent="0.25">
      <c r="A421" s="5" t="s">
        <v>823</v>
      </c>
      <c r="B421" s="6">
        <v>3</v>
      </c>
      <c r="C421" s="6"/>
      <c r="D421" s="177">
        <v>0</v>
      </c>
    </row>
    <row r="422" spans="1:4" ht="27.75" customHeight="1" x14ac:dyDescent="0.25">
      <c r="A422" s="5" t="s">
        <v>824</v>
      </c>
      <c r="B422" s="6">
        <v>3</v>
      </c>
      <c r="C422" s="6"/>
      <c r="D422" s="177">
        <v>0</v>
      </c>
    </row>
    <row r="423" spans="1:4" ht="27.75" customHeight="1" x14ac:dyDescent="0.25">
      <c r="A423" s="5" t="s">
        <v>825</v>
      </c>
      <c r="B423" s="6">
        <v>3</v>
      </c>
      <c r="C423" s="6"/>
      <c r="D423" s="177">
        <v>0</v>
      </c>
    </row>
    <row r="424" spans="1:4" ht="27.75" customHeight="1" x14ac:dyDescent="0.25">
      <c r="A424" s="5" t="s">
        <v>826</v>
      </c>
      <c r="B424" s="6">
        <v>3</v>
      </c>
      <c r="C424" s="6"/>
      <c r="D424" s="177">
        <v>0</v>
      </c>
    </row>
    <row r="425" spans="1:4" ht="27.75" customHeight="1" x14ac:dyDescent="0.25">
      <c r="A425" s="5" t="s">
        <v>827</v>
      </c>
      <c r="B425" s="6">
        <v>3</v>
      </c>
      <c r="C425" s="6"/>
      <c r="D425" s="177">
        <v>0</v>
      </c>
    </row>
    <row r="426" spans="1:4" ht="27.75" customHeight="1" x14ac:dyDescent="0.25">
      <c r="A426" s="5" t="s">
        <v>828</v>
      </c>
      <c r="B426" s="6">
        <v>3</v>
      </c>
      <c r="C426" s="6"/>
      <c r="D426" s="177">
        <v>0</v>
      </c>
    </row>
    <row r="427" spans="1:4" ht="27.75" customHeight="1" x14ac:dyDescent="0.25">
      <c r="A427" s="5" t="s">
        <v>829</v>
      </c>
      <c r="B427" s="6">
        <v>3</v>
      </c>
      <c r="C427" s="6"/>
      <c r="D427" s="177">
        <v>0</v>
      </c>
    </row>
    <row r="428" spans="1:4" ht="27.75" customHeight="1" x14ac:dyDescent="0.25">
      <c r="A428" s="5" t="s">
        <v>830</v>
      </c>
      <c r="B428" s="6">
        <v>3</v>
      </c>
      <c r="C428" s="6"/>
      <c r="D428" s="177">
        <v>0</v>
      </c>
    </row>
    <row r="429" spans="1:4" ht="27.75" customHeight="1" x14ac:dyDescent="0.25">
      <c r="A429" s="5" t="s">
        <v>831</v>
      </c>
      <c r="B429" s="6">
        <v>3</v>
      </c>
      <c r="C429" s="6"/>
      <c r="D429" s="177">
        <v>0</v>
      </c>
    </row>
    <row r="430" spans="1:4" ht="27.75" customHeight="1" x14ac:dyDescent="0.25">
      <c r="A430" s="5" t="s">
        <v>832</v>
      </c>
      <c r="B430" s="6">
        <v>3</v>
      </c>
      <c r="C430" s="6"/>
      <c r="D430" s="177">
        <v>0</v>
      </c>
    </row>
    <row r="431" spans="1:4" ht="27.75" customHeight="1" x14ac:dyDescent="0.25">
      <c r="A431" s="5" t="s">
        <v>833</v>
      </c>
      <c r="B431" s="6">
        <v>3</v>
      </c>
      <c r="C431" s="6"/>
      <c r="D431" s="177">
        <v>0</v>
      </c>
    </row>
    <row r="432" spans="1:4" ht="27.75" customHeight="1" x14ac:dyDescent="0.25">
      <c r="A432" s="5" t="s">
        <v>834</v>
      </c>
      <c r="B432" s="6">
        <v>3</v>
      </c>
      <c r="C432" s="6"/>
      <c r="D432" s="177">
        <v>0</v>
      </c>
    </row>
    <row r="433" spans="1:4" ht="27.75" customHeight="1" x14ac:dyDescent="0.25">
      <c r="A433" s="5" t="s">
        <v>835</v>
      </c>
      <c r="B433" s="6">
        <v>3</v>
      </c>
      <c r="C433" s="6"/>
      <c r="D433" s="177">
        <v>0</v>
      </c>
    </row>
    <row r="434" spans="1:4" ht="27.75" customHeight="1" x14ac:dyDescent="0.25">
      <c r="A434" s="5" t="s">
        <v>836</v>
      </c>
      <c r="B434" s="6">
        <v>3</v>
      </c>
      <c r="C434" s="6"/>
      <c r="D434" s="177">
        <v>0</v>
      </c>
    </row>
    <row r="435" spans="1:4" ht="27.75" customHeight="1" x14ac:dyDescent="0.25">
      <c r="A435" s="5" t="s">
        <v>837</v>
      </c>
      <c r="B435" s="6">
        <v>3</v>
      </c>
      <c r="C435" s="6"/>
      <c r="D435" s="177">
        <v>0</v>
      </c>
    </row>
    <row r="436" spans="1:4" ht="27.75" customHeight="1" x14ac:dyDescent="0.25">
      <c r="A436" s="5" t="s">
        <v>838</v>
      </c>
      <c r="B436" s="6">
        <v>3</v>
      </c>
      <c r="C436" s="6"/>
      <c r="D436" s="177">
        <v>0</v>
      </c>
    </row>
    <row r="437" spans="1:4" ht="27.75" customHeight="1" x14ac:dyDescent="0.25">
      <c r="A437" s="5" t="s">
        <v>839</v>
      </c>
      <c r="B437" s="6">
        <v>3</v>
      </c>
      <c r="C437" s="6"/>
      <c r="D437" s="177">
        <v>0</v>
      </c>
    </row>
    <row r="438" spans="1:4" ht="27.75" customHeight="1" x14ac:dyDescent="0.25">
      <c r="A438" s="5" t="s">
        <v>840</v>
      </c>
      <c r="B438" s="6">
        <v>3</v>
      </c>
      <c r="C438" s="6"/>
      <c r="D438" s="177">
        <v>2.7745397442084299</v>
      </c>
    </row>
    <row r="439" spans="1:4" ht="27.75" customHeight="1" x14ac:dyDescent="0.25">
      <c r="A439" s="5" t="s">
        <v>841</v>
      </c>
      <c r="B439" s="6">
        <v>3</v>
      </c>
      <c r="C439" s="6"/>
      <c r="D439" s="177">
        <v>0</v>
      </c>
    </row>
    <row r="440" spans="1:4" ht="27.75" customHeight="1" x14ac:dyDescent="0.25">
      <c r="A440" s="5" t="s">
        <v>842</v>
      </c>
      <c r="B440" s="6">
        <v>3</v>
      </c>
      <c r="C440" s="6"/>
      <c r="D440" s="177">
        <v>0</v>
      </c>
    </row>
    <row r="441" spans="1:4" ht="27.75" customHeight="1" x14ac:dyDescent="0.25">
      <c r="A441" s="5" t="s">
        <v>843</v>
      </c>
      <c r="B441" s="6">
        <v>3</v>
      </c>
      <c r="C441" s="6"/>
      <c r="D441" s="177">
        <v>0</v>
      </c>
    </row>
    <row r="442" spans="1:4" ht="27.75" customHeight="1" x14ac:dyDescent="0.25">
      <c r="A442" s="5" t="s">
        <v>844</v>
      </c>
      <c r="B442" s="6">
        <v>3</v>
      </c>
      <c r="C442" s="6"/>
      <c r="D442" s="177">
        <v>3.6602357087923001</v>
      </c>
    </row>
    <row r="443" spans="1:4" ht="27.75" customHeight="1" x14ac:dyDescent="0.25">
      <c r="A443" s="5" t="s">
        <v>845</v>
      </c>
      <c r="B443" s="6">
        <v>3</v>
      </c>
      <c r="C443" s="6"/>
      <c r="D443" s="177">
        <v>0</v>
      </c>
    </row>
    <row r="444" spans="1:4" ht="27.75" customHeight="1" x14ac:dyDescent="0.25">
      <c r="A444" s="5" t="s">
        <v>846</v>
      </c>
      <c r="B444" s="6">
        <v>3</v>
      </c>
      <c r="C444" s="6"/>
      <c r="D444" s="177">
        <v>0</v>
      </c>
    </row>
    <row r="445" spans="1:4" ht="27.75" customHeight="1" x14ac:dyDescent="0.25">
      <c r="A445" s="5" t="s">
        <v>847</v>
      </c>
      <c r="B445" s="6">
        <v>3</v>
      </c>
      <c r="C445" s="6"/>
      <c r="D445" s="177">
        <v>1.8928010915306099</v>
      </c>
    </row>
    <row r="446" spans="1:4" ht="27.75" customHeight="1" x14ac:dyDescent="0.25">
      <c r="A446" s="5" t="s">
        <v>848</v>
      </c>
      <c r="B446" s="6">
        <v>3</v>
      </c>
      <c r="C446" s="6"/>
      <c r="D446" s="177">
        <v>0</v>
      </c>
    </row>
    <row r="447" spans="1:4" ht="27.75" customHeight="1" x14ac:dyDescent="0.25">
      <c r="A447" s="5" t="s">
        <v>849</v>
      </c>
      <c r="B447" s="6">
        <v>3</v>
      </c>
      <c r="C447" s="6"/>
      <c r="D447" s="177">
        <v>0</v>
      </c>
    </row>
    <row r="448" spans="1:4" ht="27.75" customHeight="1" x14ac:dyDescent="0.25">
      <c r="A448" s="5" t="s">
        <v>850</v>
      </c>
      <c r="B448" s="6">
        <v>3</v>
      </c>
      <c r="C448" s="6"/>
      <c r="D448" s="177">
        <v>0</v>
      </c>
    </row>
    <row r="449" spans="1:4" ht="27.75" customHeight="1" x14ac:dyDescent="0.25">
      <c r="A449" s="5" t="s">
        <v>851</v>
      </c>
      <c r="B449" s="6">
        <v>3</v>
      </c>
      <c r="C449" s="6"/>
      <c r="D449" s="177">
        <v>0</v>
      </c>
    </row>
    <row r="450" spans="1:4" ht="27.75" customHeight="1" x14ac:dyDescent="0.25">
      <c r="A450" s="5" t="s">
        <v>852</v>
      </c>
      <c r="B450" s="6">
        <v>3</v>
      </c>
      <c r="C450" s="6"/>
      <c r="D450" s="177">
        <v>0</v>
      </c>
    </row>
    <row r="451" spans="1:4" ht="27.75" customHeight="1" x14ac:dyDescent="0.25">
      <c r="A451" s="5" t="s">
        <v>853</v>
      </c>
      <c r="B451" s="6">
        <v>3</v>
      </c>
      <c r="C451" s="6"/>
      <c r="D451" s="177">
        <v>0</v>
      </c>
    </row>
    <row r="452" spans="1:4" ht="27.75" customHeight="1" x14ac:dyDescent="0.25">
      <c r="A452" s="5" t="s">
        <v>854</v>
      </c>
      <c r="B452" s="6">
        <v>3</v>
      </c>
      <c r="C452" s="6"/>
      <c r="D452" s="177">
        <v>0</v>
      </c>
    </row>
    <row r="453" spans="1:4" ht="27.75" customHeight="1" x14ac:dyDescent="0.25">
      <c r="A453" s="5" t="s">
        <v>855</v>
      </c>
      <c r="B453" s="6">
        <v>3</v>
      </c>
      <c r="C453" s="6"/>
      <c r="D453" s="177">
        <v>0</v>
      </c>
    </row>
    <row r="454" spans="1:4" ht="27.75" customHeight="1" x14ac:dyDescent="0.25">
      <c r="A454" s="5" t="s">
        <v>856</v>
      </c>
      <c r="B454" s="6">
        <v>3</v>
      </c>
      <c r="C454" s="6"/>
      <c r="D454" s="177">
        <v>0</v>
      </c>
    </row>
    <row r="455" spans="1:4" ht="27.75" customHeight="1" x14ac:dyDescent="0.25">
      <c r="A455" s="5" t="s">
        <v>857</v>
      </c>
      <c r="B455" s="6">
        <v>3</v>
      </c>
      <c r="C455" s="6"/>
      <c r="D455" s="177">
        <v>0</v>
      </c>
    </row>
    <row r="456" spans="1:4" ht="27.75" customHeight="1" x14ac:dyDescent="0.25">
      <c r="A456" s="5" t="s">
        <v>858</v>
      </c>
      <c r="B456" s="6">
        <v>3</v>
      </c>
      <c r="C456" s="6"/>
      <c r="D456" s="177">
        <v>0</v>
      </c>
    </row>
    <row r="457" spans="1:4" ht="27.75" customHeight="1" x14ac:dyDescent="0.25">
      <c r="A457" s="5" t="s">
        <v>859</v>
      </c>
      <c r="B457" s="6">
        <v>3</v>
      </c>
      <c r="C457" s="6"/>
      <c r="D457" s="177">
        <v>0</v>
      </c>
    </row>
    <row r="458" spans="1:4" ht="27.75" customHeight="1" x14ac:dyDescent="0.25">
      <c r="A458" s="5" t="s">
        <v>860</v>
      </c>
      <c r="B458" s="6">
        <v>3</v>
      </c>
      <c r="C458" s="6"/>
      <c r="D458" s="177">
        <v>0</v>
      </c>
    </row>
    <row r="459" spans="1:4" ht="27.75" customHeight="1" x14ac:dyDescent="0.25">
      <c r="A459" s="5" t="s">
        <v>861</v>
      </c>
      <c r="B459" s="6">
        <v>3</v>
      </c>
      <c r="C459" s="6"/>
      <c r="D459" s="177">
        <v>5.5209870564808297</v>
      </c>
    </row>
    <row r="460" spans="1:4" ht="27.75" customHeight="1" x14ac:dyDescent="0.25">
      <c r="A460" s="5" t="s">
        <v>862</v>
      </c>
      <c r="B460" s="6">
        <v>3</v>
      </c>
      <c r="C460" s="6"/>
      <c r="D460" s="177">
        <v>0</v>
      </c>
    </row>
    <row r="461" spans="1:4" ht="27.75" customHeight="1" x14ac:dyDescent="0.25">
      <c r="A461" s="5" t="s">
        <v>863</v>
      </c>
      <c r="B461" s="6">
        <v>3</v>
      </c>
      <c r="C461" s="6"/>
      <c r="D461" s="177">
        <v>0</v>
      </c>
    </row>
    <row r="462" spans="1:4" ht="27.75" customHeight="1" x14ac:dyDescent="0.25">
      <c r="A462" s="5" t="s">
        <v>864</v>
      </c>
      <c r="B462" s="6">
        <v>3</v>
      </c>
      <c r="C462" s="6"/>
      <c r="D462" s="177">
        <v>0</v>
      </c>
    </row>
    <row r="463" spans="1:4" ht="27.75" customHeight="1" x14ac:dyDescent="0.25">
      <c r="A463" s="5" t="s">
        <v>865</v>
      </c>
      <c r="B463" s="6">
        <v>3</v>
      </c>
      <c r="C463" s="6"/>
      <c r="D463" s="177">
        <v>1.96654396922661</v>
      </c>
    </row>
    <row r="464" spans="1:4" ht="27.75" customHeight="1" x14ac:dyDescent="0.25">
      <c r="A464" s="5" t="s">
        <v>866</v>
      </c>
      <c r="B464" s="6">
        <v>3</v>
      </c>
      <c r="C464" s="6"/>
      <c r="D464" s="177">
        <v>0</v>
      </c>
    </row>
    <row r="465" spans="1:4" ht="27.75" customHeight="1" x14ac:dyDescent="0.25">
      <c r="A465" s="5" t="s">
        <v>867</v>
      </c>
      <c r="B465" s="6">
        <v>3</v>
      </c>
      <c r="C465" s="6"/>
      <c r="D465" s="177">
        <v>1.78667248259256</v>
      </c>
    </row>
    <row r="466" spans="1:4" ht="27.75" customHeight="1" x14ac:dyDescent="0.25">
      <c r="A466" s="5" t="s">
        <v>868</v>
      </c>
      <c r="B466" s="6">
        <v>3</v>
      </c>
      <c r="C466" s="6"/>
      <c r="D466" s="177">
        <v>0</v>
      </c>
    </row>
    <row r="467" spans="1:4" ht="27.75" customHeight="1" x14ac:dyDescent="0.25">
      <c r="A467" s="5" t="s">
        <v>869</v>
      </c>
      <c r="B467" s="6">
        <v>3</v>
      </c>
      <c r="C467" s="6"/>
      <c r="D467" s="177">
        <v>0</v>
      </c>
    </row>
    <row r="468" spans="1:4" ht="27.75" customHeight="1" x14ac:dyDescent="0.25">
      <c r="A468" s="5" t="s">
        <v>870</v>
      </c>
      <c r="B468" s="6">
        <v>3</v>
      </c>
      <c r="C468" s="6"/>
      <c r="D468" s="177">
        <v>0</v>
      </c>
    </row>
    <row r="469" spans="1:4" ht="27.75" customHeight="1" x14ac:dyDescent="0.25">
      <c r="A469" s="5" t="s">
        <v>871</v>
      </c>
      <c r="B469" s="6">
        <v>3</v>
      </c>
      <c r="C469" s="6"/>
      <c r="D469" s="177">
        <v>0</v>
      </c>
    </row>
    <row r="470" spans="1:4" ht="27.75" customHeight="1" x14ac:dyDescent="0.25">
      <c r="A470" s="5" t="s">
        <v>872</v>
      </c>
      <c r="B470" s="6">
        <v>3</v>
      </c>
      <c r="C470" s="6"/>
      <c r="D470" s="177">
        <v>0</v>
      </c>
    </row>
    <row r="471" spans="1:4" ht="27.75" customHeight="1" x14ac:dyDescent="0.25">
      <c r="A471" s="5" t="s">
        <v>873</v>
      </c>
      <c r="B471" s="6">
        <v>3</v>
      </c>
      <c r="C471" s="6"/>
      <c r="D471" s="177">
        <v>5.5958661167573203</v>
      </c>
    </row>
    <row r="472" spans="1:4" ht="27.75" customHeight="1" x14ac:dyDescent="0.25">
      <c r="A472" s="5" t="s">
        <v>874</v>
      </c>
      <c r="B472" s="6">
        <v>3</v>
      </c>
      <c r="C472" s="6"/>
      <c r="D472" s="177">
        <v>0</v>
      </c>
    </row>
    <row r="473" spans="1:4" ht="27.75" customHeight="1" x14ac:dyDescent="0.25">
      <c r="A473" s="5" t="s">
        <v>875</v>
      </c>
      <c r="B473" s="6">
        <v>3</v>
      </c>
      <c r="C473" s="6"/>
      <c r="D473" s="177">
        <v>0</v>
      </c>
    </row>
    <row r="474" spans="1:4" ht="27.75" customHeight="1" x14ac:dyDescent="0.25">
      <c r="A474" s="5" t="s">
        <v>876</v>
      </c>
      <c r="B474" s="6">
        <v>3</v>
      </c>
      <c r="C474" s="6"/>
      <c r="D474" s="177">
        <v>0</v>
      </c>
    </row>
    <row r="475" spans="1:4" ht="27.75" customHeight="1" x14ac:dyDescent="0.25">
      <c r="A475" s="5" t="s">
        <v>877</v>
      </c>
      <c r="B475" s="6">
        <v>3</v>
      </c>
      <c r="C475" s="6"/>
      <c r="D475" s="177">
        <v>0</v>
      </c>
    </row>
    <row r="476" spans="1:4" ht="27.75" customHeight="1" x14ac:dyDescent="0.25">
      <c r="A476" s="5" t="s">
        <v>878</v>
      </c>
      <c r="B476" s="6">
        <v>3</v>
      </c>
      <c r="C476" s="6"/>
      <c r="D476" s="177">
        <v>0</v>
      </c>
    </row>
    <row r="477" spans="1:4" ht="27.75" customHeight="1" x14ac:dyDescent="0.25">
      <c r="A477" s="5" t="s">
        <v>879</v>
      </c>
      <c r="B477" s="6">
        <v>3</v>
      </c>
      <c r="C477" s="6"/>
      <c r="D477" s="177">
        <v>0</v>
      </c>
    </row>
    <row r="478" spans="1:4" ht="27.75" customHeight="1" x14ac:dyDescent="0.25">
      <c r="A478" s="5" t="s">
        <v>880</v>
      </c>
      <c r="B478" s="6">
        <v>3</v>
      </c>
      <c r="C478" s="6"/>
      <c r="D478" s="177">
        <v>0</v>
      </c>
    </row>
    <row r="479" spans="1:4" ht="27.75" customHeight="1" x14ac:dyDescent="0.25">
      <c r="A479" s="5" t="s">
        <v>881</v>
      </c>
      <c r="B479" s="6">
        <v>3</v>
      </c>
      <c r="C479" s="6"/>
      <c r="D479" s="177">
        <v>0</v>
      </c>
    </row>
    <row r="480" spans="1:4" ht="27.75" customHeight="1" x14ac:dyDescent="0.25">
      <c r="A480" s="5" t="s">
        <v>882</v>
      </c>
      <c r="B480" s="6">
        <v>3</v>
      </c>
      <c r="C480" s="6"/>
      <c r="D480" s="177">
        <v>0</v>
      </c>
    </row>
    <row r="481" spans="1:4" ht="27.75" customHeight="1" x14ac:dyDescent="0.25">
      <c r="A481" s="5" t="s">
        <v>883</v>
      </c>
      <c r="B481" s="6">
        <v>3</v>
      </c>
      <c r="C481" s="6"/>
      <c r="D481" s="177">
        <v>0</v>
      </c>
    </row>
    <row r="482" spans="1:4" ht="27.75" customHeight="1" x14ac:dyDescent="0.25">
      <c r="A482" s="5" t="s">
        <v>884</v>
      </c>
      <c r="B482" s="6">
        <v>3</v>
      </c>
      <c r="C482" s="6"/>
      <c r="D482" s="177">
        <v>0</v>
      </c>
    </row>
    <row r="483" spans="1:4" ht="27.75" customHeight="1" x14ac:dyDescent="0.25">
      <c r="A483" s="5" t="s">
        <v>885</v>
      </c>
      <c r="B483" s="6">
        <v>3</v>
      </c>
      <c r="C483" s="6"/>
      <c r="D483" s="177">
        <v>0</v>
      </c>
    </row>
    <row r="484" spans="1:4" ht="27.75" customHeight="1" x14ac:dyDescent="0.25">
      <c r="A484" s="5" t="s">
        <v>886</v>
      </c>
      <c r="B484" s="6">
        <v>3</v>
      </c>
      <c r="C484" s="6"/>
      <c r="D484" s="177">
        <v>0</v>
      </c>
    </row>
    <row r="485" spans="1:4" ht="27.75" customHeight="1" x14ac:dyDescent="0.25">
      <c r="A485" s="5" t="s">
        <v>887</v>
      </c>
      <c r="B485" s="6">
        <v>3</v>
      </c>
      <c r="C485" s="6"/>
      <c r="D485" s="177">
        <v>0</v>
      </c>
    </row>
    <row r="486" spans="1:4" ht="27.75" customHeight="1" x14ac:dyDescent="0.25">
      <c r="A486" s="5" t="s">
        <v>888</v>
      </c>
      <c r="B486" s="6">
        <v>3</v>
      </c>
      <c r="C486" s="6"/>
      <c r="D486" s="177">
        <v>0</v>
      </c>
    </row>
    <row r="487" spans="1:4" ht="27.75" customHeight="1" x14ac:dyDescent="0.25">
      <c r="A487" s="5" t="s">
        <v>889</v>
      </c>
      <c r="B487" s="6">
        <v>3</v>
      </c>
      <c r="C487" s="6"/>
      <c r="D487" s="177">
        <v>0</v>
      </c>
    </row>
    <row r="488" spans="1:4" ht="27.75" customHeight="1" x14ac:dyDescent="0.25">
      <c r="A488" s="5" t="s">
        <v>890</v>
      </c>
      <c r="B488" s="6">
        <v>3</v>
      </c>
      <c r="C488" s="6"/>
      <c r="D488" s="177">
        <v>2.1237445657990999</v>
      </c>
    </row>
    <row r="489" spans="1:4" ht="27.75" customHeight="1" x14ac:dyDescent="0.25">
      <c r="A489" s="5" t="s">
        <v>891</v>
      </c>
      <c r="B489" s="6">
        <v>3</v>
      </c>
      <c r="C489" s="6"/>
      <c r="D489" s="177">
        <v>0</v>
      </c>
    </row>
    <row r="490" spans="1:4" ht="27.75" customHeight="1" x14ac:dyDescent="0.25">
      <c r="A490" s="5" t="s">
        <v>892</v>
      </c>
      <c r="B490" s="6">
        <v>3</v>
      </c>
      <c r="C490" s="6"/>
      <c r="D490" s="177">
        <v>0</v>
      </c>
    </row>
    <row r="491" spans="1:4" ht="27.75" customHeight="1" x14ac:dyDescent="0.25">
      <c r="A491" s="5" t="s">
        <v>893</v>
      </c>
      <c r="B491" s="6">
        <v>3</v>
      </c>
      <c r="C491" s="6"/>
      <c r="D491" s="177">
        <v>0</v>
      </c>
    </row>
    <row r="492" spans="1:4" ht="27.75" customHeight="1" x14ac:dyDescent="0.25">
      <c r="A492" s="5" t="s">
        <v>894</v>
      </c>
      <c r="B492" s="6">
        <v>3</v>
      </c>
      <c r="C492" s="6"/>
      <c r="D492" s="177">
        <v>0</v>
      </c>
    </row>
    <row r="493" spans="1:4" ht="27.75" customHeight="1" x14ac:dyDescent="0.25">
      <c r="A493" s="5" t="s">
        <v>895</v>
      </c>
      <c r="B493" s="6">
        <v>3</v>
      </c>
      <c r="C493" s="6"/>
      <c r="D493" s="177">
        <v>0</v>
      </c>
    </row>
    <row r="494" spans="1:4" ht="27.75" customHeight="1" x14ac:dyDescent="0.25">
      <c r="A494" s="5" t="s">
        <v>896</v>
      </c>
      <c r="B494" s="6">
        <v>3</v>
      </c>
      <c r="C494" s="6"/>
      <c r="D494" s="177">
        <v>0</v>
      </c>
    </row>
    <row r="495" spans="1:4" ht="27.75" customHeight="1" x14ac:dyDescent="0.25">
      <c r="A495" s="5" t="s">
        <v>897</v>
      </c>
      <c r="B495" s="6">
        <v>3</v>
      </c>
      <c r="C495" s="6"/>
      <c r="D495" s="177">
        <v>0</v>
      </c>
    </row>
    <row r="496" spans="1:4" ht="27.75" customHeight="1" x14ac:dyDescent="0.25">
      <c r="A496" s="5" t="s">
        <v>898</v>
      </c>
      <c r="B496" s="6">
        <v>3</v>
      </c>
      <c r="C496" s="6"/>
      <c r="D496" s="177">
        <v>0</v>
      </c>
    </row>
    <row r="497" spans="1:4" ht="27.75" customHeight="1" x14ac:dyDescent="0.25">
      <c r="A497" s="5" t="s">
        <v>899</v>
      </c>
      <c r="B497" s="6">
        <v>3</v>
      </c>
      <c r="C497" s="6"/>
      <c r="D497" s="177">
        <v>0</v>
      </c>
    </row>
    <row r="498" spans="1:4" ht="27.75" customHeight="1" x14ac:dyDescent="0.25">
      <c r="A498" s="5" t="s">
        <v>900</v>
      </c>
      <c r="B498" s="6">
        <v>3</v>
      </c>
      <c r="C498" s="6"/>
      <c r="D498" s="177">
        <v>0</v>
      </c>
    </row>
    <row r="499" spans="1:4" ht="27.75" customHeight="1" x14ac:dyDescent="0.25">
      <c r="A499" s="5" t="s">
        <v>901</v>
      </c>
      <c r="B499" s="6">
        <v>3</v>
      </c>
      <c r="C499" s="6"/>
      <c r="D499" s="177">
        <v>0</v>
      </c>
    </row>
    <row r="500" spans="1:4" ht="27.75" customHeight="1" x14ac:dyDescent="0.25">
      <c r="A500" s="5" t="s">
        <v>902</v>
      </c>
      <c r="B500" s="6">
        <v>3</v>
      </c>
      <c r="C500" s="6"/>
      <c r="D500" s="177">
        <v>0</v>
      </c>
    </row>
    <row r="501" spans="1:4" ht="27.75" customHeight="1" x14ac:dyDescent="0.25">
      <c r="A501" s="5" t="s">
        <v>903</v>
      </c>
      <c r="B501" s="6">
        <v>3</v>
      </c>
      <c r="C501" s="6"/>
      <c r="D501" s="177">
        <v>0</v>
      </c>
    </row>
    <row r="502" spans="1:4" ht="27.75" customHeight="1" x14ac:dyDescent="0.25">
      <c r="A502" s="5" t="s">
        <v>904</v>
      </c>
      <c r="B502" s="6">
        <v>3</v>
      </c>
      <c r="C502" s="6"/>
      <c r="D502" s="177">
        <v>0</v>
      </c>
    </row>
    <row r="503" spans="1:4" ht="27.75" customHeight="1" x14ac:dyDescent="0.25">
      <c r="A503" s="5" t="s">
        <v>905</v>
      </c>
      <c r="B503" s="6">
        <v>3</v>
      </c>
      <c r="C503" s="6"/>
      <c r="D503" s="177">
        <v>0</v>
      </c>
    </row>
    <row r="504" spans="1:4" ht="27.75" customHeight="1" x14ac:dyDescent="0.25">
      <c r="A504" s="5" t="s">
        <v>906</v>
      </c>
      <c r="B504" s="6">
        <v>3</v>
      </c>
      <c r="C504" s="6"/>
      <c r="D504" s="177">
        <v>0</v>
      </c>
    </row>
    <row r="505" spans="1:4" ht="27.75" customHeight="1" x14ac:dyDescent="0.25">
      <c r="A505" s="5" t="s">
        <v>907</v>
      </c>
      <c r="B505" s="6">
        <v>3</v>
      </c>
      <c r="C505" s="6"/>
      <c r="D505" s="177">
        <v>0</v>
      </c>
    </row>
    <row r="506" spans="1:4" ht="27.75" customHeight="1" x14ac:dyDescent="0.25">
      <c r="A506" s="5" t="s">
        <v>908</v>
      </c>
      <c r="B506" s="6">
        <v>3</v>
      </c>
      <c r="C506" s="6"/>
      <c r="D506" s="177">
        <v>0</v>
      </c>
    </row>
    <row r="507" spans="1:4" ht="27.75" customHeight="1" x14ac:dyDescent="0.25">
      <c r="A507" s="5" t="s">
        <v>909</v>
      </c>
      <c r="B507" s="6">
        <v>3</v>
      </c>
      <c r="C507" s="6"/>
      <c r="D507" s="177">
        <v>2.0660460667137199</v>
      </c>
    </row>
    <row r="508" spans="1:4" ht="27.75" customHeight="1" x14ac:dyDescent="0.25">
      <c r="A508" s="5" t="s">
        <v>910</v>
      </c>
      <c r="B508" s="6">
        <v>3</v>
      </c>
      <c r="C508" s="6"/>
      <c r="D508" s="177">
        <v>0</v>
      </c>
    </row>
    <row r="509" spans="1:4" ht="27.75" customHeight="1" x14ac:dyDescent="0.25">
      <c r="A509" s="5" t="s">
        <v>911</v>
      </c>
      <c r="B509" s="6">
        <v>3</v>
      </c>
      <c r="C509" s="6"/>
      <c r="D509" s="177">
        <v>0</v>
      </c>
    </row>
    <row r="510" spans="1:4" ht="27.75" customHeight="1" x14ac:dyDescent="0.25">
      <c r="A510" s="5" t="s">
        <v>912</v>
      </c>
      <c r="B510" s="6">
        <v>3</v>
      </c>
      <c r="C510" s="6"/>
      <c r="D510" s="177">
        <v>0</v>
      </c>
    </row>
    <row r="511" spans="1:4" ht="27.75" customHeight="1" x14ac:dyDescent="0.25">
      <c r="A511" s="5" t="s">
        <v>913</v>
      </c>
      <c r="B511" s="6">
        <v>3</v>
      </c>
      <c r="C511" s="6"/>
      <c r="D511" s="177">
        <v>0</v>
      </c>
    </row>
    <row r="512" spans="1:4" ht="27.75" customHeight="1" x14ac:dyDescent="0.25">
      <c r="A512" s="5" t="s">
        <v>914</v>
      </c>
      <c r="B512" s="6">
        <v>3</v>
      </c>
      <c r="C512" s="6"/>
      <c r="D512" s="177">
        <v>0</v>
      </c>
    </row>
    <row r="513" spans="1:4" ht="27.75" customHeight="1" x14ac:dyDescent="0.25">
      <c r="A513" s="5" t="s">
        <v>915</v>
      </c>
      <c r="B513" s="6">
        <v>3</v>
      </c>
      <c r="C513" s="6"/>
      <c r="D513" s="177">
        <v>0</v>
      </c>
    </row>
    <row r="514" spans="1:4" ht="27.75" customHeight="1" x14ac:dyDescent="0.25">
      <c r="A514" s="5" t="s">
        <v>916</v>
      </c>
      <c r="B514" s="6">
        <v>3</v>
      </c>
      <c r="C514" s="6"/>
      <c r="D514" s="177">
        <v>0</v>
      </c>
    </row>
    <row r="515" spans="1:4" ht="27.75" customHeight="1" x14ac:dyDescent="0.25">
      <c r="A515" s="5" t="s">
        <v>917</v>
      </c>
      <c r="B515" s="6">
        <v>3</v>
      </c>
      <c r="C515" s="6"/>
      <c r="D515" s="177">
        <v>0</v>
      </c>
    </row>
    <row r="516" spans="1:4" ht="27.75" customHeight="1" x14ac:dyDescent="0.25">
      <c r="A516" s="5" t="s">
        <v>918</v>
      </c>
      <c r="B516" s="6">
        <v>3</v>
      </c>
      <c r="C516" s="6"/>
      <c r="D516" s="177">
        <v>0</v>
      </c>
    </row>
    <row r="517" spans="1:4" ht="27.75" customHeight="1" x14ac:dyDescent="0.25">
      <c r="A517" s="5" t="s">
        <v>919</v>
      </c>
      <c r="B517" s="6">
        <v>3</v>
      </c>
      <c r="C517" s="6"/>
      <c r="D517" s="177">
        <v>0</v>
      </c>
    </row>
    <row r="518" spans="1:4" ht="27.75" customHeight="1" x14ac:dyDescent="0.25">
      <c r="A518" s="5" t="s">
        <v>920</v>
      </c>
      <c r="B518" s="6">
        <v>3</v>
      </c>
      <c r="C518" s="6"/>
      <c r="D518" s="177">
        <v>3.9203796086915998</v>
      </c>
    </row>
    <row r="519" spans="1:4" ht="27.75" customHeight="1" x14ac:dyDescent="0.25">
      <c r="A519" s="5" t="s">
        <v>921</v>
      </c>
      <c r="B519" s="6">
        <v>3</v>
      </c>
      <c r="C519" s="6"/>
      <c r="D519" s="177">
        <v>0</v>
      </c>
    </row>
    <row r="520" spans="1:4" ht="27.75" customHeight="1" x14ac:dyDescent="0.25">
      <c r="A520" s="5" t="s">
        <v>922</v>
      </c>
      <c r="B520" s="6">
        <v>3</v>
      </c>
      <c r="C520" s="6"/>
      <c r="D520" s="177">
        <v>0</v>
      </c>
    </row>
    <row r="521" spans="1:4" ht="27.75" customHeight="1" x14ac:dyDescent="0.25">
      <c r="A521" s="5" t="s">
        <v>923</v>
      </c>
      <c r="B521" s="6">
        <v>3</v>
      </c>
      <c r="C521" s="6"/>
      <c r="D521" s="177">
        <v>0</v>
      </c>
    </row>
    <row r="522" spans="1:4" ht="27.75" customHeight="1" x14ac:dyDescent="0.25">
      <c r="A522" s="5" t="s">
        <v>924</v>
      </c>
      <c r="B522" s="6">
        <v>3</v>
      </c>
      <c r="C522" s="6"/>
      <c r="D522" s="177">
        <v>0</v>
      </c>
    </row>
    <row r="523" spans="1:4" ht="27.75" customHeight="1" x14ac:dyDescent="0.25">
      <c r="A523" s="5" t="s">
        <v>925</v>
      </c>
      <c r="B523" s="6">
        <v>3</v>
      </c>
      <c r="C523" s="6"/>
      <c r="D523" s="177">
        <v>0</v>
      </c>
    </row>
    <row r="524" spans="1:4" ht="27.75" customHeight="1" x14ac:dyDescent="0.25">
      <c r="A524" s="5" t="s">
        <v>926</v>
      </c>
      <c r="B524" s="6">
        <v>3</v>
      </c>
      <c r="C524" s="6"/>
      <c r="D524" s="177">
        <v>0</v>
      </c>
    </row>
    <row r="525" spans="1:4" ht="27.75" customHeight="1" x14ac:dyDescent="0.25">
      <c r="A525" s="5" t="s">
        <v>927</v>
      </c>
      <c r="B525" s="6">
        <v>3</v>
      </c>
      <c r="C525" s="6"/>
      <c r="D525" s="177">
        <v>0</v>
      </c>
    </row>
    <row r="526" spans="1:4" ht="27.75" customHeight="1" x14ac:dyDescent="0.25">
      <c r="A526" s="5" t="s">
        <v>928</v>
      </c>
      <c r="B526" s="6">
        <v>3</v>
      </c>
      <c r="C526" s="6"/>
      <c r="D526" s="177">
        <v>0</v>
      </c>
    </row>
    <row r="527" spans="1:4" ht="27.75" customHeight="1" x14ac:dyDescent="0.25">
      <c r="A527" s="5" t="s">
        <v>929</v>
      </c>
      <c r="B527" s="6">
        <v>3</v>
      </c>
      <c r="C527" s="6"/>
      <c r="D527" s="177">
        <v>0</v>
      </c>
    </row>
    <row r="528" spans="1:4" ht="27.75" customHeight="1" x14ac:dyDescent="0.25">
      <c r="A528" s="5" t="s">
        <v>930</v>
      </c>
      <c r="B528" s="6">
        <v>3</v>
      </c>
      <c r="C528" s="6"/>
      <c r="D528" s="177">
        <v>0</v>
      </c>
    </row>
    <row r="529" spans="1:4" ht="27.75" customHeight="1" x14ac:dyDescent="0.25">
      <c r="A529" s="5" t="s">
        <v>931</v>
      </c>
      <c r="B529" s="6">
        <v>3</v>
      </c>
      <c r="C529" s="6"/>
      <c r="D529" s="177">
        <v>0</v>
      </c>
    </row>
    <row r="530" spans="1:4" ht="27.75" customHeight="1" x14ac:dyDescent="0.25">
      <c r="A530" s="5" t="s">
        <v>932</v>
      </c>
      <c r="B530" s="6">
        <v>3</v>
      </c>
      <c r="C530" s="6"/>
      <c r="D530" s="177">
        <v>0</v>
      </c>
    </row>
    <row r="531" spans="1:4" ht="27.75" customHeight="1" x14ac:dyDescent="0.25">
      <c r="A531" s="5" t="s">
        <v>933</v>
      </c>
      <c r="B531" s="6">
        <v>3</v>
      </c>
      <c r="C531" s="6"/>
      <c r="D531" s="177">
        <v>0</v>
      </c>
    </row>
    <row r="532" spans="1:4" ht="27.75" customHeight="1" x14ac:dyDescent="0.25">
      <c r="A532" s="5" t="s">
        <v>934</v>
      </c>
      <c r="B532" s="6">
        <v>3</v>
      </c>
      <c r="C532" s="6"/>
      <c r="D532" s="177">
        <v>0</v>
      </c>
    </row>
    <row r="533" spans="1:4" ht="27.75" customHeight="1" x14ac:dyDescent="0.25">
      <c r="A533" s="5" t="s">
        <v>935</v>
      </c>
      <c r="B533" s="6">
        <v>3</v>
      </c>
      <c r="C533" s="6"/>
      <c r="D533" s="177">
        <v>0</v>
      </c>
    </row>
    <row r="534" spans="1:4" ht="27.75" customHeight="1" x14ac:dyDescent="0.25">
      <c r="A534" s="5" t="s">
        <v>936</v>
      </c>
      <c r="B534" s="6">
        <v>3</v>
      </c>
      <c r="C534" s="6"/>
      <c r="D534" s="177">
        <v>3.2606568563660798</v>
      </c>
    </row>
    <row r="535" spans="1:4" ht="27.75" customHeight="1" x14ac:dyDescent="0.25">
      <c r="A535" s="5" t="s">
        <v>937</v>
      </c>
      <c r="B535" s="6">
        <v>3</v>
      </c>
      <c r="C535" s="6"/>
      <c r="D535" s="177">
        <v>0</v>
      </c>
    </row>
    <row r="536" spans="1:4" ht="27.75" customHeight="1" x14ac:dyDescent="0.25">
      <c r="A536" s="5" t="s">
        <v>938</v>
      </c>
      <c r="B536" s="6">
        <v>3</v>
      </c>
      <c r="C536" s="6"/>
      <c r="D536" s="177">
        <v>0</v>
      </c>
    </row>
    <row r="537" spans="1:4" ht="27.75" customHeight="1" x14ac:dyDescent="0.25">
      <c r="A537" s="5" t="s">
        <v>939</v>
      </c>
      <c r="B537" s="6">
        <v>3</v>
      </c>
      <c r="C537" s="6"/>
      <c r="D537" s="177">
        <v>0</v>
      </c>
    </row>
    <row r="538" spans="1:4" ht="27.75" customHeight="1" x14ac:dyDescent="0.25">
      <c r="A538" s="5" t="s">
        <v>940</v>
      </c>
      <c r="B538" s="6">
        <v>3</v>
      </c>
      <c r="C538" s="6"/>
      <c r="D538" s="177">
        <v>0</v>
      </c>
    </row>
    <row r="539" spans="1:4" ht="27.75" customHeight="1" x14ac:dyDescent="0.25">
      <c r="A539" s="5" t="s">
        <v>941</v>
      </c>
      <c r="B539" s="6">
        <v>3</v>
      </c>
      <c r="C539" s="6"/>
      <c r="D539" s="177">
        <v>0</v>
      </c>
    </row>
    <row r="540" spans="1:4" ht="27.75" customHeight="1" x14ac:dyDescent="0.25">
      <c r="A540" s="5" t="s">
        <v>942</v>
      </c>
      <c r="B540" s="6">
        <v>3</v>
      </c>
      <c r="C540" s="6"/>
      <c r="D540" s="177">
        <v>0</v>
      </c>
    </row>
    <row r="541" spans="1:4" ht="27.75" customHeight="1" x14ac:dyDescent="0.25">
      <c r="A541" s="5" t="s">
        <v>943</v>
      </c>
      <c r="B541" s="6">
        <v>3</v>
      </c>
      <c r="C541" s="6"/>
      <c r="D541" s="177">
        <v>0</v>
      </c>
    </row>
    <row r="542" spans="1:4" ht="27.75" customHeight="1" x14ac:dyDescent="0.25">
      <c r="A542" s="5" t="s">
        <v>944</v>
      </c>
      <c r="B542" s="6">
        <v>3</v>
      </c>
      <c r="C542" s="6"/>
      <c r="D542" s="177">
        <v>0</v>
      </c>
    </row>
    <row r="543" spans="1:4" ht="27.75" customHeight="1" x14ac:dyDescent="0.25">
      <c r="A543" s="5" t="s">
        <v>945</v>
      </c>
      <c r="B543" s="6">
        <v>3</v>
      </c>
      <c r="C543" s="6"/>
      <c r="D543" s="177">
        <v>0</v>
      </c>
    </row>
    <row r="544" spans="1:4" ht="27.75" customHeight="1" x14ac:dyDescent="0.25">
      <c r="A544" s="5" t="s">
        <v>946</v>
      </c>
      <c r="B544" s="6">
        <v>3</v>
      </c>
      <c r="C544" s="6"/>
      <c r="D544" s="177">
        <v>0</v>
      </c>
    </row>
    <row r="545" spans="1:4" ht="27.75" customHeight="1" x14ac:dyDescent="0.25">
      <c r="A545" s="5" t="s">
        <v>947</v>
      </c>
      <c r="B545" s="6">
        <v>3</v>
      </c>
      <c r="C545" s="6"/>
      <c r="D545" s="177">
        <v>0</v>
      </c>
    </row>
    <row r="546" spans="1:4" ht="27.75" customHeight="1" x14ac:dyDescent="0.25">
      <c r="A546" s="5" t="s">
        <v>948</v>
      </c>
      <c r="B546" s="6">
        <v>3</v>
      </c>
      <c r="C546" s="6"/>
      <c r="D546" s="177">
        <v>4.7546070163234599</v>
      </c>
    </row>
    <row r="547" spans="1:4" ht="27.75" customHeight="1" x14ac:dyDescent="0.25">
      <c r="A547" s="5" t="s">
        <v>949</v>
      </c>
      <c r="B547" s="6">
        <v>3</v>
      </c>
      <c r="C547" s="6"/>
      <c r="D547" s="177">
        <v>0</v>
      </c>
    </row>
    <row r="548" spans="1:4" ht="27.75" customHeight="1" x14ac:dyDescent="0.25">
      <c r="A548" s="5" t="s">
        <v>950</v>
      </c>
      <c r="B548" s="6">
        <v>3</v>
      </c>
      <c r="C548" s="6"/>
      <c r="D548" s="177">
        <v>0</v>
      </c>
    </row>
    <row r="549" spans="1:4" ht="27.75" customHeight="1" x14ac:dyDescent="0.25">
      <c r="A549" s="5" t="s">
        <v>951</v>
      </c>
      <c r="B549" s="6">
        <v>3</v>
      </c>
      <c r="C549" s="6"/>
      <c r="D549" s="177">
        <v>0</v>
      </c>
    </row>
    <row r="550" spans="1:4" ht="27.75" customHeight="1" x14ac:dyDescent="0.25">
      <c r="A550" s="5" t="s">
        <v>952</v>
      </c>
      <c r="B550" s="6">
        <v>3</v>
      </c>
      <c r="C550" s="6"/>
      <c r="D550" s="177">
        <v>0</v>
      </c>
    </row>
    <row r="551" spans="1:4" ht="27.75" customHeight="1" x14ac:dyDescent="0.25">
      <c r="A551" s="5" t="s">
        <v>953</v>
      </c>
      <c r="B551" s="6">
        <v>3</v>
      </c>
      <c r="C551" s="6"/>
      <c r="D551" s="177">
        <v>0</v>
      </c>
    </row>
    <row r="552" spans="1:4" ht="27.75" customHeight="1" x14ac:dyDescent="0.25">
      <c r="A552" s="5" t="s">
        <v>954</v>
      </c>
      <c r="B552" s="6">
        <v>3</v>
      </c>
      <c r="C552" s="6"/>
      <c r="D552" s="177">
        <v>0</v>
      </c>
    </row>
    <row r="553" spans="1:4" ht="27.75" customHeight="1" x14ac:dyDescent="0.25">
      <c r="A553" s="5" t="s">
        <v>955</v>
      </c>
      <c r="B553" s="6">
        <v>3</v>
      </c>
      <c r="C553" s="6"/>
      <c r="D553" s="177">
        <v>0</v>
      </c>
    </row>
    <row r="554" spans="1:4" ht="27.75" customHeight="1" x14ac:dyDescent="0.25">
      <c r="A554" s="5" t="s">
        <v>956</v>
      </c>
      <c r="B554" s="6">
        <v>3</v>
      </c>
      <c r="C554" s="6"/>
      <c r="D554" s="177">
        <v>0</v>
      </c>
    </row>
    <row r="555" spans="1:4" ht="27.75" customHeight="1" x14ac:dyDescent="0.25">
      <c r="A555" s="5" t="s">
        <v>957</v>
      </c>
      <c r="B555" s="6">
        <v>3</v>
      </c>
      <c r="C555" s="6"/>
      <c r="D555" s="177">
        <v>0</v>
      </c>
    </row>
    <row r="556" spans="1:4" ht="27.75" customHeight="1" x14ac:dyDescent="0.25">
      <c r="A556" s="5" t="s">
        <v>958</v>
      </c>
      <c r="B556" s="6">
        <v>3</v>
      </c>
      <c r="C556" s="6"/>
      <c r="D556" s="177">
        <v>0</v>
      </c>
    </row>
    <row r="557" spans="1:4" ht="27.75" customHeight="1" x14ac:dyDescent="0.25">
      <c r="A557" s="5" t="s">
        <v>959</v>
      </c>
      <c r="B557" s="6">
        <v>3</v>
      </c>
      <c r="C557" s="6"/>
      <c r="D557" s="177">
        <v>0</v>
      </c>
    </row>
    <row r="558" spans="1:4" ht="27.75" customHeight="1" x14ac:dyDescent="0.25">
      <c r="A558" s="5" t="s">
        <v>960</v>
      </c>
      <c r="B558" s="6">
        <v>3</v>
      </c>
      <c r="C558" s="6"/>
      <c r="D558" s="177">
        <v>0</v>
      </c>
    </row>
    <row r="559" spans="1:4" ht="27.75" customHeight="1" x14ac:dyDescent="0.25">
      <c r="A559" s="5" t="s">
        <v>961</v>
      </c>
      <c r="B559" s="6">
        <v>3</v>
      </c>
      <c r="C559" s="6"/>
      <c r="D559" s="177">
        <v>0</v>
      </c>
    </row>
    <row r="560" spans="1:4" ht="27.75" customHeight="1" x14ac:dyDescent="0.25">
      <c r="A560" s="5" t="s">
        <v>962</v>
      </c>
      <c r="B560" s="6">
        <v>3</v>
      </c>
      <c r="C560" s="6"/>
      <c r="D560" s="177">
        <v>0</v>
      </c>
    </row>
    <row r="561" spans="1:4" ht="27.75" customHeight="1" x14ac:dyDescent="0.25">
      <c r="A561" s="5" t="s">
        <v>963</v>
      </c>
      <c r="B561" s="6">
        <v>3</v>
      </c>
      <c r="C561" s="6"/>
      <c r="D561" s="177">
        <v>0</v>
      </c>
    </row>
    <row r="562" spans="1:4" ht="27.75" customHeight="1" x14ac:dyDescent="0.25">
      <c r="A562" s="5" t="s">
        <v>964</v>
      </c>
      <c r="B562" s="6">
        <v>3</v>
      </c>
      <c r="C562" s="6"/>
      <c r="D562" s="177">
        <v>0</v>
      </c>
    </row>
    <row r="563" spans="1:4" ht="27.75" customHeight="1" x14ac:dyDescent="0.25">
      <c r="A563" s="5" t="s">
        <v>965</v>
      </c>
      <c r="B563" s="6">
        <v>3</v>
      </c>
      <c r="C563" s="6"/>
      <c r="D563" s="177">
        <v>0</v>
      </c>
    </row>
    <row r="564" spans="1:4" ht="27.75" customHeight="1" x14ac:dyDescent="0.25">
      <c r="A564" s="5" t="s">
        <v>966</v>
      </c>
      <c r="B564" s="6">
        <v>3</v>
      </c>
      <c r="C564" s="6"/>
      <c r="D564" s="177">
        <v>0</v>
      </c>
    </row>
    <row r="565" spans="1:4" ht="27.75" customHeight="1" x14ac:dyDescent="0.25">
      <c r="A565" s="5" t="s">
        <v>967</v>
      </c>
      <c r="B565" s="6">
        <v>3</v>
      </c>
      <c r="C565" s="6"/>
      <c r="D565" s="177">
        <v>0</v>
      </c>
    </row>
    <row r="566" spans="1:4" ht="27.75" customHeight="1" x14ac:dyDescent="0.25">
      <c r="A566" s="5" t="s">
        <v>968</v>
      </c>
      <c r="B566" s="6">
        <v>3</v>
      </c>
      <c r="C566" s="6"/>
      <c r="D566" s="177">
        <v>0</v>
      </c>
    </row>
    <row r="567" spans="1:4" ht="27.75" customHeight="1" x14ac:dyDescent="0.25">
      <c r="A567" s="5" t="s">
        <v>969</v>
      </c>
      <c r="B567" s="6">
        <v>3</v>
      </c>
      <c r="C567" s="6"/>
      <c r="D567" s="177">
        <v>0</v>
      </c>
    </row>
    <row r="568" spans="1:4" ht="27.75" customHeight="1" x14ac:dyDescent="0.25">
      <c r="A568" s="5" t="s">
        <v>970</v>
      </c>
      <c r="B568" s="6">
        <v>3</v>
      </c>
      <c r="C568" s="6"/>
      <c r="D568" s="177">
        <v>0</v>
      </c>
    </row>
    <row r="569" spans="1:4" ht="27.75" customHeight="1" x14ac:dyDescent="0.25">
      <c r="A569" s="5" t="s">
        <v>971</v>
      </c>
      <c r="B569" s="6">
        <v>3</v>
      </c>
      <c r="C569" s="6"/>
      <c r="D569" s="177">
        <v>0</v>
      </c>
    </row>
    <row r="570" spans="1:4" ht="27.75" customHeight="1" x14ac:dyDescent="0.25">
      <c r="A570" s="5" t="s">
        <v>972</v>
      </c>
      <c r="B570" s="6">
        <v>3</v>
      </c>
      <c r="C570" s="6"/>
      <c r="D570" s="177">
        <v>0</v>
      </c>
    </row>
    <row r="571" spans="1:4" ht="27.75" customHeight="1" x14ac:dyDescent="0.25">
      <c r="A571" s="5" t="s">
        <v>973</v>
      </c>
      <c r="B571" s="6">
        <v>3</v>
      </c>
      <c r="C571" s="6"/>
      <c r="D571" s="177">
        <v>0</v>
      </c>
    </row>
    <row r="572" spans="1:4" ht="27.75" customHeight="1" x14ac:dyDescent="0.25">
      <c r="A572" s="5" t="s">
        <v>974</v>
      </c>
      <c r="B572" s="6">
        <v>3</v>
      </c>
      <c r="C572" s="6"/>
      <c r="D572" s="177">
        <v>0</v>
      </c>
    </row>
    <row r="573" spans="1:4" ht="27.75" customHeight="1" x14ac:dyDescent="0.25">
      <c r="A573" s="5" t="s">
        <v>975</v>
      </c>
      <c r="B573" s="6">
        <v>3</v>
      </c>
      <c r="C573" s="6"/>
      <c r="D573" s="177">
        <v>0</v>
      </c>
    </row>
    <row r="574" spans="1:4" ht="27.75" customHeight="1" x14ac:dyDescent="0.25">
      <c r="A574" s="5" t="s">
        <v>976</v>
      </c>
      <c r="B574" s="6">
        <v>3</v>
      </c>
      <c r="C574" s="6"/>
      <c r="D574" s="177">
        <v>0</v>
      </c>
    </row>
    <row r="575" spans="1:4" ht="27.75" customHeight="1" x14ac:dyDescent="0.25">
      <c r="A575" s="5" t="s">
        <v>977</v>
      </c>
      <c r="B575" s="6">
        <v>3</v>
      </c>
      <c r="C575" s="6"/>
      <c r="D575" s="177">
        <v>0</v>
      </c>
    </row>
    <row r="576" spans="1:4" ht="27.75" customHeight="1" x14ac:dyDescent="0.25">
      <c r="A576" s="5" t="s">
        <v>978</v>
      </c>
      <c r="B576" s="6">
        <v>3</v>
      </c>
      <c r="C576" s="6"/>
      <c r="D576" s="177">
        <v>0</v>
      </c>
    </row>
    <row r="577" spans="1:4" ht="27.75" customHeight="1" x14ac:dyDescent="0.25">
      <c r="A577" s="5" t="s">
        <v>979</v>
      </c>
      <c r="B577" s="6">
        <v>3</v>
      </c>
      <c r="C577" s="6"/>
      <c r="D577" s="177">
        <v>0</v>
      </c>
    </row>
    <row r="578" spans="1:4" ht="27.75" customHeight="1" x14ac:dyDescent="0.25">
      <c r="A578" s="5" t="s">
        <v>980</v>
      </c>
      <c r="B578" s="6">
        <v>3</v>
      </c>
      <c r="C578" s="6"/>
      <c r="D578" s="177">
        <v>0</v>
      </c>
    </row>
    <row r="579" spans="1:4" ht="27.75" customHeight="1" x14ac:dyDescent="0.25">
      <c r="A579" s="5" t="s">
        <v>981</v>
      </c>
      <c r="B579" s="6">
        <v>3</v>
      </c>
      <c r="C579" s="6"/>
      <c r="D579" s="177">
        <v>0</v>
      </c>
    </row>
    <row r="580" spans="1:4" ht="27.75" customHeight="1" x14ac:dyDescent="0.25">
      <c r="A580" s="5" t="s">
        <v>982</v>
      </c>
      <c r="B580" s="6">
        <v>3</v>
      </c>
      <c r="C580" s="6"/>
      <c r="D580" s="177">
        <v>0</v>
      </c>
    </row>
    <row r="581" spans="1:4" ht="27.75" customHeight="1" x14ac:dyDescent="0.25">
      <c r="A581" s="5" t="s">
        <v>983</v>
      </c>
      <c r="B581" s="6">
        <v>3</v>
      </c>
      <c r="C581" s="6"/>
      <c r="D581" s="177">
        <v>0</v>
      </c>
    </row>
    <row r="582" spans="1:4" ht="27.75" customHeight="1" x14ac:dyDescent="0.25">
      <c r="A582" s="5" t="s">
        <v>984</v>
      </c>
      <c r="B582" s="6">
        <v>3</v>
      </c>
      <c r="C582" s="6"/>
      <c r="D582" s="177">
        <v>0</v>
      </c>
    </row>
    <row r="583" spans="1:4" ht="27.75" customHeight="1" x14ac:dyDescent="0.25">
      <c r="A583" s="5" t="s">
        <v>985</v>
      </c>
      <c r="B583" s="6">
        <v>3</v>
      </c>
      <c r="C583" s="6"/>
      <c r="D583" s="177">
        <v>0</v>
      </c>
    </row>
    <row r="584" spans="1:4" ht="27.75" customHeight="1" x14ac:dyDescent="0.25">
      <c r="A584" s="5" t="s">
        <v>986</v>
      </c>
      <c r="B584" s="6">
        <v>3</v>
      </c>
      <c r="C584" s="6"/>
      <c r="D584" s="177">
        <v>0</v>
      </c>
    </row>
    <row r="585" spans="1:4" ht="27.75" customHeight="1" x14ac:dyDescent="0.25">
      <c r="A585" s="5" t="s">
        <v>987</v>
      </c>
      <c r="B585" s="6">
        <v>3</v>
      </c>
      <c r="C585" s="6"/>
      <c r="D585" s="177">
        <v>0</v>
      </c>
    </row>
    <row r="586" spans="1:4" ht="27.75" customHeight="1" x14ac:dyDescent="0.25">
      <c r="A586" s="5" t="s">
        <v>988</v>
      </c>
      <c r="B586" s="6">
        <v>3</v>
      </c>
      <c r="C586" s="6"/>
      <c r="D586" s="177">
        <v>0</v>
      </c>
    </row>
    <row r="587" spans="1:4" ht="27.75" customHeight="1" x14ac:dyDescent="0.25">
      <c r="A587" s="5" t="s">
        <v>989</v>
      </c>
      <c r="B587" s="6">
        <v>3</v>
      </c>
      <c r="C587" s="6"/>
      <c r="D587" s="177">
        <v>0</v>
      </c>
    </row>
    <row r="588" spans="1:4" ht="27.75" customHeight="1" x14ac:dyDescent="0.25">
      <c r="A588" s="5" t="s">
        <v>990</v>
      </c>
      <c r="B588" s="6">
        <v>3</v>
      </c>
      <c r="C588" s="6"/>
      <c r="D588" s="177">
        <v>0</v>
      </c>
    </row>
    <row r="589" spans="1:4" ht="27.75" customHeight="1" x14ac:dyDescent="0.25">
      <c r="A589" s="5" t="s">
        <v>991</v>
      </c>
      <c r="B589" s="6">
        <v>3</v>
      </c>
      <c r="C589" s="6"/>
      <c r="D589" s="177">
        <v>0</v>
      </c>
    </row>
    <row r="590" spans="1:4" ht="27.75" customHeight="1" x14ac:dyDescent="0.25">
      <c r="A590" s="5" t="s">
        <v>992</v>
      </c>
      <c r="B590" s="6">
        <v>3</v>
      </c>
      <c r="C590" s="6"/>
      <c r="D590" s="177">
        <v>0</v>
      </c>
    </row>
    <row r="591" spans="1:4" ht="27.75" customHeight="1" x14ac:dyDescent="0.25">
      <c r="A591" s="5" t="s">
        <v>993</v>
      </c>
      <c r="B591" s="6">
        <v>3</v>
      </c>
      <c r="C591" s="6"/>
      <c r="D591" s="177">
        <v>0</v>
      </c>
    </row>
    <row r="592" spans="1:4" ht="27.75" customHeight="1" x14ac:dyDescent="0.25">
      <c r="A592" s="5" t="s">
        <v>994</v>
      </c>
      <c r="B592" s="6">
        <v>3</v>
      </c>
      <c r="C592" s="6"/>
      <c r="D592" s="177">
        <v>0</v>
      </c>
    </row>
    <row r="593" spans="1:4" ht="27.75" customHeight="1" x14ac:dyDescent="0.25">
      <c r="A593" s="5" t="s">
        <v>995</v>
      </c>
      <c r="B593" s="6">
        <v>3</v>
      </c>
      <c r="C593" s="6"/>
      <c r="D593" s="177">
        <v>0</v>
      </c>
    </row>
    <row r="594" spans="1:4" ht="27.75" customHeight="1" x14ac:dyDescent="0.25">
      <c r="A594" s="5" t="s">
        <v>996</v>
      </c>
      <c r="B594" s="6">
        <v>3</v>
      </c>
      <c r="C594" s="6"/>
      <c r="D594" s="177">
        <v>0</v>
      </c>
    </row>
    <row r="595" spans="1:4" ht="27.75" customHeight="1" x14ac:dyDescent="0.25">
      <c r="A595" s="5" t="s">
        <v>997</v>
      </c>
      <c r="B595" s="6">
        <v>3</v>
      </c>
      <c r="C595" s="6"/>
      <c r="D595" s="177">
        <v>0</v>
      </c>
    </row>
    <row r="596" spans="1:4" ht="27.75" customHeight="1" x14ac:dyDescent="0.25">
      <c r="A596" s="5" t="s">
        <v>998</v>
      </c>
      <c r="B596" s="6">
        <v>3</v>
      </c>
      <c r="C596" s="6"/>
      <c r="D596" s="177">
        <v>3.1283513289133702</v>
      </c>
    </row>
    <row r="597" spans="1:4" ht="27.75" customHeight="1" x14ac:dyDescent="0.25">
      <c r="A597" s="5" t="s">
        <v>999</v>
      </c>
      <c r="B597" s="6">
        <v>3</v>
      </c>
      <c r="C597" s="6"/>
      <c r="D597" s="177">
        <v>0</v>
      </c>
    </row>
    <row r="598" spans="1:4" ht="27.75" customHeight="1" x14ac:dyDescent="0.25">
      <c r="A598" s="5" t="s">
        <v>1000</v>
      </c>
      <c r="B598" s="6">
        <v>3</v>
      </c>
      <c r="C598" s="6"/>
      <c r="D598" s="177">
        <v>0</v>
      </c>
    </row>
    <row r="599" spans="1:4" ht="27.75" customHeight="1" x14ac:dyDescent="0.25">
      <c r="A599" s="5" t="s">
        <v>1001</v>
      </c>
      <c r="B599" s="6">
        <v>3</v>
      </c>
      <c r="C599" s="6"/>
      <c r="D599" s="177">
        <v>0</v>
      </c>
    </row>
    <row r="600" spans="1:4" ht="27.75" customHeight="1" x14ac:dyDescent="0.25">
      <c r="A600" s="5" t="s">
        <v>1002</v>
      </c>
      <c r="B600" s="6">
        <v>3</v>
      </c>
      <c r="C600" s="6"/>
      <c r="D600" s="177">
        <v>0</v>
      </c>
    </row>
    <row r="601" spans="1:4" ht="27.75" customHeight="1" x14ac:dyDescent="0.25">
      <c r="A601" s="5" t="s">
        <v>1003</v>
      </c>
      <c r="B601" s="6">
        <v>3</v>
      </c>
      <c r="C601" s="6"/>
      <c r="D601" s="177">
        <v>0</v>
      </c>
    </row>
    <row r="602" spans="1:4" ht="27.75" customHeight="1" x14ac:dyDescent="0.25">
      <c r="A602" s="5" t="s">
        <v>1004</v>
      </c>
      <c r="B602" s="6">
        <v>3</v>
      </c>
      <c r="C602" s="6"/>
      <c r="D602" s="177">
        <v>3.42372738301377</v>
      </c>
    </row>
    <row r="603" spans="1:4" ht="27.75" customHeight="1" x14ac:dyDescent="0.25">
      <c r="A603" s="5" t="s">
        <v>1005</v>
      </c>
      <c r="B603" s="6">
        <v>3</v>
      </c>
      <c r="C603" s="6"/>
      <c r="D603" s="177">
        <v>0</v>
      </c>
    </row>
    <row r="604" spans="1:4" ht="27.75" customHeight="1" x14ac:dyDescent="0.25">
      <c r="A604" s="5" t="s">
        <v>1006</v>
      </c>
      <c r="B604" s="6">
        <v>3</v>
      </c>
      <c r="C604" s="6"/>
      <c r="D604" s="177">
        <v>0</v>
      </c>
    </row>
    <row r="605" spans="1:4" ht="27.75" customHeight="1" x14ac:dyDescent="0.25">
      <c r="A605" s="5" t="s">
        <v>1007</v>
      </c>
      <c r="B605" s="6">
        <v>3</v>
      </c>
      <c r="C605" s="6"/>
      <c r="D605" s="177">
        <v>0</v>
      </c>
    </row>
    <row r="606" spans="1:4" ht="27.75" customHeight="1" x14ac:dyDescent="0.25">
      <c r="A606" s="5" t="s">
        <v>1008</v>
      </c>
      <c r="B606" s="6">
        <v>3</v>
      </c>
      <c r="C606" s="6"/>
      <c r="D606" s="177">
        <v>0</v>
      </c>
    </row>
    <row r="607" spans="1:4" ht="27.75" customHeight="1" x14ac:dyDescent="0.25">
      <c r="A607" s="5" t="s">
        <v>1009</v>
      </c>
      <c r="B607" s="6">
        <v>3</v>
      </c>
      <c r="C607" s="6"/>
      <c r="D607" s="177">
        <v>0</v>
      </c>
    </row>
    <row r="608" spans="1:4" ht="27.75" customHeight="1" x14ac:dyDescent="0.25">
      <c r="A608" s="5" t="s">
        <v>1010</v>
      </c>
      <c r="B608" s="6">
        <v>3</v>
      </c>
      <c r="C608" s="6"/>
      <c r="D608" s="177">
        <v>0</v>
      </c>
    </row>
    <row r="609" spans="1:4" ht="27.75" customHeight="1" x14ac:dyDescent="0.25">
      <c r="A609" s="5" t="s">
        <v>1011</v>
      </c>
      <c r="B609" s="6">
        <v>3</v>
      </c>
      <c r="C609" s="6"/>
      <c r="D609" s="177">
        <v>0</v>
      </c>
    </row>
    <row r="610" spans="1:4" ht="27.75" customHeight="1" x14ac:dyDescent="0.25">
      <c r="A610" s="5" t="s">
        <v>1012</v>
      </c>
      <c r="B610" s="6">
        <v>3</v>
      </c>
      <c r="C610" s="6"/>
      <c r="D610" s="177">
        <v>0</v>
      </c>
    </row>
    <row r="611" spans="1:4" ht="27.75" customHeight="1" x14ac:dyDescent="0.25">
      <c r="A611" s="5" t="s">
        <v>1013</v>
      </c>
      <c r="B611" s="6">
        <v>3</v>
      </c>
      <c r="C611" s="6"/>
      <c r="D611" s="177">
        <v>0</v>
      </c>
    </row>
    <row r="612" spans="1:4" ht="27.75" customHeight="1" x14ac:dyDescent="0.25">
      <c r="A612" s="5" t="s">
        <v>1014</v>
      </c>
      <c r="B612" s="6">
        <v>3</v>
      </c>
      <c r="C612" s="6"/>
      <c r="D612" s="177">
        <v>0</v>
      </c>
    </row>
    <row r="613" spans="1:4" ht="27.75" customHeight="1" x14ac:dyDescent="0.25">
      <c r="A613" s="5" t="s">
        <v>1015</v>
      </c>
      <c r="B613" s="6">
        <v>3</v>
      </c>
      <c r="C613" s="6"/>
      <c r="D613" s="177">
        <v>5.5942387365922803</v>
      </c>
    </row>
    <row r="614" spans="1:4" ht="27.75" customHeight="1" x14ac:dyDescent="0.25">
      <c r="A614" s="5" t="s">
        <v>1016</v>
      </c>
      <c r="B614" s="6">
        <v>3</v>
      </c>
      <c r="C614" s="6"/>
      <c r="D614" s="177">
        <v>0</v>
      </c>
    </row>
    <row r="615" spans="1:4" ht="27.75" customHeight="1" x14ac:dyDescent="0.25">
      <c r="A615" s="5" t="s">
        <v>1017</v>
      </c>
      <c r="B615" s="6">
        <v>3</v>
      </c>
      <c r="C615" s="6"/>
      <c r="D615" s="177">
        <v>0</v>
      </c>
    </row>
    <row r="616" spans="1:4" ht="27.75" customHeight="1" x14ac:dyDescent="0.25">
      <c r="A616" s="5" t="s">
        <v>1018</v>
      </c>
      <c r="B616" s="6">
        <v>3</v>
      </c>
      <c r="C616" s="6"/>
      <c r="D616" s="177">
        <v>0</v>
      </c>
    </row>
    <row r="617" spans="1:4" ht="27.75" customHeight="1" x14ac:dyDescent="0.25">
      <c r="A617" s="5" t="s">
        <v>1019</v>
      </c>
      <c r="B617" s="6">
        <v>3</v>
      </c>
      <c r="C617" s="6"/>
      <c r="D617" s="177">
        <v>0</v>
      </c>
    </row>
    <row r="618" spans="1:4" ht="27.75" customHeight="1" x14ac:dyDescent="0.25">
      <c r="A618" s="5" t="s">
        <v>1020</v>
      </c>
      <c r="B618" s="6">
        <v>3</v>
      </c>
      <c r="C618" s="6"/>
      <c r="D618" s="177">
        <v>0</v>
      </c>
    </row>
    <row r="619" spans="1:4" ht="27.75" customHeight="1" x14ac:dyDescent="0.25">
      <c r="A619" s="5" t="s">
        <v>1021</v>
      </c>
      <c r="B619" s="6">
        <v>3</v>
      </c>
      <c r="C619" s="6"/>
      <c r="D619" s="177">
        <v>0</v>
      </c>
    </row>
    <row r="620" spans="1:4" ht="27.75" customHeight="1" x14ac:dyDescent="0.25">
      <c r="A620" s="5" t="s">
        <v>1022</v>
      </c>
      <c r="B620" s="6">
        <v>3</v>
      </c>
      <c r="C620" s="6"/>
      <c r="D620" s="177">
        <v>0</v>
      </c>
    </row>
    <row r="621" spans="1:4" ht="27.75" customHeight="1" x14ac:dyDescent="0.25">
      <c r="A621" s="5" t="s">
        <v>1023</v>
      </c>
      <c r="B621" s="6">
        <v>3</v>
      </c>
      <c r="C621" s="6"/>
      <c r="D621" s="177">
        <v>0</v>
      </c>
    </row>
    <row r="622" spans="1:4" ht="27.75" customHeight="1" x14ac:dyDescent="0.25">
      <c r="A622" s="5" t="s">
        <v>1024</v>
      </c>
      <c r="B622" s="6">
        <v>3</v>
      </c>
      <c r="C622" s="6"/>
      <c r="D622" s="177">
        <v>0</v>
      </c>
    </row>
    <row r="623" spans="1:4" ht="27.75" customHeight="1" x14ac:dyDescent="0.25">
      <c r="A623" s="5" t="s">
        <v>1025</v>
      </c>
      <c r="B623" s="6">
        <v>3</v>
      </c>
      <c r="C623" s="6"/>
      <c r="D623" s="177">
        <v>0</v>
      </c>
    </row>
    <row r="624" spans="1:4" ht="27.75" customHeight="1" x14ac:dyDescent="0.25">
      <c r="A624" s="5" t="s">
        <v>1026</v>
      </c>
      <c r="B624" s="6">
        <v>3</v>
      </c>
      <c r="C624" s="6"/>
      <c r="D624" s="177">
        <v>0</v>
      </c>
    </row>
    <row r="625" spans="1:4" ht="27.75" customHeight="1" x14ac:dyDescent="0.25">
      <c r="A625" s="5" t="s">
        <v>1027</v>
      </c>
      <c r="B625" s="6">
        <v>3</v>
      </c>
      <c r="C625" s="6"/>
      <c r="D625" s="177">
        <v>0</v>
      </c>
    </row>
    <row r="626" spans="1:4" ht="27.75" customHeight="1" x14ac:dyDescent="0.25">
      <c r="A626" s="5" t="s">
        <v>1028</v>
      </c>
      <c r="B626" s="6">
        <v>3</v>
      </c>
      <c r="C626" s="6"/>
      <c r="D626" s="177">
        <v>3.7629843110348</v>
      </c>
    </row>
    <row r="627" spans="1:4" ht="27.75" customHeight="1" x14ac:dyDescent="0.25">
      <c r="A627" s="5" t="s">
        <v>1029</v>
      </c>
      <c r="B627" s="6">
        <v>3</v>
      </c>
      <c r="C627" s="6"/>
      <c r="D627" s="177">
        <v>0</v>
      </c>
    </row>
    <row r="628" spans="1:4" ht="27.75" customHeight="1" x14ac:dyDescent="0.25">
      <c r="A628" s="5" t="s">
        <v>1030</v>
      </c>
      <c r="B628" s="6">
        <v>3</v>
      </c>
      <c r="C628" s="6"/>
      <c r="D628" s="177">
        <v>0</v>
      </c>
    </row>
    <row r="629" spans="1:4" ht="27.75" customHeight="1" x14ac:dyDescent="0.25">
      <c r="A629" s="5" t="s">
        <v>1031</v>
      </c>
      <c r="B629" s="6">
        <v>3</v>
      </c>
      <c r="C629" s="6"/>
      <c r="D629" s="177">
        <v>0</v>
      </c>
    </row>
    <row r="630" spans="1:4" ht="27.75" customHeight="1" x14ac:dyDescent="0.25">
      <c r="A630" s="5" t="s">
        <v>1032</v>
      </c>
      <c r="B630" s="6">
        <v>3</v>
      </c>
      <c r="C630" s="6"/>
      <c r="D630" s="177">
        <v>0</v>
      </c>
    </row>
    <row r="631" spans="1:4" ht="27.75" customHeight="1" x14ac:dyDescent="0.25">
      <c r="A631" s="5" t="s">
        <v>1033</v>
      </c>
      <c r="B631" s="6">
        <v>3</v>
      </c>
      <c r="C631" s="6"/>
      <c r="D631" s="177">
        <v>0</v>
      </c>
    </row>
    <row r="632" spans="1:4" ht="27.75" customHeight="1" x14ac:dyDescent="0.25">
      <c r="A632" s="5" t="s">
        <v>1034</v>
      </c>
      <c r="B632" s="6">
        <v>3</v>
      </c>
      <c r="C632" s="6"/>
      <c r="D632" s="177">
        <v>0</v>
      </c>
    </row>
    <row r="633" spans="1:4" ht="27.75" customHeight="1" x14ac:dyDescent="0.25">
      <c r="A633" s="5" t="s">
        <v>1035</v>
      </c>
      <c r="B633" s="6">
        <v>3</v>
      </c>
      <c r="C633" s="6"/>
      <c r="D633" s="177">
        <v>0</v>
      </c>
    </row>
    <row r="634" spans="1:4" ht="27.75" customHeight="1" x14ac:dyDescent="0.25">
      <c r="A634" s="5" t="s">
        <v>1036</v>
      </c>
      <c r="B634" s="6">
        <v>3</v>
      </c>
      <c r="C634" s="6"/>
      <c r="D634" s="177">
        <v>0</v>
      </c>
    </row>
    <row r="635" spans="1:4" ht="27.75" customHeight="1" x14ac:dyDescent="0.25">
      <c r="A635" s="5" t="s">
        <v>1037</v>
      </c>
      <c r="B635" s="6">
        <v>3</v>
      </c>
      <c r="C635" s="6"/>
      <c r="D635" s="177">
        <v>0</v>
      </c>
    </row>
    <row r="636" spans="1:4" ht="27.75" customHeight="1" x14ac:dyDescent="0.25">
      <c r="A636" s="5" t="s">
        <v>1038</v>
      </c>
      <c r="B636" s="6">
        <v>3</v>
      </c>
      <c r="C636" s="6"/>
      <c r="D636" s="177">
        <v>0</v>
      </c>
    </row>
    <row r="637" spans="1:4" ht="27.75" customHeight="1" x14ac:dyDescent="0.25">
      <c r="A637" s="5" t="s">
        <v>1039</v>
      </c>
      <c r="B637" s="6">
        <v>3</v>
      </c>
      <c r="C637" s="6"/>
      <c r="D637" s="177">
        <v>0</v>
      </c>
    </row>
    <row r="638" spans="1:4" ht="27.75" customHeight="1" x14ac:dyDescent="0.25">
      <c r="A638" s="5" t="s">
        <v>1040</v>
      </c>
      <c r="B638" s="6">
        <v>3</v>
      </c>
      <c r="C638" s="6"/>
      <c r="D638" s="177">
        <v>0</v>
      </c>
    </row>
    <row r="639" spans="1:4" ht="27.75" customHeight="1" x14ac:dyDescent="0.25">
      <c r="A639" s="5" t="s">
        <v>1041</v>
      </c>
      <c r="B639" s="6">
        <v>3</v>
      </c>
      <c r="C639" s="6"/>
      <c r="D639" s="177">
        <v>0</v>
      </c>
    </row>
    <row r="640" spans="1:4" ht="27.75" customHeight="1" x14ac:dyDescent="0.25">
      <c r="A640" s="5" t="s">
        <v>1042</v>
      </c>
      <c r="B640" s="6">
        <v>3</v>
      </c>
      <c r="C640" s="6"/>
      <c r="D640" s="177">
        <v>0</v>
      </c>
    </row>
    <row r="641" spans="1:4" ht="27.75" customHeight="1" x14ac:dyDescent="0.25">
      <c r="A641" s="5" t="s">
        <v>1043</v>
      </c>
      <c r="B641" s="6">
        <v>3</v>
      </c>
      <c r="C641" s="6"/>
      <c r="D641" s="177">
        <v>0</v>
      </c>
    </row>
    <row r="642" spans="1:4" ht="27.75" customHeight="1" x14ac:dyDescent="0.25">
      <c r="A642" s="5" t="s">
        <v>1044</v>
      </c>
      <c r="B642" s="6">
        <v>3</v>
      </c>
      <c r="C642" s="6"/>
      <c r="D642" s="177">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6" ma:contentTypeDescription="Create a new document." ma:contentTypeScope="" ma:versionID="d3fd380d66c4ffe5546da522ff055f3d">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0a78f36477ff616f1587f27e88223c"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F014BD-A2A9-4129-9780-8B7C930A68BE}">
  <ds:schemaRefs>
    <ds:schemaRef ds:uri="http://purl.org/dc/terms/"/>
    <ds:schemaRef ds:uri="http://purl.org/dc/dcmitype/"/>
    <ds:schemaRef ds:uri="375f405a-1d4b-4796-a028-0e90b458cbcf"/>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4fb325ff-59f4-4202-984d-cc4ef0b29ee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81A797D-AEE7-47CE-A8AC-6F8C360EC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828D0D-103D-4239-A3A1-4C4235FDB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Mott, Charles (Distribution)</cp:lastModifiedBy>
  <cp:revision/>
  <dcterms:created xsi:type="dcterms:W3CDTF">2009-11-12T11:38:00Z</dcterms:created>
  <dcterms:modified xsi:type="dcterms:W3CDTF">2024-02-14T13:19:50Z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ies>
</file>