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1_22/Final/V1.4 21-22 SCOT &amp; LC14 update_Mar 22/SCOTs/"/>
    </mc:Choice>
  </mc:AlternateContent>
  <xr:revisionPtr revIDLastSave="605" documentId="13_ncr:1_{1058A9EA-D08C-4D58-9C81-42F580766D92}" xr6:coauthVersionLast="45" xr6:coauthVersionMax="47" xr10:uidLastSave="{9B82CA11-7477-48F9-B595-656439CEA2C7}"/>
  <bookViews>
    <workbookView xWindow="20" yWindow="20" windowWidth="19180" windowHeight="10180" tabRatio="885"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Charge Calculator" sheetId="15" r:id="rId13"/>
  </sheets>
  <definedNames>
    <definedName name="_xlnm._FilterDatabase" localSheetId="2" hidden="1">'Annex 2 EHV charges'!$A$10:$N$10</definedName>
    <definedName name="_xlnm._FilterDatabase" localSheetId="3" hidden="1">'Annex 2a Import'!$A$4:$H$4</definedName>
    <definedName name="_xlnm._FilterDatabase" localSheetId="4" hidden="1">'Annex 2b Export'!$A$4:$G$4</definedName>
    <definedName name="_xlnm._FilterDatabase" localSheetId="7" hidden="1">'Annex 5 LLFs'!$A$24:$F$325</definedName>
    <definedName name="_xlnm._FilterDatabase" localSheetId="10" hidden="1">'Nodal prices'!$A$3:$G$734</definedName>
    <definedName name="_xlnm._FilterDatabase" localSheetId="11" hidden="1">'SSC unit rate lookup'!$A$28:$D$764</definedName>
    <definedName name="OLE_LINK1" localSheetId="5">'Annex 3 Preserved charges'!#REF!</definedName>
    <definedName name="_xlnm.Print_Area" localSheetId="1">'Annex 1 LV, HV and UMS charges'!$A$2:$K$32</definedName>
    <definedName name="_xlnm.Print_Area" localSheetId="2">'Annex 2 EHV charges'!$A$2:$N$160</definedName>
    <definedName name="_xlnm.Print_Area" localSheetId="3">'Annex 2a Import'!$A$2:$H$149</definedName>
    <definedName name="_xlnm.Print_Area" localSheetId="4">'Annex 2b Export'!$A$2:$H$140</definedName>
    <definedName name="_xlnm.Print_Area" localSheetId="5">'Annex 3 Preserved charges'!$A$2:$J$19</definedName>
    <definedName name="_xlnm.Print_Area" localSheetId="6">'Annex 4 LDNO charges'!$A$2:$J$9</definedName>
    <definedName name="_xlnm.Print_Area" localSheetId="7">'Annex 5 LLFs'!$A$2:$F$38</definedName>
    <definedName name="_xlnm.Print_Area" localSheetId="8">'Annex 6 New or Amended EHV'!$A$4:$N$28</definedName>
    <definedName name="_xlnm.Print_Area" localSheetId="9">'Annex 7 Pass-Through Costs'!$A$2:$F$67</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charges'!$A$2:$K$32</definedName>
    <definedName name="Z_5032A364_B81A_48DA_88DA_AB3B86B47EE9_.wvu.PrintArea" localSheetId="2" hidden="1">'Annex 2 EHV charges'!$A$2:$I$20</definedName>
    <definedName name="Z_5032A364_B81A_48DA_88DA_AB3B86B47EE9_.wvu.PrintArea" localSheetId="5" hidden="1">'Annex 3 Preserved charges'!$A$2:$J$19</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EHV'!$A$1:$N$28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B16" i="24" l="1"/>
  <c r="C16" i="24"/>
  <c r="B17" i="24"/>
  <c r="B18" i="24"/>
  <c r="B19" i="24"/>
  <c r="B20" i="24"/>
  <c r="C64" i="24" l="1"/>
  <c r="B64" i="24"/>
  <c r="C63" i="24"/>
  <c r="B63" i="24"/>
  <c r="C62" i="24"/>
  <c r="B62" i="24"/>
  <c r="C56" i="24"/>
  <c r="B56" i="24"/>
  <c r="C55" i="24"/>
  <c r="B55" i="24"/>
  <c r="C54" i="24"/>
  <c r="B54" i="24"/>
  <c r="C48" i="24"/>
  <c r="B48" i="24"/>
  <c r="C47" i="24"/>
  <c r="B47" i="24"/>
  <c r="C46" i="24"/>
  <c r="B46" i="24"/>
  <c r="C40" i="24"/>
  <c r="B40" i="24"/>
  <c r="C39" i="24"/>
  <c r="B39" i="24"/>
  <c r="C38" i="24"/>
  <c r="B38" i="24"/>
  <c r="C32" i="24"/>
  <c r="B32" i="24"/>
  <c r="C31" i="24"/>
  <c r="B31" i="24"/>
  <c r="C30" i="24"/>
  <c r="B30" i="24"/>
  <c r="C24" i="24"/>
  <c r="B24" i="24"/>
  <c r="C23" i="24"/>
  <c r="B23" i="24"/>
  <c r="C22" i="24"/>
  <c r="B22" i="24"/>
  <c r="C12" i="24"/>
  <c r="B12" i="24"/>
  <c r="C11" i="24"/>
  <c r="B11" i="24"/>
  <c r="C10" i="24"/>
  <c r="B10" i="24"/>
  <c r="C6" i="24" l="1"/>
  <c r="A2" i="24" l="1"/>
  <c r="B6" i="24" l="1"/>
  <c r="B7" i="24" l="1"/>
  <c r="B8" i="24"/>
  <c r="B9" i="24"/>
  <c r="B13" i="24"/>
  <c r="B14" i="24"/>
  <c r="B15" i="24"/>
  <c r="B21" i="24"/>
  <c r="B25" i="24"/>
  <c r="B26" i="24"/>
  <c r="B27" i="24"/>
  <c r="B28" i="24"/>
  <c r="B29" i="24"/>
  <c r="B33" i="24"/>
  <c r="B34" i="24"/>
  <c r="B35" i="24"/>
  <c r="B36" i="24"/>
  <c r="B37" i="24"/>
  <c r="B41" i="24"/>
  <c r="B42" i="24"/>
  <c r="B43" i="24"/>
  <c r="B44" i="24"/>
  <c r="B45" i="24"/>
  <c r="B49" i="24"/>
  <c r="B50" i="24"/>
  <c r="B51" i="24"/>
  <c r="B52" i="24"/>
  <c r="B53" i="24"/>
  <c r="B57" i="24"/>
  <c r="B58" i="24"/>
  <c r="B59" i="24"/>
  <c r="B60" i="24"/>
  <c r="B61" i="24"/>
  <c r="B5" i="24"/>
  <c r="C18" i="24" l="1"/>
  <c r="C19" i="24"/>
  <c r="C20" i="24"/>
  <c r="C21" i="24"/>
  <c r="C25" i="24"/>
  <c r="C26" i="24"/>
  <c r="C27" i="24"/>
  <c r="C28" i="24"/>
  <c r="C29" i="24"/>
  <c r="C33" i="24"/>
  <c r="C34" i="24"/>
  <c r="C35" i="24"/>
  <c r="C36" i="24"/>
  <c r="C37" i="24"/>
  <c r="C41" i="24"/>
  <c r="C42" i="24"/>
  <c r="C43" i="24"/>
  <c r="C44" i="24"/>
  <c r="C45" i="24"/>
  <c r="C49" i="24"/>
  <c r="C50" i="24"/>
  <c r="C51" i="24"/>
  <c r="C52" i="24"/>
  <c r="C53" i="24"/>
  <c r="C57" i="24"/>
  <c r="C58" i="24"/>
  <c r="C59" i="24"/>
  <c r="C60" i="24"/>
  <c r="C61" i="24"/>
  <c r="C7" i="24"/>
  <c r="C8" i="24"/>
  <c r="C9" i="24"/>
  <c r="C13" i="24"/>
  <c r="C14" i="24"/>
  <c r="C15" i="24"/>
  <c r="C17" i="24"/>
  <c r="C5" i="24"/>
  <c r="I9" i="15" l="1"/>
  <c r="H9" i="15"/>
  <c r="G9" i="15"/>
  <c r="F9" i="15"/>
  <c r="E9" i="15"/>
  <c r="D9" i="15"/>
  <c r="C9" i="15"/>
  <c r="E12" i="15" l="1"/>
  <c r="D12" i="15"/>
  <c r="C12" i="15"/>
  <c r="B13" i="1" l="1"/>
  <c r="I14" i="15" l="1"/>
  <c r="H14" i="15"/>
  <c r="B2" i="15" l="1"/>
  <c r="A2" i="7"/>
  <c r="A17" i="8"/>
  <c r="A4" i="8"/>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N10" i="15" l="1"/>
  <c r="T10" i="15"/>
  <c r="P10" i="15"/>
  <c r="O10" i="15"/>
  <c r="R10" i="15"/>
  <c r="Q10" i="15"/>
  <c r="M10" i="15"/>
  <c r="S10" i="15"/>
  <c r="S17" i="15" l="1"/>
  <c r="S18" i="15"/>
  <c r="O17" i="15"/>
  <c r="O18" i="15"/>
  <c r="M17" i="15"/>
  <c r="M18" i="15"/>
  <c r="P17" i="15"/>
  <c r="P18" i="15"/>
  <c r="Q17" i="15"/>
  <c r="Q18" i="15"/>
  <c r="T17" i="15"/>
  <c r="T18" i="15"/>
  <c r="R18" i="15"/>
  <c r="R17" i="15"/>
  <c r="N17" i="15"/>
  <c r="N18" i="15"/>
  <c r="M21" i="15" l="1"/>
  <c r="N22" i="15"/>
  <c r="M22" i="15"/>
  <c r="N21" i="15"/>
</calcChain>
</file>

<file path=xl/sharedStrings.xml><?xml version="1.0" encoding="utf-8"?>
<sst xmlns="http://schemas.openxmlformats.org/spreadsheetml/2006/main" count="4696" uniqueCount="1822">
  <si>
    <t>Company and Licence name, charging year, effective from, status</t>
  </si>
  <si>
    <t>Company and Licence name</t>
  </si>
  <si>
    <t>Year</t>
  </si>
  <si>
    <t>Effective From</t>
  </si>
  <si>
    <t>Status</t>
  </si>
  <si>
    <t>Southern Electric Power Distribution plc</t>
  </si>
  <si>
    <t>2021/22</t>
  </si>
  <si>
    <t>1 April 2021</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</si>
  <si>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</si>
  <si>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</si>
  <si>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</si>
  <si>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</si>
  <si>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</si>
  <si>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</si>
  <si>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</si>
  <si>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</si>
  <si>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</si>
  <si>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</si>
  <si>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</si>
  <si>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</si>
  <si>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</si>
  <si>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</si>
  <si>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</si>
  <si>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</si>
  <si>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</si>
  <si>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</si>
  <si>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</si>
  <si>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</si>
  <si>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</si>
  <si>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</si>
  <si>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</si>
  <si>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</si>
  <si>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</si>
  <si>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</si>
  <si>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</si>
  <si>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</si>
  <si>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</si>
  <si>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</si>
  <si>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</si>
  <si>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</si>
  <si>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</si>
  <si>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</si>
  <si>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</si>
  <si>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</si>
  <si>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</si>
  <si>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</si>
  <si>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</si>
  <si>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</si>
  <si>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</si>
  <si>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</si>
  <si>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Saturday and Sunday
All Year</t>
  </si>
  <si>
    <t>09:30 - 21:30</t>
  </si>
  <si>
    <t>00:00 - 09:30
21:30 - 24:00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</si>
  <si>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</si>
  <si>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</si>
  <si>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</si>
  <si>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</si>
  <si>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</si>
  <si>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</si>
  <si>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</si>
  <si>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</si>
  <si>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</si>
  <si>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</si>
  <si>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</si>
  <si>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</si>
  <si>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</si>
  <si>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</si>
  <si>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t>
  </si>
  <si>
    <t>100-111, 154-157, 160-161, 456</t>
  </si>
  <si>
    <t>0, 1, 2 or 5-8</t>
  </si>
  <si>
    <t>124-125</t>
  </si>
  <si>
    <t>Domestic Aggregated (related MPAN)</t>
  </si>
  <si>
    <t>115, 121, 150-153</t>
  </si>
  <si>
    <t>112-114, 116-120, 122-123</t>
  </si>
  <si>
    <t>Non-Domestic Aggregated</t>
  </si>
  <si>
    <t>126-131, 133-136, 162-164, 400-401, 405, 457, H00-H64, H70-H84, Q00-Q04</t>
  </si>
  <si>
    <t>0, 3, 4 or 5-8</t>
  </si>
  <si>
    <t>605-606, Q35-Q44</t>
  </si>
  <si>
    <t>Non-Domestic Aggregated (related MPAN)</t>
  </si>
  <si>
    <t>140, 144</t>
  </si>
  <si>
    <t>4</t>
  </si>
  <si>
    <t>138-139, 141-143, 145</t>
  </si>
  <si>
    <t>LV Site Specific</t>
  </si>
  <si>
    <t>453, H85-H89</t>
  </si>
  <si>
    <t>LV Sub Site Specific</t>
  </si>
  <si>
    <t>455, H90-H94</t>
  </si>
  <si>
    <t>HV Site Specific</t>
  </si>
  <si>
    <t>658, Q45-Q49</t>
  </si>
  <si>
    <t>LV Site Specific Storage Import</t>
  </si>
  <si>
    <t>J99</t>
  </si>
  <si>
    <t>LV Sub Site Specific Storage Import</t>
  </si>
  <si>
    <t>J98</t>
  </si>
  <si>
    <t>HV Site Specific Storage Import</t>
  </si>
  <si>
    <t>J97</t>
  </si>
  <si>
    <t>Unmetered Supplies</t>
  </si>
  <si>
    <t>500-503, 520</t>
  </si>
  <si>
    <t>0, 1 or 8</t>
  </si>
  <si>
    <t>LV Generation Aggregated</t>
  </si>
  <si>
    <t>0 or 8</t>
  </si>
  <si>
    <t>LV Sub Generation Aggregated</t>
  </si>
  <si>
    <t>LV Generation Site Specific</t>
  </si>
  <si>
    <t>1-2, 909</t>
  </si>
  <si>
    <t>LV Generation Site Specific no RP charge</t>
  </si>
  <si>
    <t>7-8</t>
  </si>
  <si>
    <t>LV Sub Generation Site Specific</t>
  </si>
  <si>
    <t>3-4</t>
  </si>
  <si>
    <t>LV Sub Generation Site Specific no RP charge</t>
  </si>
  <si>
    <t>146-147</t>
  </si>
  <si>
    <t>HV Generation Site Specific</t>
  </si>
  <si>
    <t>5-6, 910</t>
  </si>
  <si>
    <t>HV Generation Site Specific no RP charge</t>
  </si>
  <si>
    <t>148-149</t>
  </si>
  <si>
    <t>Notes:</t>
  </si>
  <si>
    <r>
      <rPr>
        <sz val="10"/>
        <rFont val="Arial"/>
        <family val="2"/>
      </rPr>
      <t xml:space="preserve">The following LLFCs are solely for MPANS for connections on the Slough Heat &amp; Power Limited (‘SHP’) private network and have been removed from Annex 1.  The DUoS charges associated with these LLFCs should be obtained from SHP.  Contact details are at: </t>
    </r>
    <r>
      <rPr>
        <u/>
        <sz val="10"/>
        <color theme="10"/>
        <rFont val="Arial"/>
        <family val="2"/>
      </rPr>
      <t>https://www.sseutilitysolutions.co.uk/products/slough-heat-and-power/</t>
    </r>
  </si>
  <si>
    <r>
      <rPr>
        <sz val="10"/>
        <rFont val="Arial"/>
        <family val="2"/>
      </rPr>
      <t xml:space="preserve">Any queries regarding these LLFCs should be directed to </t>
    </r>
    <r>
      <rPr>
        <u/>
        <sz val="10"/>
        <color theme="10"/>
        <rFont val="Arial"/>
        <family val="2"/>
      </rPr>
      <t>SHP_Uosenquiries@sse.com</t>
    </r>
  </si>
  <si>
    <t>LLFCs: 79-80, 165-166, 210-213, 470, 473-479, 586-589, 993, H98, H99</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</si>
  <si>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</si>
  <si>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</si>
  <si>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</si>
  <si>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 Inclusive</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</si>
  <si>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</si>
  <si>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</si>
  <si>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</si>
  <si>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</si>
  <si>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</si>
  <si>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</si>
  <si>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</si>
  <si>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</si>
  <si>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</si>
  <si>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</si>
  <si>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</si>
  <si>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</si>
  <si>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</si>
  <si>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Tariff 001</t>
  </si>
  <si>
    <t>Tariff 002</t>
  </si>
  <si>
    <t>Tariff 003</t>
  </si>
  <si>
    <t>Tariff 004</t>
  </si>
  <si>
    <t>Tariff 005</t>
  </si>
  <si>
    <t>Tariff 006</t>
  </si>
  <si>
    <t>Tariff 007</t>
  </si>
  <si>
    <t>Tariff 008</t>
  </si>
  <si>
    <t>2000027387210, 2000054817604, 2000055899218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</si>
  <si>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</si>
  <si>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</si>
  <si>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</si>
  <si>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</si>
  <si>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</si>
  <si>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</si>
  <si>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</si>
  <si>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</si>
  <si>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</si>
  <si>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</si>
  <si>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</si>
  <si>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</si>
  <si>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</si>
  <si>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</si>
  <si>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</si>
  <si>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</si>
  <si>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2000050275631, 2000056717878, 2000056717887</t>
  </si>
  <si>
    <t>Tariff 025</t>
  </si>
  <si>
    <t>Tariff 026</t>
  </si>
  <si>
    <t>Tariff 027</t>
  </si>
  <si>
    <t>Tariff 028</t>
  </si>
  <si>
    <t>Tariff 029</t>
  </si>
  <si>
    <t>Tariff 030</t>
  </si>
  <si>
    <t>Tariff 031</t>
  </si>
  <si>
    <t>Tariff 032</t>
  </si>
  <si>
    <t>Tariff 033</t>
  </si>
  <si>
    <t>Tariff 034</t>
  </si>
  <si>
    <t>2000055209191, 2000055209207, 2000055209216, 2000055209225, 2000055209234, 2000055209252, 2000055209243, 2000057677472, 2000057682445</t>
  </si>
  <si>
    <t>Tariff 035</t>
  </si>
  <si>
    <t>Tariff 036</t>
  </si>
  <si>
    <t>Tariff 037</t>
  </si>
  <si>
    <t>Tariff 038</t>
  </si>
  <si>
    <t>Tariff 039</t>
  </si>
  <si>
    <t>Tariff 040</t>
  </si>
  <si>
    <t>Tariff 041</t>
  </si>
  <si>
    <t>Tariff 043</t>
  </si>
  <si>
    <t>Tariff 044</t>
  </si>
  <si>
    <t>Tariff 045</t>
  </si>
  <si>
    <t>Tariff 046</t>
  </si>
  <si>
    <t>Tariff 047</t>
  </si>
  <si>
    <t>Tariff 049</t>
  </si>
  <si>
    <t>Tariff 050</t>
  </si>
  <si>
    <t>Tariff 051</t>
  </si>
  <si>
    <t>Tariff 052</t>
  </si>
  <si>
    <t>Tariff 053</t>
  </si>
  <si>
    <t>Tariff 054</t>
  </si>
  <si>
    <t>Tariff 055</t>
  </si>
  <si>
    <t>Tariff 056</t>
  </si>
  <si>
    <t>Tariff 057</t>
  </si>
  <si>
    <t>Tariff 058</t>
  </si>
  <si>
    <t>Tariff 059</t>
  </si>
  <si>
    <t>Tariff 060</t>
  </si>
  <si>
    <t>Tariff 061</t>
  </si>
  <si>
    <t>Tariff 062</t>
  </si>
  <si>
    <t>Tariff 063</t>
  </si>
  <si>
    <t>Tariff 064</t>
  </si>
  <si>
    <t>Tariff 065</t>
  </si>
  <si>
    <t>Tariff 066</t>
  </si>
  <si>
    <t>Tariff 067</t>
  </si>
  <si>
    <t>Tariff 068</t>
  </si>
  <si>
    <t>Tariff 069</t>
  </si>
  <si>
    <t>Tariff 070</t>
  </si>
  <si>
    <t>Tariff 071</t>
  </si>
  <si>
    <t>Tariff 072</t>
  </si>
  <si>
    <t>Tariff 073</t>
  </si>
  <si>
    <t>Tariff 074</t>
  </si>
  <si>
    <t>Tariff 075</t>
  </si>
  <si>
    <t>Tariff 076</t>
  </si>
  <si>
    <t>Tariff 077</t>
  </si>
  <si>
    <t>Tariff 078</t>
  </si>
  <si>
    <t>Tariff 079</t>
  </si>
  <si>
    <t>Tariff 080</t>
  </si>
  <si>
    <t>Tariff 081</t>
  </si>
  <si>
    <t>Tariff 082</t>
  </si>
  <si>
    <t>Tariff 083</t>
  </si>
  <si>
    <t>Tariff 084</t>
  </si>
  <si>
    <t>Tariff 085</t>
  </si>
  <si>
    <t>Tariff 086</t>
  </si>
  <si>
    <t>Tariff 087</t>
  </si>
  <si>
    <t>Tariff 088</t>
  </si>
  <si>
    <t>Tariff 089</t>
  </si>
  <si>
    <t>Tariff 090</t>
  </si>
  <si>
    <t>Tariff 091</t>
  </si>
  <si>
    <t>Tariff 092</t>
  </si>
  <si>
    <t>Tariff 093</t>
  </si>
  <si>
    <t>Tariff 095</t>
  </si>
  <si>
    <t>Tariff 096</t>
  </si>
  <si>
    <t>Tariff 097</t>
  </si>
  <si>
    <t>Tariff 098</t>
  </si>
  <si>
    <t>Tariff 099</t>
  </si>
  <si>
    <t>Tariff 101</t>
  </si>
  <si>
    <t>Tariff 102</t>
  </si>
  <si>
    <t>Tariff 103</t>
  </si>
  <si>
    <t>Tariff 104</t>
  </si>
  <si>
    <t>Tariff 105</t>
  </si>
  <si>
    <t>Tariff 106</t>
  </si>
  <si>
    <t>Tariff 107</t>
  </si>
  <si>
    <t>Tariff 108</t>
  </si>
  <si>
    <t>Tariff 110</t>
  </si>
  <si>
    <t>Tariff 111</t>
  </si>
  <si>
    <t>Tariff 112</t>
  </si>
  <si>
    <t>Tariff 113</t>
  </si>
  <si>
    <t>Tariff 114</t>
  </si>
  <si>
    <t>Tariff 115</t>
  </si>
  <si>
    <t>Tariff 116</t>
  </si>
  <si>
    <t>Tariff 117</t>
  </si>
  <si>
    <t>Tariff 119</t>
  </si>
  <si>
    <t>Tariff 120</t>
  </si>
  <si>
    <t>Tariff 121</t>
  </si>
  <si>
    <t>-</t>
  </si>
  <si>
    <t>Tariff 122</t>
  </si>
  <si>
    <t>2000050363794, 2000056235458</t>
  </si>
  <si>
    <t>Tariff 123</t>
  </si>
  <si>
    <t>Tariff 124</t>
  </si>
  <si>
    <t>Tariff 125</t>
  </si>
  <si>
    <t>Tariff 126</t>
  </si>
  <si>
    <t>Tariff 127</t>
  </si>
  <si>
    <t>Tariff 128</t>
  </si>
  <si>
    <t>Tariff 129</t>
  </si>
  <si>
    <t>Tariff 131</t>
  </si>
  <si>
    <t xml:space="preserve"> - </t>
  </si>
  <si>
    <t>Tariff 132</t>
  </si>
  <si>
    <t>Tariff 134</t>
  </si>
  <si>
    <t>Tariff 135</t>
  </si>
  <si>
    <t>Tariff 136</t>
  </si>
  <si>
    <t>Tariff 137</t>
  </si>
  <si>
    <t>Tariff 138</t>
  </si>
  <si>
    <t>Tariff 139</t>
  </si>
  <si>
    <t>Y00</t>
  </si>
  <si>
    <t>Z00</t>
  </si>
  <si>
    <t>Tariff 140</t>
  </si>
  <si>
    <t>Tariff 143</t>
  </si>
  <si>
    <t>Tariff 144</t>
  </si>
  <si>
    <t>Tariff 146</t>
  </si>
  <si>
    <t>Tariff 147</t>
  </si>
  <si>
    <t>Tariff 148</t>
  </si>
  <si>
    <t>Y29</t>
  </si>
  <si>
    <t>Z29</t>
  </si>
  <si>
    <t>Tariff 149</t>
  </si>
  <si>
    <t>Tariff 151</t>
  </si>
  <si>
    <t>Tariff 152</t>
  </si>
  <si>
    <t>Tariff 153</t>
  </si>
  <si>
    <t>Tariff 154</t>
  </si>
  <si>
    <t>Tariff 155</t>
  </si>
  <si>
    <t>Tariff 156</t>
  </si>
  <si>
    <t>Tariff 158</t>
  </si>
  <si>
    <t>Tariff 160</t>
  </si>
  <si>
    <t>Tariff 161</t>
  </si>
  <si>
    <t>Tariff 162</t>
  </si>
  <si>
    <t>Tariff 164</t>
  </si>
  <si>
    <t>Tariff 165</t>
  </si>
  <si>
    <t>Tariff 167</t>
  </si>
  <si>
    <t>Tariff 168</t>
  </si>
  <si>
    <t>Tariff 169</t>
  </si>
  <si>
    <t>Tariff 170</t>
  </si>
  <si>
    <t>Tariff 171</t>
  </si>
  <si>
    <t>Tariff 173</t>
  </si>
  <si>
    <t>Tariff 174</t>
  </si>
  <si>
    <t>Tariff 175</t>
  </si>
  <si>
    <t>Tariff 176</t>
  </si>
  <si>
    <t>Tariff 177</t>
  </si>
  <si>
    <t>Tariff 178</t>
  </si>
  <si>
    <t>Tariff 179</t>
  </si>
  <si>
    <t>Tariff 180</t>
  </si>
  <si>
    <t>Tariff 181</t>
  </si>
  <si>
    <t>Tariff 182</t>
  </si>
  <si>
    <t>Tariff 184</t>
  </si>
  <si>
    <t>Tariff 185</t>
  </si>
  <si>
    <t>Tariff 186</t>
  </si>
  <si>
    <t>Tariff 187</t>
  </si>
  <si>
    <t>Tariff 188</t>
  </si>
  <si>
    <t>Y01</t>
  </si>
  <si>
    <t>Z01</t>
  </si>
  <si>
    <t>Tariff 189</t>
  </si>
  <si>
    <t>Tariff 190</t>
  </si>
  <si>
    <t>Tariff 191</t>
  </si>
  <si>
    <t>Tariff 192</t>
  </si>
  <si>
    <t>Tariff 194</t>
  </si>
  <si>
    <t>Tariff 196</t>
  </si>
  <si>
    <t>Tariff 198</t>
  </si>
  <si>
    <t>Tariff 199</t>
  </si>
  <si>
    <t>Tariff 201</t>
  </si>
  <si>
    <t>Tariff 202</t>
  </si>
  <si>
    <t>Tariff 205</t>
  </si>
  <si>
    <t>2000055373760, 2000055373779, 2000055373788, 2000055373797, 2000055373802, 2000055373811, 2000055373820, 2000055373830, 2000056698230, 2000056698240, 2000056698259, 2000056698268, 2000056698277, 2000056698286, 2000056793498, 2000056793503</t>
  </si>
  <si>
    <t>Tariff 206</t>
  </si>
  <si>
    <t>Tariff 208</t>
  </si>
  <si>
    <t>Tariff 209</t>
  </si>
  <si>
    <t>Tariff 211</t>
  </si>
  <si>
    <t>Tariff 212</t>
  </si>
  <si>
    <t>Tariff 213</t>
  </si>
  <si>
    <t>Tariff 214</t>
  </si>
  <si>
    <t>Tariff 215</t>
  </si>
  <si>
    <t>Tariff 218</t>
  </si>
  <si>
    <t>Tariff 219</t>
  </si>
  <si>
    <t>Tariff 220</t>
  </si>
  <si>
    <t>Y02</t>
  </si>
  <si>
    <t>Z02</t>
  </si>
  <si>
    <t>Tariff 222</t>
  </si>
  <si>
    <t>Tariff 225</t>
  </si>
  <si>
    <t>Tariff 227</t>
  </si>
  <si>
    <t>Tariff 228</t>
  </si>
  <si>
    <t>Tariff 229</t>
  </si>
  <si>
    <t>Tariff 230</t>
  </si>
  <si>
    <t>Tariff 233</t>
  </si>
  <si>
    <t>Tariff 234</t>
  </si>
  <si>
    <t>Tariff 235</t>
  </si>
  <si>
    <t>Tariff 238</t>
  </si>
  <si>
    <t>Tariff 240</t>
  </si>
  <si>
    <t>Tariff 243</t>
  </si>
  <si>
    <t>Tariff 244</t>
  </si>
  <si>
    <t>2000056580947, 2000056580956</t>
  </si>
  <si>
    <t>Tariff 246</t>
  </si>
  <si>
    <t>Tariff 247</t>
  </si>
  <si>
    <t>Tariff 248</t>
  </si>
  <si>
    <t>Tariff 249</t>
  </si>
  <si>
    <t>Tariff 250</t>
  </si>
  <si>
    <t>Tariff 251</t>
  </si>
  <si>
    <t>Tariff 252</t>
  </si>
  <si>
    <t>Tariff 253</t>
  </si>
  <si>
    <t>Tariff 254</t>
  </si>
  <si>
    <t>Tariff 255</t>
  </si>
  <si>
    <t>Tariff 256</t>
  </si>
  <si>
    <t>Tariff 257</t>
  </si>
  <si>
    <t>Tariff 258</t>
  </si>
  <si>
    <t>Tariff 260</t>
  </si>
  <si>
    <t>Tariff 262</t>
  </si>
  <si>
    <t>Y03</t>
  </si>
  <si>
    <t>Z03</t>
  </si>
  <si>
    <t>Tariff 264</t>
  </si>
  <si>
    <t>Y04</t>
  </si>
  <si>
    <t>Z04</t>
  </si>
  <si>
    <t>Tariff 265</t>
  </si>
  <si>
    <t>Tariff 269</t>
  </si>
  <si>
    <t>Y05</t>
  </si>
  <si>
    <t>Z05</t>
  </si>
  <si>
    <t>Tariff 270</t>
  </si>
  <si>
    <t>Y30</t>
  </si>
  <si>
    <t>Z30</t>
  </si>
  <si>
    <t>Tariff 271</t>
  </si>
  <si>
    <t>Tariff 275</t>
  </si>
  <si>
    <t>Y06</t>
  </si>
  <si>
    <t>Z06</t>
  </si>
  <si>
    <t>Tariff 276</t>
  </si>
  <si>
    <t>Y26</t>
  </si>
  <si>
    <t>Z26</t>
  </si>
  <si>
    <t>Tariff 277</t>
  </si>
  <si>
    <t>Tariff 279</t>
  </si>
  <si>
    <t>Tariff 280</t>
  </si>
  <si>
    <t>Tariff 283</t>
  </si>
  <si>
    <t>Y07</t>
  </si>
  <si>
    <t>Z07</t>
  </si>
  <si>
    <t>Tariff 284</t>
  </si>
  <si>
    <t>Y27</t>
  </si>
  <si>
    <t>Z27</t>
  </si>
  <si>
    <t>Tariff 286</t>
  </si>
  <si>
    <t>2000056495496, 2000056496295</t>
  </si>
  <si>
    <t>2000056495501, 2000056496300</t>
  </si>
  <si>
    <t>Tariff 291</t>
  </si>
  <si>
    <t>Y08</t>
  </si>
  <si>
    <t>Z08</t>
  </si>
  <si>
    <t>Tariff 292</t>
  </si>
  <si>
    <t>Tariff 293</t>
  </si>
  <si>
    <t>Tariff 294</t>
  </si>
  <si>
    <t>Y09</t>
  </si>
  <si>
    <t>Z09</t>
  </si>
  <si>
    <t>Tariff 295</t>
  </si>
  <si>
    <t>Y10</t>
  </si>
  <si>
    <t>Z10</t>
  </si>
  <si>
    <t>Tariff 296</t>
  </si>
  <si>
    <t>Tariff 300</t>
  </si>
  <si>
    <t>Y11</t>
  </si>
  <si>
    <t>Z11</t>
  </si>
  <si>
    <t>Tariff 301</t>
  </si>
  <si>
    <t>Tariff 304</t>
  </si>
  <si>
    <t>Tariff 305</t>
  </si>
  <si>
    <t>Y12</t>
  </si>
  <si>
    <t>2000056623634, 2000056638213</t>
  </si>
  <si>
    <t>Tariff 306</t>
  </si>
  <si>
    <t>Y13</t>
  </si>
  <si>
    <t>Z13</t>
  </si>
  <si>
    <t>Tariff 312</t>
  </si>
  <si>
    <t>Tariff 313</t>
  </si>
  <si>
    <t>Y14</t>
  </si>
  <si>
    <t>Z14</t>
  </si>
  <si>
    <t>Tariff 316</t>
  </si>
  <si>
    <t>Y15</t>
  </si>
  <si>
    <t>Z15</t>
  </si>
  <si>
    <t>Tariff 320</t>
  </si>
  <si>
    <t>Y16</t>
  </si>
  <si>
    <t>Z16</t>
  </si>
  <si>
    <t>Tariff 322</t>
  </si>
  <si>
    <t>Y17</t>
  </si>
  <si>
    <t>Z17</t>
  </si>
  <si>
    <t>Tariff 329</t>
  </si>
  <si>
    <t>Tariff 332</t>
  </si>
  <si>
    <t>Tariff 339</t>
  </si>
  <si>
    <t>Tariff 340</t>
  </si>
  <si>
    <t>Tariff 341</t>
  </si>
  <si>
    <t>Tariff 342</t>
  </si>
  <si>
    <t>Tariff 343</t>
  </si>
  <si>
    <t>Tariff 344</t>
  </si>
  <si>
    <t>Y20</t>
  </si>
  <si>
    <t>Z20</t>
  </si>
  <si>
    <t>Tariff 346</t>
  </si>
  <si>
    <t>Y21</t>
  </si>
  <si>
    <t>Z21</t>
  </si>
  <si>
    <t>Tariff 347</t>
  </si>
  <si>
    <t>Y31</t>
  </si>
  <si>
    <t>Z31</t>
  </si>
  <si>
    <t>Tariff 348</t>
  </si>
  <si>
    <t>Tariff 353</t>
  </si>
  <si>
    <t>Y32</t>
  </si>
  <si>
    <t>Z32</t>
  </si>
  <si>
    <t>Tariff 354</t>
  </si>
  <si>
    <t>Tariff 356</t>
  </si>
  <si>
    <t>Tariff 365</t>
  </si>
  <si>
    <t>Y22</t>
  </si>
  <si>
    <t>Z22</t>
  </si>
  <si>
    <t>Tariff 374</t>
  </si>
  <si>
    <t>Tariff 378</t>
  </si>
  <si>
    <t>Y23</t>
  </si>
  <si>
    <t>Z23</t>
  </si>
  <si>
    <t>Tariff 379</t>
  </si>
  <si>
    <t>Y33</t>
  </si>
  <si>
    <t>Z33</t>
  </si>
  <si>
    <t>Tariff 381</t>
  </si>
  <si>
    <t>Tariff 385</t>
  </si>
  <si>
    <t>Y24</t>
  </si>
  <si>
    <t>Z24</t>
  </si>
  <si>
    <t>Tariff 391</t>
  </si>
  <si>
    <t>Y25</t>
  </si>
  <si>
    <t>Z25</t>
  </si>
  <si>
    <t>Tariff 392</t>
  </si>
  <si>
    <t>Y34</t>
  </si>
  <si>
    <t>Z34</t>
  </si>
  <si>
    <t>Tariff 394</t>
  </si>
  <si>
    <t>Tariff 395</t>
  </si>
  <si>
    <t>Tariff 402</t>
  </si>
  <si>
    <t>Tariff 405</t>
  </si>
  <si>
    <t>Tariff 408</t>
  </si>
  <si>
    <t>Y35</t>
  </si>
  <si>
    <t>Z35</t>
  </si>
  <si>
    <t>Tariff 414</t>
  </si>
  <si>
    <t>Tariff 415</t>
  </si>
  <si>
    <t>Y28</t>
  </si>
  <si>
    <t>Z28</t>
  </si>
  <si>
    <t>Tariff 417</t>
  </si>
  <si>
    <t>Tariff 427</t>
  </si>
  <si>
    <t>Tariff 444</t>
  </si>
  <si>
    <t>Tariff 445</t>
  </si>
  <si>
    <t>Tariff 447</t>
  </si>
  <si>
    <t>Tariff 450</t>
  </si>
  <si>
    <t>2000054784320, 2000054784330</t>
  </si>
  <si>
    <t>Tariff 453</t>
  </si>
  <si>
    <t>Tariff 455</t>
  </si>
  <si>
    <t>Tariff 459</t>
  </si>
  <si>
    <t>Tariff 460</t>
  </si>
  <si>
    <t>Tariff 461</t>
  </si>
  <si>
    <t>Tariff 462</t>
  </si>
  <si>
    <t>Tariff 463</t>
  </si>
  <si>
    <t>Tariff 464</t>
  </si>
  <si>
    <t>Tariff 465</t>
  </si>
  <si>
    <t>Tariff 466</t>
  </si>
  <si>
    <t>Tariff 467</t>
  </si>
  <si>
    <t>Tariff 468</t>
  </si>
  <si>
    <t>Tariff 469</t>
  </si>
  <si>
    <t>Tariff 470</t>
  </si>
  <si>
    <t>Tariff 471</t>
  </si>
  <si>
    <t>Tariff 472</t>
  </si>
  <si>
    <t>Tariff 473</t>
  </si>
  <si>
    <t>2000056598002, 2000056598085, 2000057489980, 2000057489990</t>
  </si>
  <si>
    <t>Tariff 474</t>
  </si>
  <si>
    <t>Note: The list of MPANs / MSIDs provided may be incomplete; the DNO reserves the right to apply the listed charges to any other MPANs / MSIDs associated with the site.
Note: The timebands are as shown in Annex 2.</t>
  </si>
  <si>
    <t>Name</t>
  </si>
  <si>
    <t>Supercustomer preserved charges/additional LLFCs</t>
  </si>
  <si>
    <t>2</t>
  </si>
  <si>
    <t>Unit time periods are as specified in Annex 1.</t>
  </si>
  <si>
    <t>Site Specific preserved charges/additional LLFCs</t>
  </si>
  <si>
    <t>Unit charges in the Red Time Band apply – between [16:30] and [19:30], Monday to Friday including bank holidays.</t>
  </si>
  <si>
    <t>Unit charges in the Amber Time Band apply – between [07:00] and [16:30] and [19:30] and [22:00], Monday to Friday including bank holidays, and [09:30] and [21:30] Saturday and Sunday.</t>
  </si>
  <si>
    <t>Unit charges in the Green Time Band apply – between [00:00] and [07:00] and [22:00] and [24:00], Monday to Friday including bank holidays, and [00:00] and [09:30] and [21:30] and [24:00], Saturday and Sunday.</t>
  </si>
  <si>
    <t>All times are UK clock-time.</t>
  </si>
  <si>
    <t>Unique billing identifier</t>
  </si>
  <si>
    <t>LDNO LV: Domestic Aggregated</t>
  </si>
  <si>
    <t>LDNO LV: Domestic Aggregated (related MPAN)</t>
  </si>
  <si>
    <t>LDNO LV: Non-Domestic Aggregated</t>
  </si>
  <si>
    <t>LDNO LV: Non-Domestic Aggregated (related MPAN)</t>
  </si>
  <si>
    <t>LDNO LV: LV Site Specific</t>
  </si>
  <si>
    <t>LDNO LV: LV Site Specific Storage Import</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</si>
  <si>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</si>
  <si>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</si>
  <si>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</si>
  <si>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</si>
  <si>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</si>
  <si>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</si>
  <si>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</si>
  <si>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</si>
  <si>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</si>
  <si>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</si>
  <si>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</si>
  <si>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</si>
  <si>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</si>
  <si>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</si>
  <si>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</si>
  <si>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</si>
  <si>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</si>
  <si>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</si>
  <si>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</si>
  <si>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</si>
  <si>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</si>
  <si>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</si>
  <si>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</si>
  <si>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</si>
  <si>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</si>
  <si>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</si>
  <si>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</si>
  <si>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</si>
  <si>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</si>
  <si>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</si>
  <si>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</si>
  <si>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</si>
  <si>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</si>
  <si>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</si>
  <si>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</si>
  <si>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</si>
  <si>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</si>
  <si>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</si>
  <si>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</si>
  <si>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</si>
  <si>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</si>
  <si>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</si>
  <si>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</si>
  <si>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</si>
  <si>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</si>
  <si>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</si>
  <si>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</si>
  <si>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</si>
  <si>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</si>
  <si>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</si>
  <si>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</si>
  <si>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</si>
  <si>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</si>
  <si>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</si>
  <si>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</si>
  <si>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</si>
  <si>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</si>
  <si>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</si>
  <si>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</si>
  <si>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</si>
  <si>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</si>
  <si>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</si>
  <si>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</si>
  <si>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</si>
  <si>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</si>
  <si>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</si>
  <si>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</si>
  <si>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</si>
  <si>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</si>
  <si>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</si>
  <si>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</si>
  <si>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</si>
  <si>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</si>
  <si>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</si>
  <si>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</si>
  <si>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</si>
  <si>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</si>
  <si>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</si>
  <si>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</si>
  <si>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</si>
  <si>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</si>
  <si>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</si>
  <si>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</si>
  <si>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</si>
  <si>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</si>
  <si>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</si>
  <si>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</si>
  <si>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</si>
  <si>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</si>
  <si>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</si>
  <si>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</si>
  <si>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</si>
  <si>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</si>
  <si>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</si>
  <si>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LDNO 0000: LV Generation Aggregated</t>
  </si>
  <si>
    <t>LDNO 0000: LV Sub Generation Aggregated</t>
  </si>
  <si>
    <t>LDNO 0000: LV Generation Site Specific</t>
  </si>
  <si>
    <t>LDNO 0000: LV Sub Generation Site Specific</t>
  </si>
  <si>
    <t>LDNO 0000: HV Generation Site Specific</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</si>
  <si>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</si>
  <si>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</si>
  <si>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</si>
  <si>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</si>
  <si>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</si>
  <si>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</si>
  <si>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</si>
  <si>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</si>
  <si>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</si>
  <si>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</si>
  <si>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</si>
  <si>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</si>
  <si>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</si>
  <si>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</si>
  <si>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</si>
  <si>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</si>
  <si>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</si>
  <si>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</si>
  <si>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</si>
  <si>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</si>
  <si>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100-131, 133-136, 138-145, 150-157, 160-164, 400-401, 453, 456-457, 500-503, 520, J99, H00-H64, H70-H79, H85-H89, Q00-Q04 / 1, 2, 7, 8, 909, 931</t>
  </si>
  <si>
    <t>Low-voltage substation</t>
  </si>
  <si>
    <t>405, 455, H80-H84, H90-H94, J98 / 3, 4, 146, 147, 932</t>
  </si>
  <si>
    <t>High-voltage network</t>
  </si>
  <si>
    <t xml:space="preserve">605, 606, 658, J97, Q35-Q49 / 5, 6, 148, 149, 910 </t>
  </si>
  <si>
    <t>High-voltage substation</t>
  </si>
  <si>
    <t>700-719, 729-732, 735, 739, 745, 746 / 734, 736, 737, 738, 740-743, 748, 749</t>
  </si>
  <si>
    <t>33kV generic</t>
  </si>
  <si>
    <t>897 / 933</t>
  </si>
  <si>
    <t>132/33kV generic</t>
  </si>
  <si>
    <t>898 / 934</t>
  </si>
  <si>
    <t>132kV generic</t>
  </si>
  <si>
    <t>899 / 935</t>
  </si>
  <si>
    <t>EHV site specific LLFs</t>
  </si>
  <si>
    <t>Demand</t>
  </si>
  <si>
    <t>Site</t>
  </si>
  <si>
    <t>Tariff 1</t>
  </si>
  <si>
    <t>Tariff 2</t>
  </si>
  <si>
    <t>Tariff 3</t>
  </si>
  <si>
    <t>Tariff 4</t>
  </si>
  <si>
    <t>Tariff 5</t>
  </si>
  <si>
    <t>Tariff 6</t>
  </si>
  <si>
    <t>Tariff 7</t>
  </si>
  <si>
    <t>Tariff 8</t>
  </si>
  <si>
    <t>Tariff 9</t>
  </si>
  <si>
    <t>Tariff 10</t>
  </si>
  <si>
    <t>Tariff 11</t>
  </si>
  <si>
    <t>Tariff 12</t>
  </si>
  <si>
    <t>Tariff 13</t>
  </si>
  <si>
    <t>Tariff 14</t>
  </si>
  <si>
    <t>Tariff 15</t>
  </si>
  <si>
    <t>Tariff 16</t>
  </si>
  <si>
    <t>Tariff 17</t>
  </si>
  <si>
    <t>Tariff 18</t>
  </si>
  <si>
    <t>Tariff 19</t>
  </si>
  <si>
    <t>Tariff 20</t>
  </si>
  <si>
    <t>Tariff 21</t>
  </si>
  <si>
    <t>Tariff 22</t>
  </si>
  <si>
    <t>Tariff 23</t>
  </si>
  <si>
    <t>Tariff 24</t>
  </si>
  <si>
    <t>Tariff 25</t>
  </si>
  <si>
    <t>Tariff 26</t>
  </si>
  <si>
    <t>Tariff 27</t>
  </si>
  <si>
    <t>Tariff 28</t>
  </si>
  <si>
    <t>Tariff 29</t>
  </si>
  <si>
    <t>Tariff 30</t>
  </si>
  <si>
    <t>Tariff 31</t>
  </si>
  <si>
    <t>Tariff 32</t>
  </si>
  <si>
    <t>Tariff 33</t>
  </si>
  <si>
    <t>Tariff 34</t>
  </si>
  <si>
    <t>Tariff 35</t>
  </si>
  <si>
    <t>Tariff 36</t>
  </si>
  <si>
    <t>Tariff 37</t>
  </si>
  <si>
    <t>Tariff 38</t>
  </si>
  <si>
    <t>Tariff 39</t>
  </si>
  <si>
    <t>Tariff 40</t>
  </si>
  <si>
    <t>Tariff 41</t>
  </si>
  <si>
    <t>Tariff 43</t>
  </si>
  <si>
    <t>Tariff 44</t>
  </si>
  <si>
    <t>Tariff 45</t>
  </si>
  <si>
    <t>Tariff 46</t>
  </si>
  <si>
    <t>Tariff 47</t>
  </si>
  <si>
    <t>Tariff 49</t>
  </si>
  <si>
    <t>Tariff 50</t>
  </si>
  <si>
    <t>Tariff 51</t>
  </si>
  <si>
    <t>Tariff 52</t>
  </si>
  <si>
    <t>Tariff 53</t>
  </si>
  <si>
    <t>Tariff 54</t>
  </si>
  <si>
    <t>Tariff 55</t>
  </si>
  <si>
    <t>Tariff 56</t>
  </si>
  <si>
    <t>Tariff 57</t>
  </si>
  <si>
    <t>Tariff 58</t>
  </si>
  <si>
    <t>Tariff 59</t>
  </si>
  <si>
    <t>Tariff 60</t>
  </si>
  <si>
    <t>Tariff 61</t>
  </si>
  <si>
    <t>Tariff 62</t>
  </si>
  <si>
    <t>Tariff 63</t>
  </si>
  <si>
    <t>Tariff 64</t>
  </si>
  <si>
    <t>Tariff 65</t>
  </si>
  <si>
    <t>Tariff 66</t>
  </si>
  <si>
    <t>Tariff 67</t>
  </si>
  <si>
    <t>Tariff 68</t>
  </si>
  <si>
    <t>Tariff 69</t>
  </si>
  <si>
    <t>Tariff 70</t>
  </si>
  <si>
    <t>Tariff 71</t>
  </si>
  <si>
    <t>Tariff 72</t>
  </si>
  <si>
    <t>Tariff 73</t>
  </si>
  <si>
    <t>Tariff 74</t>
  </si>
  <si>
    <t>Tariff 75</t>
  </si>
  <si>
    <t>Tariff 76</t>
  </si>
  <si>
    <t>Tariff 77</t>
  </si>
  <si>
    <t>Tariff 78</t>
  </si>
  <si>
    <t>Tariff 79</t>
  </si>
  <si>
    <t>Tariff 80</t>
  </si>
  <si>
    <t>Tariff 81</t>
  </si>
  <si>
    <t>Tariff 82</t>
  </si>
  <si>
    <t>Tariff 83</t>
  </si>
  <si>
    <t>Tariff 84</t>
  </si>
  <si>
    <t>Tariff 85</t>
  </si>
  <si>
    <t>Tariff 86</t>
  </si>
  <si>
    <t>Tariff 87</t>
  </si>
  <si>
    <t>Tariff 88</t>
  </si>
  <si>
    <t>Tariff 89</t>
  </si>
  <si>
    <t>Tariff 90</t>
  </si>
  <si>
    <t>Tariff 92</t>
  </si>
  <si>
    <t>Tariff 93</t>
  </si>
  <si>
    <t>Tariff 95</t>
  </si>
  <si>
    <t>Tariff 96</t>
  </si>
  <si>
    <t>Tariff 97</t>
  </si>
  <si>
    <t>Tariff 98</t>
  </si>
  <si>
    <t>Tariff 99</t>
  </si>
  <si>
    <t>Generation</t>
  </si>
  <si>
    <t>Tariff 91</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</si>
  <si>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</si>
  <si>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</si>
  <si>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</si>
  <si>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01/04/2021</t>
  </si>
  <si>
    <t>Y18</t>
  </si>
  <si>
    <t>Z18</t>
  </si>
  <si>
    <t>Tariff 331</t>
  </si>
  <si>
    <t>Tariff 311</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</si>
  <si>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</si>
  <si>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</si>
  <si>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</si>
  <si>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</si>
  <si>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</si>
  <si>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</si>
  <si>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</si>
  <si>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</si>
  <si>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</si>
  <si>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</si>
  <si>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</si>
  <si>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</si>
  <si>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</si>
  <si>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</si>
  <si>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</si>
  <si>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</si>
  <si>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</si>
  <si>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</si>
  <si>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</si>
  <si>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Mannington</t>
  </si>
  <si>
    <t>Iver 132</t>
  </si>
  <si>
    <t>Melksham</t>
  </si>
  <si>
    <t>Fleet &amp; Bramley</t>
  </si>
  <si>
    <t>Amersham</t>
  </si>
  <si>
    <t>Bramley (ANDO &amp; THAT)</t>
  </si>
  <si>
    <t>Axminster</t>
  </si>
  <si>
    <t>Bramley (BASI)</t>
  </si>
  <si>
    <t>Minety</t>
  </si>
  <si>
    <t>Fawley &amp; Nursling</t>
  </si>
  <si>
    <t>Botley Wood</t>
  </si>
  <si>
    <t>Lovedean A2</t>
  </si>
  <si>
    <t>Cowley126</t>
  </si>
  <si>
    <t>Cowley34</t>
  </si>
  <si>
    <t>Laleham</t>
  </si>
  <si>
    <t>Lovedean A1</t>
  </si>
  <si>
    <t>GSP:IVES-SN3A   132.00</t>
  </si>
  <si>
    <t>Chickerell</t>
  </si>
  <si>
    <t>Ealing</t>
  </si>
  <si>
    <t>Willesden</t>
  </si>
  <si>
    <t>North Hyde</t>
  </si>
  <si>
    <t>Iver 66</t>
  </si>
  <si>
    <t>GSP:NHYD-SN2    66.000</t>
  </si>
  <si>
    <t>East Claydon GSP</t>
  </si>
  <si>
    <t>GSPHYB:Axminster &amp; Chickerell</t>
  </si>
  <si>
    <t>Shaftesbury</t>
  </si>
  <si>
    <t>Witney &amp; Yarnton</t>
  </si>
  <si>
    <t>Lytchett</t>
  </si>
  <si>
    <t>Alton &amp; Fernhurst</t>
  </si>
  <si>
    <t>Aldershot</t>
  </si>
  <si>
    <t>Amesbury</t>
  </si>
  <si>
    <t>Andover</t>
  </si>
  <si>
    <t>Chichester &amp; Hunston</t>
  </si>
  <si>
    <t>Arnewood</t>
  </si>
  <si>
    <t>Basingstoke A1MTA A2MTA 60's</t>
  </si>
  <si>
    <t>Basingstoke A1MTB A2MTB 90's</t>
  </si>
  <si>
    <t>Basingstoke A3MT A4MT 90's</t>
  </si>
  <si>
    <t>Bath - Not to be used</t>
  </si>
  <si>
    <t>Cirencester</t>
  </si>
  <si>
    <t>Bournemouth</t>
  </si>
  <si>
    <t>Botley Wood 2x90MVA</t>
  </si>
  <si>
    <t>Bracknell Reserve</t>
  </si>
  <si>
    <t>Bracknell Main</t>
  </si>
  <si>
    <t>Wokingham</t>
  </si>
  <si>
    <t>Burghfield Reserve</t>
  </si>
  <si>
    <t>Camberley Main Bar</t>
  </si>
  <si>
    <t>Camberley Reserve Bar</t>
  </si>
  <si>
    <t>Chalvey</t>
  </si>
  <si>
    <t>Chippenham</t>
  </si>
  <si>
    <t>Christchurch</t>
  </si>
  <si>
    <t>Cowley 2x90MVA</t>
  </si>
  <si>
    <t>Cowley 2x45MVA</t>
  </si>
  <si>
    <t>Cowes &amp; Wootton Common</t>
  </si>
  <si>
    <t>Coxmoor Wood</t>
  </si>
  <si>
    <t>Denham</t>
  </si>
  <si>
    <t>Drayton</t>
  </si>
  <si>
    <t>East Bedfont 22 &amp; 11 kV</t>
  </si>
  <si>
    <t>BSP:EVPV-E      33.000</t>
  </si>
  <si>
    <t>Swindon</t>
  </si>
  <si>
    <t>Fareham 2x90MVA</t>
  </si>
  <si>
    <t>Fareham 2x60MVA</t>
  </si>
  <si>
    <t>Frome</t>
  </si>
  <si>
    <t>Fort Widley</t>
  </si>
  <si>
    <t>Poole</t>
  </si>
  <si>
    <t>Havant</t>
  </si>
  <si>
    <t>Headington</t>
  </si>
  <si>
    <t>High Wycombe</t>
  </si>
  <si>
    <t>BSP:WHYD-C      33.000</t>
  </si>
  <si>
    <t>Langley</t>
  </si>
  <si>
    <t>Longford</t>
  </si>
  <si>
    <t>Loudwater</t>
  </si>
  <si>
    <t>Maidenhead</t>
  </si>
  <si>
    <t>Mannington 3x60MVA</t>
  </si>
  <si>
    <t>BSP:WLBS-C      33.000</t>
  </si>
  <si>
    <t>BSP:MIES-C      33.000</t>
  </si>
  <si>
    <t>Netley Common</t>
  </si>
  <si>
    <t>Norrington</t>
  </si>
  <si>
    <t>Osney</t>
  </si>
  <si>
    <t>Portsmouth</t>
  </si>
  <si>
    <t>Pyestock &amp; Cody Park</t>
  </si>
  <si>
    <t>RAE Farnborough</t>
  </si>
  <si>
    <t>Reading</t>
  </si>
  <si>
    <t>Reading Town</t>
  </si>
  <si>
    <t>Redhill</t>
  </si>
  <si>
    <t>Rownhams</t>
  </si>
  <si>
    <t>BSP:SALB-C      33.000</t>
  </si>
  <si>
    <t>Salisbury</t>
  </si>
  <si>
    <t>Southampton 2x60MVA</t>
  </si>
  <si>
    <t>Southampton 2x90MVA</t>
  </si>
  <si>
    <t>Slough &amp; Slough South</t>
  </si>
  <si>
    <t>Cippenham</t>
  </si>
  <si>
    <t>Staines 1</t>
  </si>
  <si>
    <t>Staines 2</t>
  </si>
  <si>
    <t>Stratton 2x90MVA</t>
  </si>
  <si>
    <t>Stratton 2x60MVA</t>
  </si>
  <si>
    <t>Thatcham</t>
  </si>
  <si>
    <t>Toothill</t>
  </si>
  <si>
    <t>Twickenham (EDF)</t>
  </si>
  <si>
    <t>Upton</t>
  </si>
  <si>
    <t>BSP:LYNPV-C     33.000</t>
  </si>
  <si>
    <t>Velmore</t>
  </si>
  <si>
    <t>Wareham</t>
  </si>
  <si>
    <t>West Grafton</t>
  </si>
  <si>
    <t>BSP:SAPV-C      33.000</t>
  </si>
  <si>
    <t>Winchester</t>
  </si>
  <si>
    <t>Wymering</t>
  </si>
  <si>
    <t>Yeovil</t>
  </si>
  <si>
    <t>Chickerell 2x90MVA</t>
  </si>
  <si>
    <t>Bicester North</t>
  </si>
  <si>
    <t>Burghfield Main</t>
  </si>
  <si>
    <t>Heathrow North</t>
  </si>
  <si>
    <t>BSP:NHYD-C7     25.000</t>
  </si>
  <si>
    <t>North Hyde 22kV</t>
  </si>
  <si>
    <t>Acton Lane</t>
  </si>
  <si>
    <t>Ealing 22kV</t>
  </si>
  <si>
    <t>HYB:Chippenham &amp; Norrington</t>
  </si>
  <si>
    <t>HYB:Yeovil &amp; Chickerell 2x90MVA</t>
  </si>
  <si>
    <t>_1APLE-E    11.000</t>
  </si>
  <si>
    <t>ALRE-E      11.000</t>
  </si>
  <si>
    <t>ALTL-E1     11.000</t>
  </si>
  <si>
    <t>ALTL-E2     11.000</t>
  </si>
  <si>
    <t>ARGR-E      11.000</t>
  </si>
  <si>
    <t>ASHR-E      11.000</t>
  </si>
  <si>
    <t>BILS-E      11.000</t>
  </si>
  <si>
    <t>FEPV-E      11.000</t>
  </si>
  <si>
    <t>BIRD-E      11.000</t>
  </si>
  <si>
    <t>BLED-E      11.000</t>
  </si>
  <si>
    <t>ALPV-E      11.000</t>
  </si>
  <si>
    <t>BOCF-E      11.000</t>
  </si>
  <si>
    <t>BORD-E      11.000</t>
  </si>
  <si>
    <t>PRPB-E      11.000</t>
  </si>
  <si>
    <t>PMFG-E      11.000</t>
  </si>
  <si>
    <t>TICH-C      11.000</t>
  </si>
  <si>
    <t>PEAF-E      11.000</t>
  </si>
  <si>
    <t>BURF-E      11.000</t>
  </si>
  <si>
    <t>HUMG-E      11.000</t>
  </si>
  <si>
    <t>CART-E      11.000</t>
  </si>
  <si>
    <t>CHAR-E      11.000</t>
  </si>
  <si>
    <t>CHHE-E2     11.000</t>
  </si>
  <si>
    <t>DONN-E      11.000</t>
  </si>
  <si>
    <t>CHIN-E      11.000</t>
  </si>
  <si>
    <t>PRPV-C      11.000</t>
  </si>
  <si>
    <t>CIRT-E      11.000</t>
  </si>
  <si>
    <t>CRIC-E      11.000</t>
  </si>
  <si>
    <t>CULH-E1     11.000</t>
  </si>
  <si>
    <t>CULJ-E      11.000</t>
  </si>
  <si>
    <t>DEDD-E      11.000</t>
  </si>
  <si>
    <t>DIDC-E1     11.000</t>
  </si>
  <si>
    <t>DIDC-E2     11.000</t>
  </si>
  <si>
    <t>EBED-E      11.000</t>
  </si>
  <si>
    <t>ESSO-E1     11.800</t>
  </si>
  <si>
    <t>ESSO-E2     11.800</t>
  </si>
  <si>
    <t>ESSO-E3     12.500</t>
  </si>
  <si>
    <t>EYNS-E      11.000</t>
  </si>
  <si>
    <t>FAIR-E      11.000</t>
  </si>
  <si>
    <t>FAREHPV-E   11.000</t>
  </si>
  <si>
    <t>FAWN-E1     11.000</t>
  </si>
  <si>
    <t>FAWN-E3     11.000</t>
  </si>
  <si>
    <t>FAWN-E4     11.000</t>
  </si>
  <si>
    <t>FAWN-E5     11.000</t>
  </si>
  <si>
    <t>FAWS-E1     11.000</t>
  </si>
  <si>
    <t>FAWS-E3     11.000</t>
  </si>
  <si>
    <t>FAWS-E4     11.000</t>
  </si>
  <si>
    <t>FAWC-E1     11.000</t>
  </si>
  <si>
    <t>FIVO-E      11.000</t>
  </si>
  <si>
    <t>STSE-E      11.000</t>
  </si>
  <si>
    <t>FYFI-E      11.000</t>
  </si>
  <si>
    <t>HABO-E      11.000</t>
  </si>
  <si>
    <t>BILL-E      11.000</t>
  </si>
  <si>
    <t>HARS-E1     11.000</t>
  </si>
  <si>
    <t>HARS-E2     11.000</t>
  </si>
  <si>
    <t>HARW-E1     11.000</t>
  </si>
  <si>
    <t>HASL-E      11.000</t>
  </si>
  <si>
    <t>PEAPV-E     11.000</t>
  </si>
  <si>
    <t>HERR-E      11.000</t>
  </si>
  <si>
    <t>KEMB-E      11.000</t>
  </si>
  <si>
    <t>KHPV-E1     11.000</t>
  </si>
  <si>
    <t>KHPV-E2     11.000</t>
  </si>
  <si>
    <t>KIDD-E      11.000</t>
  </si>
  <si>
    <t>LABU-E      11.000</t>
  </si>
  <si>
    <t>LANC-E      11.000</t>
  </si>
  <si>
    <t>LEAF-E      11.000</t>
  </si>
  <si>
    <t>LOBS-E      11.000</t>
  </si>
  <si>
    <t>LOVR-E      11.000</t>
  </si>
  <si>
    <t>LYNC-E      11.000</t>
  </si>
  <si>
    <t>BPEF-E      11.000</t>
  </si>
  <si>
    <t>MANR-E      11.000</t>
  </si>
  <si>
    <t>MARK-E      11.000</t>
  </si>
  <si>
    <t>MAWO-E      11.000</t>
  </si>
  <si>
    <t>MIDH-E      11.000</t>
  </si>
  <si>
    <t>MINV-E      11.000</t>
  </si>
  <si>
    <t>NLEA-E      11.000</t>
  </si>
  <si>
    <t>PETE-E      11.000</t>
  </si>
  <si>
    <t>PLAI-E      11.000</t>
  </si>
  <si>
    <t>PORP-E      11.000</t>
  </si>
  <si>
    <t>PREC-E      11.000</t>
  </si>
  <si>
    <t>PYES-E      11.000</t>
  </si>
  <si>
    <t>PYES-E1     11.000</t>
  </si>
  <si>
    <t>COEP-E1     11.000</t>
  </si>
  <si>
    <t>REAU-E      11.000</t>
  </si>
  <si>
    <t>RISS-E      11.000</t>
  </si>
  <si>
    <t>MERPV-LV    11.000</t>
  </si>
  <si>
    <t>ROSG-E      11.000</t>
  </si>
  <si>
    <t>WEPV_E      11.000</t>
  </si>
  <si>
    <t>FIPV-E      11.000</t>
  </si>
  <si>
    <t>ROPV-E      11.000</t>
  </si>
  <si>
    <t>SBER-E      11.000</t>
  </si>
  <si>
    <t>SIDPV-E     11.000</t>
  </si>
  <si>
    <t>DECOYPV-E   11.000</t>
  </si>
  <si>
    <t>SELS-E      11.000</t>
  </si>
  <si>
    <t>BURG-E1     11.000</t>
  </si>
  <si>
    <t>SHIO-E      11.000</t>
  </si>
  <si>
    <t>MANFPV-E    11.000</t>
  </si>
  <si>
    <t>OVPV-E      11.000</t>
  </si>
  <si>
    <t>SLTE-21F    11.000</t>
  </si>
  <si>
    <t>STLA-E      11.000</t>
  </si>
  <si>
    <t>SWIN-E      11.000</t>
  </si>
  <si>
    <t>GALI-E      11.000</t>
  </si>
  <si>
    <t>TRAE-E      11.000</t>
  </si>
  <si>
    <t>UFPV-E      11.000</t>
  </si>
  <si>
    <t>UPPV-E      11.000</t>
  </si>
  <si>
    <t>SBHPV-E     11.000</t>
  </si>
  <si>
    <t>WHWA-E      11.000</t>
  </si>
  <si>
    <t>WILS-E      11.000</t>
  </si>
  <si>
    <t>WINH-E1     11.000</t>
  </si>
  <si>
    <t>WINP-E      11.000</t>
  </si>
  <si>
    <t>WITT-E      11.000</t>
  </si>
  <si>
    <t>WOOB-E      11.000</t>
  </si>
  <si>
    <t>ALLD-E      11.000</t>
  </si>
  <si>
    <t>WYTC-E      11.000</t>
  </si>
  <si>
    <t>YARN-E      11.000</t>
  </si>
  <si>
    <t>WOOD-E      11.000</t>
  </si>
  <si>
    <t>CHIC-E2     11.000</t>
  </si>
  <si>
    <t>ANDO-E      11.000</t>
  </si>
  <si>
    <t>ANDE-E      11.000</t>
  </si>
  <si>
    <t>ANDT-E      11.000</t>
  </si>
  <si>
    <t>BARS-E      11.000</t>
  </si>
  <si>
    <t>HURT-E      11.000</t>
  </si>
  <si>
    <t>MIDW-E      11.000</t>
  </si>
  <si>
    <t>POWA-E      11.000</t>
  </si>
  <si>
    <t>THRU-E      11.000</t>
  </si>
  <si>
    <t>WHIT-E      11.000</t>
  </si>
  <si>
    <t>WOPV-E      11.000</t>
  </si>
  <si>
    <t>WHER-E      11.000</t>
  </si>
  <si>
    <t>ALDE-E      11.000</t>
  </si>
  <si>
    <t>BROM-E      11.000</t>
  </si>
  <si>
    <t>CALN-E      11.000</t>
  </si>
  <si>
    <t>COCK-E      11.000</t>
  </si>
  <si>
    <t>LYNE-E      11.000</t>
  </si>
  <si>
    <t>MALM-E      11.000</t>
  </si>
  <si>
    <t>ROWD-E      11.000</t>
  </si>
  <si>
    <t>SUTB-E      11.000</t>
  </si>
  <si>
    <t>TETB-E      11.000</t>
  </si>
  <si>
    <t>YATK-E      11.000</t>
  </si>
  <si>
    <t>CHIP-E      11.000</t>
  </si>
  <si>
    <t>WYKR-E      11.000</t>
  </si>
  <si>
    <t>KFPV-E      11.000</t>
  </si>
  <si>
    <t>HPPV-E      11.000</t>
  </si>
  <si>
    <t>BAPV-LV     11.000</t>
  </si>
  <si>
    <t>BRUT-E      11.000</t>
  </si>
  <si>
    <t>CODF-E      11.000</t>
  </si>
  <si>
    <t>CROC-E      11.000</t>
  </si>
  <si>
    <t>FROM-E1     11.000</t>
  </si>
  <si>
    <t>HOLW-E      11.000</t>
  </si>
  <si>
    <t>WARM-E      11.000</t>
  </si>
  <si>
    <t>WBUR-E      11.000</t>
  </si>
  <si>
    <t>HAWK-E      11.000</t>
  </si>
  <si>
    <t>FROM-E2     11.000</t>
  </si>
  <si>
    <t>BMPV-E      11.000</t>
  </si>
  <si>
    <t>MKPV-E      11.000</t>
  </si>
  <si>
    <t>WWPV-E      11.000</t>
  </si>
  <si>
    <t>EFPV-E      11.000</t>
  </si>
  <si>
    <t>BRHA-E0     11.000</t>
  </si>
  <si>
    <t>ASHP-E      11.000</t>
  </si>
  <si>
    <t>STAD-E      11.000</t>
  </si>
  <si>
    <t>BRAA-E      11.000</t>
  </si>
  <si>
    <t>AVOR-E      11.000</t>
  </si>
  <si>
    <t>MELT-E      11.000</t>
  </si>
  <si>
    <t>TROT-E      11.000</t>
  </si>
  <si>
    <t>CORS-E      11.000</t>
  </si>
  <si>
    <t>DEVI-E      11.000</t>
  </si>
  <si>
    <t>EASE-E      11.000</t>
  </si>
  <si>
    <t>SPPE-E      11.000</t>
  </si>
  <si>
    <t>SPQW-EM1    11.000</t>
  </si>
  <si>
    <t>ROPV-C      11.000</t>
  </si>
  <si>
    <t>NOPV-E      11.000</t>
  </si>
  <si>
    <t>SMPV-E      11.000</t>
  </si>
  <si>
    <t>LOPV-E      11.000</t>
  </si>
  <si>
    <t>SPRNW11     11.000</t>
  </si>
  <si>
    <t>LEGN-LV     11.000</t>
  </si>
  <si>
    <t>BLAB-E      11.000</t>
  </si>
  <si>
    <t>FARI-E      11.000</t>
  </si>
  <si>
    <t>LECH-E      11.000</t>
  </si>
  <si>
    <t>SHVE-E      11.000</t>
  </si>
  <si>
    <t>STAF-E      11.000</t>
  </si>
  <si>
    <t>PRSS-E1     11.000</t>
  </si>
  <si>
    <t>PRSS-E2     11.000</t>
  </si>
  <si>
    <t>DORS-E      11.000</t>
  </si>
  <si>
    <t>DRAW-E      11.000</t>
  </si>
  <si>
    <t>HOND-E      11.000</t>
  </si>
  <si>
    <t>STRA-E      11.000</t>
  </si>
  <si>
    <t>PAKN-E      11.000</t>
  </si>
  <si>
    <t>PLES-E      11.000</t>
  </si>
  <si>
    <t>WMPV-E      11.000</t>
  </si>
  <si>
    <t>CEPV-E      11.000</t>
  </si>
  <si>
    <t>PYPV-E      11.000</t>
  </si>
  <si>
    <t>RFPV-E      11.000</t>
  </si>
  <si>
    <t>TOOT-E      11.000</t>
  </si>
  <si>
    <t>CHIE-E      11.000</t>
  </si>
  <si>
    <t>QUAR-E      11.000</t>
  </si>
  <si>
    <t>RUPV-E      11.000</t>
  </si>
  <si>
    <t>MARS-E      11.000</t>
  </si>
  <si>
    <t>PEWS-E1     11.000</t>
  </si>
  <si>
    <t>RAMS-E      11.000</t>
  </si>
  <si>
    <t>TIDW-E      11.000</t>
  </si>
  <si>
    <t>WGRV-E      11.000</t>
  </si>
  <si>
    <t>BOWE-E      11.000</t>
  </si>
  <si>
    <t>WYCM-E1     11.000</t>
  </si>
  <si>
    <t>FLAH-E      11.000</t>
  </si>
  <si>
    <t>WELE-E      11.000</t>
  </si>
  <si>
    <t>BERI-E      11.000</t>
  </si>
  <si>
    <t>KENN-E      11.000</t>
  </si>
  <si>
    <t>PRSC-E      11.000</t>
  </si>
  <si>
    <t>COLO-E      11.000</t>
  </si>
  <si>
    <t>ROSH-E      11.000</t>
  </si>
  <si>
    <t>UNIS-E2     11.000</t>
  </si>
  <si>
    <t>WALL-E      11.000</t>
  </si>
  <si>
    <t>CHOL-E      11.000</t>
  </si>
  <si>
    <t>FULS-E      11.000</t>
  </si>
  <si>
    <t>GROV-E      11.000</t>
  </si>
  <si>
    <t>WANT-E      11.000</t>
  </si>
  <si>
    <t>WINL-E      11.000</t>
  </si>
  <si>
    <t>SUTC-E      11.000</t>
  </si>
  <si>
    <t>MILT-E      11.000</t>
  </si>
  <si>
    <t>LAPV-E      11.000</t>
  </si>
  <si>
    <t>ARNC-E      11.000</t>
  </si>
  <si>
    <t>BICE-E1     11.000</t>
  </si>
  <si>
    <t>COTT-E      11.000</t>
  </si>
  <si>
    <t>OLDR-E      11.000</t>
  </si>
  <si>
    <t>UPPH-E      11.000</t>
  </si>
  <si>
    <t>WHEA-E      11.000</t>
  </si>
  <si>
    <t>HEAD-E      11.000</t>
  </si>
  <si>
    <t>SHPV-E      11.000</t>
  </si>
  <si>
    <t>ARDLEYGEN-E 11.000</t>
  </si>
  <si>
    <t>RWPV-E      11.000</t>
  </si>
  <si>
    <t>CHIS-E      11.000</t>
  </si>
  <si>
    <t>NUFF-E      11.000</t>
  </si>
  <si>
    <t>STOK-E      11.000</t>
  </si>
  <si>
    <t>WATL-E      11.000</t>
  </si>
  <si>
    <t>FRYL-E      11.000</t>
  </si>
  <si>
    <t>HIGW-E      11.000</t>
  </si>
  <si>
    <t>HIWT-E      11.000</t>
  </si>
  <si>
    <t>LITM-E      11.000</t>
  </si>
  <si>
    <t>FRER-E      11.000</t>
  </si>
  <si>
    <t>STEB-E      11.000</t>
  </si>
  <si>
    <t>WOOR-E      11.000</t>
  </si>
  <si>
    <t>NHIN-E      11.000</t>
  </si>
  <si>
    <t>OSNE-E      11.000</t>
  </si>
  <si>
    <t>UNIP-E      11.000</t>
  </si>
  <si>
    <t>FARR-E1     11.000</t>
  </si>
  <si>
    <t>TAPL-E      11.000</t>
  </si>
  <si>
    <t>PETA-E      11.000</t>
  </si>
  <si>
    <t>CHAL-E      11.000</t>
  </si>
  <si>
    <t>CLAR-E      11.000</t>
  </si>
  <si>
    <t>BRWR-E      11.000</t>
  </si>
  <si>
    <t>FARR-E2     11.000</t>
  </si>
  <si>
    <t>BRDW-E      11.000</t>
  </si>
  <si>
    <t>POYL-E      11.000</t>
  </si>
  <si>
    <t>LAKE-E      11.000</t>
  </si>
  <si>
    <t>CAUS-E      11.000</t>
  </si>
  <si>
    <t>STAN-E      11.000</t>
  </si>
  <si>
    <t>EGHA-E      11.000</t>
  </si>
  <si>
    <t>SUNX-E      11.000</t>
  </si>
  <si>
    <t>SIDR-E      11.000</t>
  </si>
  <si>
    <t>SUNX-E2     11.000</t>
  </si>
  <si>
    <t>BEEN-E      11.000</t>
  </si>
  <si>
    <t>COUR-E      11.000</t>
  </si>
  <si>
    <t>KENH-E      11.000</t>
  </si>
  <si>
    <t>MORT-E      11.000</t>
  </si>
  <si>
    <t>PADW-E      11.000</t>
  </si>
  <si>
    <t>PANG-E      11.000</t>
  </si>
  <si>
    <t>THEA-E      11.000</t>
  </si>
  <si>
    <t>SCOT-E      11.000</t>
  </si>
  <si>
    <t>TRAG-E      11.000</t>
  </si>
  <si>
    <t>WHIW-E      11.000</t>
  </si>
  <si>
    <t>WILR-E      11.000</t>
  </si>
  <si>
    <t>WOCO-E      11.000</t>
  </si>
  <si>
    <t>GREP-E      11.000</t>
  </si>
  <si>
    <t>GORI-E      11.000</t>
  </si>
  <si>
    <t>PING-E      11.000</t>
  </si>
  <si>
    <t>HUNG-E      11.000</t>
  </si>
  <si>
    <t>KING-E      11.000</t>
  </si>
  <si>
    <t>KINT-E      11.000</t>
  </si>
  <si>
    <t>LAMB-E      11.000</t>
  </si>
  <si>
    <t>LECK-E      11.000</t>
  </si>
  <si>
    <t>LOVL-E      11.000</t>
  </si>
  <si>
    <t>RIVE-E      11.000</t>
  </si>
  <si>
    <t>STJO-E      11.000</t>
  </si>
  <si>
    <t>TADL-E      11.000</t>
  </si>
  <si>
    <t>THAT-E      11.000</t>
  </si>
  <si>
    <t>YATT-E      11.000</t>
  </si>
  <si>
    <t>BALH-E      11.000</t>
  </si>
  <si>
    <t>GREC-E      11.000</t>
  </si>
  <si>
    <t>AWBH-E      11.000</t>
  </si>
  <si>
    <t>CAVE-E      11.000</t>
  </si>
  <si>
    <t>LITH-E      11.000</t>
  </si>
  <si>
    <t>REAT-E1     11.000</t>
  </si>
  <si>
    <t>REAT-E2     11.000</t>
  </si>
  <si>
    <t>TMAL-E      11.000</t>
  </si>
  <si>
    <t>KIDE-E      11.000</t>
  </si>
  <si>
    <t>NORA-E      11.000</t>
  </si>
  <si>
    <t>READ-E      11.000</t>
  </si>
  <si>
    <t>SILS-E      11.000</t>
  </si>
  <si>
    <t>TWYF-E      11.000</t>
  </si>
  <si>
    <t>HENL-E      11.000</t>
  </si>
  <si>
    <t>TONG-E      11.000</t>
  </si>
  <si>
    <t>FARN-E      11.000</t>
  </si>
  <si>
    <t>HIND-E      11.000</t>
  </si>
  <si>
    <t>MILF-E      11.000</t>
  </si>
  <si>
    <t>GODA-E      11.000</t>
  </si>
  <si>
    <t>NORM-E      11.000</t>
  </si>
  <si>
    <t>ALSH-E      11.000</t>
  </si>
  <si>
    <t>ARBO-E      11.000</t>
  </si>
  <si>
    <t>AWRE-E      11.000</t>
  </si>
  <si>
    <t>BASI-E      11.000</t>
  </si>
  <si>
    <t>BRAG-E      11.000</t>
  </si>
  <si>
    <t>BROS-E      11.000</t>
  </si>
  <si>
    <t>DOWG-E      11.000</t>
  </si>
  <si>
    <t>HOOK-E      11.000</t>
  </si>
  <si>
    <t>HOUN-E1     11.000</t>
  </si>
  <si>
    <t>OAKR-E      11.000</t>
  </si>
  <si>
    <t>OVER-E      11.000</t>
  </si>
  <si>
    <t>CHNM-E      11.000</t>
  </si>
  <si>
    <t>JAYC-E      11.000</t>
  </si>
  <si>
    <t>HDPV-E      11.000</t>
  </si>
  <si>
    <t>BASIST-LV   11.000</t>
  </si>
  <si>
    <t>ASCO-E      11.000</t>
  </si>
  <si>
    <t>BAGS-E      11.000</t>
  </si>
  <si>
    <t>BRKN-E      11.000</t>
  </si>
  <si>
    <t>CHOB-E      11.000</t>
  </si>
  <si>
    <t>EHAM-E      11.000</t>
  </si>
  <si>
    <t>ELMR-E      11.000</t>
  </si>
  <si>
    <t>MVEE-E      11.000</t>
  </si>
  <si>
    <t>SUNN-F      11.000</t>
  </si>
  <si>
    <t>WARF-E      11.000</t>
  </si>
  <si>
    <t>WOKI-E      11.000</t>
  </si>
  <si>
    <t>CAMB-E      11.000</t>
  </si>
  <si>
    <t>COVE-E      11.000</t>
  </si>
  <si>
    <t>FABO-E      11.000</t>
  </si>
  <si>
    <t>FRIM-E      11.000</t>
  </si>
  <si>
    <t>KINR-E      11.000</t>
  </si>
  <si>
    <t>QUEE-E      11.000</t>
  </si>
  <si>
    <t>SAND-E      11.000</t>
  </si>
  <si>
    <t>CROW-E      11.000</t>
  </si>
  <si>
    <t>HAWL-E      11.000</t>
  </si>
  <si>
    <t>COXW-E      11.000</t>
  </si>
  <si>
    <t>CROO-E      11.000</t>
  </si>
  <si>
    <t>HITL-E      11.000</t>
  </si>
  <si>
    <t>WREC-E      11.000</t>
  </si>
  <si>
    <t>FARA-E      11.000</t>
  </si>
  <si>
    <t>TILLGEN-E   11.000</t>
  </si>
  <si>
    <t>FARNGEN-E2  11.000</t>
  </si>
  <si>
    <t>MAID-E      11.000</t>
  </si>
  <si>
    <t>CORD-E      11.000</t>
  </si>
  <si>
    <t>KNOH-E      11.000</t>
  </si>
  <si>
    <t>TEMF-E      11.000</t>
  </si>
  <si>
    <t>PARG-E      11.000</t>
  </si>
  <si>
    <t>WHLE-E      11.000</t>
  </si>
  <si>
    <t>HOEF-E      11.000</t>
  </si>
  <si>
    <t>WEND-E      11.000</t>
  </si>
  <si>
    <t>NFAR-E2     11.000</t>
  </si>
  <si>
    <t>PLET-E1     11.000</t>
  </si>
  <si>
    <t>TITC-E      11.000</t>
  </si>
  <si>
    <t>LEOS-E      11.000</t>
  </si>
  <si>
    <t>ZETR-E      11.000</t>
  </si>
  <si>
    <t>ROWP-E      11.000</t>
  </si>
  <si>
    <t>BRHU-E1     11.000</t>
  </si>
  <si>
    <t>PLTG-E      11.000</t>
  </si>
  <si>
    <t>DOWN-E      11.000</t>
  </si>
  <si>
    <t>MEYR-E      11.000</t>
  </si>
  <si>
    <t>LEIP-E      11.000</t>
  </si>
  <si>
    <t>EMSW-E      11.000</t>
  </si>
  <si>
    <t>GABH-E      11.000</t>
  </si>
  <si>
    <t>BROC-E      11.000</t>
  </si>
  <si>
    <t>HORN-E      11.000</t>
  </si>
  <si>
    <t>GRES-E      11.000</t>
  </si>
  <si>
    <t>FRAP-E      11.000</t>
  </si>
  <si>
    <t>EAST-E      11.000</t>
  </si>
  <si>
    <t>BRAR-E      11.000</t>
  </si>
  <si>
    <t>WATE-E      11.000</t>
  </si>
  <si>
    <t>FARL-E      11.000</t>
  </si>
  <si>
    <t>PURB-E      11.000</t>
  </si>
  <si>
    <t>HILS-E      11.000</t>
  </si>
  <si>
    <t>COLP-E      11.000</t>
  </si>
  <si>
    <t>POCH-E      11.000</t>
  </si>
  <si>
    <t>WYME-E1     11.000</t>
  </si>
  <si>
    <t>WYME-E2     11.000</t>
  </si>
  <si>
    <t>GAMR-E      11.000</t>
  </si>
  <si>
    <t>HILI-EG     11.000</t>
  </si>
  <si>
    <t>LANG-E      11.000</t>
  </si>
  <si>
    <t>BUTA-E      11.000</t>
  </si>
  <si>
    <t>BISH-E2     11.000</t>
  </si>
  <si>
    <t>NETC-E      11.000</t>
  </si>
  <si>
    <t>BISW-E      11.000</t>
  </si>
  <si>
    <t>BITT-E      11.000</t>
  </si>
  <si>
    <t>TOWP-E      11.000</t>
  </si>
  <si>
    <t>WEST-E      11.000</t>
  </si>
  <si>
    <t>HAMB-E      11.000</t>
  </si>
  <si>
    <t>WOOL-E      11.000</t>
  </si>
  <si>
    <t>NEPV-E      11.000</t>
  </si>
  <si>
    <t>CHAN-E      11.000</t>
  </si>
  <si>
    <t>BASS-E      11.000</t>
  </si>
  <si>
    <t>EASN-E      11.000</t>
  </si>
  <si>
    <t>WIDL-F      6.6000</t>
  </si>
  <si>
    <t>VELM-E      11.000</t>
  </si>
  <si>
    <t>HEDE-E      11.000</t>
  </si>
  <si>
    <t>SOUG-E      11.000</t>
  </si>
  <si>
    <t>REGE-E      11.000</t>
  </si>
  <si>
    <t>BEVV-F1     6.6000</t>
  </si>
  <si>
    <t>WESP-E      11.000</t>
  </si>
  <si>
    <t>SHIR-E      11.000</t>
  </si>
  <si>
    <t>WOML-F      6.6000</t>
  </si>
  <si>
    <t>OLDD-F      6.6000</t>
  </si>
  <si>
    <t>CENB-E      11.000</t>
  </si>
  <si>
    <t>CHAP-F      6.6000</t>
  </si>
  <si>
    <t>SOUS-F      6.6000</t>
  </si>
  <si>
    <t>HAST-E      11.000</t>
  </si>
  <si>
    <t>IBMH-E      11.000</t>
  </si>
  <si>
    <t>STCR-E      11.000</t>
  </si>
  <si>
    <t>GORR-E      11.000</t>
  </si>
  <si>
    <t>DUNB-E      11.000</t>
  </si>
  <si>
    <t>HOUG-E      11.000</t>
  </si>
  <si>
    <t>TOTT-E      11.000</t>
  </si>
  <si>
    <t>SILK-E      11.000</t>
  </si>
  <si>
    <t>NBAD-E      11.000</t>
  </si>
  <si>
    <t>ROMS-E      11.000</t>
  </si>
  <si>
    <t>MAYB-E      11.000</t>
  </si>
  <si>
    <t>FLET-E      11.000</t>
  </si>
  <si>
    <t>LORD-E      11.000</t>
  </si>
  <si>
    <t>UPTL-E      11.000</t>
  </si>
  <si>
    <t>COWE-E      11.000</t>
  </si>
  <si>
    <t>SHAL-E      11.000</t>
  </si>
  <si>
    <t>FRES-E      11.000</t>
  </si>
  <si>
    <t>NEWP-E      11.000</t>
  </si>
  <si>
    <t>BINS-E      11.000</t>
  </si>
  <si>
    <t>RYDE-E      11.000</t>
  </si>
  <si>
    <t>SADO-E      11.000</t>
  </si>
  <si>
    <t>SHAN-E      11.000</t>
  </si>
  <si>
    <t>VENT-E      11.000</t>
  </si>
  <si>
    <t>ARRN-E      11.000</t>
  </si>
  <si>
    <t>SFPV-E      11.000</t>
  </si>
  <si>
    <t>DFPV-E      11.000</t>
  </si>
  <si>
    <t>HFPV-E      11.000</t>
  </si>
  <si>
    <t>FFPV-E      11.000</t>
  </si>
  <si>
    <t>WCPV-E      11.000</t>
  </si>
  <si>
    <t>SLPV-E      11.000</t>
  </si>
  <si>
    <t>HAMW-E      11.000</t>
  </si>
  <si>
    <t>POLE-E      11.000</t>
  </si>
  <si>
    <t>SBOU-E      11.000</t>
  </si>
  <si>
    <t>BOSE-E      11.000</t>
  </si>
  <si>
    <t>CHRI-E      11.000</t>
  </si>
  <si>
    <t>SOME-E      11.000</t>
  </si>
  <si>
    <t>OFPV-E      11.000</t>
  </si>
  <si>
    <t>NMPV-E      11.000</t>
  </si>
  <si>
    <t>NEWM-E      11.000</t>
  </si>
  <si>
    <t>HINC-E      11.000</t>
  </si>
  <si>
    <t>LYMI-E      11.000</t>
  </si>
  <si>
    <t>MILS-E      11.000</t>
  </si>
  <si>
    <t>EHOW-E      11.000</t>
  </si>
  <si>
    <t>REHI-E      11.000</t>
  </si>
  <si>
    <t>WINT-E      11.000</t>
  </si>
  <si>
    <t>FEDO-E      11.000</t>
  </si>
  <si>
    <t>FOIN-E      11.000</t>
  </si>
  <si>
    <t>HINM-E      11.000</t>
  </si>
  <si>
    <t>MANN-E      11.000</t>
  </si>
  <si>
    <t>MILA-E      11.000</t>
  </si>
  <si>
    <t>NEWS-E      11.000</t>
  </si>
  <si>
    <t>ROCK-E      11.000</t>
  </si>
  <si>
    <t>VERW-E      11.000</t>
  </si>
  <si>
    <t>VERW-E1     11.000</t>
  </si>
  <si>
    <t>WIMB-E      11.000</t>
  </si>
  <si>
    <t>WSTG-E      11.000</t>
  </si>
  <si>
    <t>RILG-E      11.000</t>
  </si>
  <si>
    <t>HLPV-E      11.000</t>
  </si>
  <si>
    <t>CRPV-E      11.000</t>
  </si>
  <si>
    <t>WHPV-LV     11.000</t>
  </si>
  <si>
    <t>BEME-E      11.000</t>
  </si>
  <si>
    <t>HOMI-E      11.000</t>
  </si>
  <si>
    <t>HULR-E      11.000</t>
  </si>
  <si>
    <t>NETH-E      11.000</t>
  </si>
  <si>
    <t>PETF-E      11.000</t>
  </si>
  <si>
    <t>RELY-E      11.000</t>
  </si>
  <si>
    <t>TEFF-E      11.000</t>
  </si>
  <si>
    <t>STAP-E      11.000</t>
  </si>
  <si>
    <t>ALDN-E      11.000</t>
  </si>
  <si>
    <t>BOUV-E      11.000</t>
  </si>
  <si>
    <t>CENT-E      11.000</t>
  </si>
  <si>
    <t>ELEH-E      11.000</t>
  </si>
  <si>
    <t>PARS-E      11.000</t>
  </si>
  <si>
    <t>PARN-E      11.000</t>
  </si>
  <si>
    <t>WBOU-E      11.000</t>
  </si>
  <si>
    <t>PDCM-E1     11.000</t>
  </si>
  <si>
    <t>SHAF-E      11.000</t>
  </si>
  <si>
    <t>SHRO-E      11.000</t>
  </si>
  <si>
    <t>TARR-E      11.000</t>
  </si>
  <si>
    <t>GSTM-E      11.000</t>
  </si>
  <si>
    <t>MINC-E      11.000</t>
  </si>
  <si>
    <t>TISB-E      11.000</t>
  </si>
  <si>
    <t>HENS-E      11.000</t>
  </si>
  <si>
    <t>WICA-E      11.000</t>
  </si>
  <si>
    <t>BOUR-E      11.000</t>
  </si>
  <si>
    <t>WSTO-E      11.000</t>
  </si>
  <si>
    <t>GILL-E      11.000</t>
  </si>
  <si>
    <t>HVPV-E      11.000</t>
  </si>
  <si>
    <t>CAPV-E      11.000</t>
  </si>
  <si>
    <t>AADV-E      11.000</t>
  </si>
  <si>
    <t>BOVI-E      11.000</t>
  </si>
  <si>
    <t>WART-E      11.000</t>
  </si>
  <si>
    <t>BUSH-E      11.000</t>
  </si>
  <si>
    <t>SWAN-E      11.000</t>
  </si>
  <si>
    <t>TRLG-E      11.000</t>
  </si>
  <si>
    <t>TRPV-E      11.000</t>
  </si>
  <si>
    <t>WIBK-E      11.000</t>
  </si>
  <si>
    <t>CREE-E      11.000</t>
  </si>
  <si>
    <t>CORM-E      11.000</t>
  </si>
  <si>
    <t>BLAN-E      11.000</t>
  </si>
  <si>
    <t>HOLB-E      11.000</t>
  </si>
  <si>
    <t>REDBR-E     11.000</t>
  </si>
  <si>
    <t>LEESPV-E    11.000</t>
  </si>
  <si>
    <t>NEWTPV-E    11.000</t>
  </si>
  <si>
    <t>HEPV-E      11.000</t>
  </si>
  <si>
    <t>RATF-E      11.000</t>
  </si>
  <si>
    <t>BOSD-E      11.000</t>
  </si>
  <si>
    <t>PARH-E      11.000</t>
  </si>
  <si>
    <t>ENFO-E      11.000</t>
  </si>
  <si>
    <t>STNG-F      6.6000</t>
  </si>
  <si>
    <t>BULF-F      6.6000</t>
  </si>
  <si>
    <t>TIWD-F      6.6000</t>
  </si>
  <si>
    <t>PHPV-E      11.000</t>
  </si>
  <si>
    <t>SBPV-E      11.000</t>
  </si>
  <si>
    <t>YEOV-E      11.000</t>
  </si>
  <si>
    <t>PULH-E      11.000</t>
  </si>
  <si>
    <t>YETM-E      11.000</t>
  </si>
  <si>
    <t>SHER-E      11.000</t>
  </si>
  <si>
    <t>MILP-E      11.000</t>
  </si>
  <si>
    <t>LARK-E      11.000</t>
  </si>
  <si>
    <t>CHTC-E      11.000</t>
  </si>
  <si>
    <t>SPAR-E      11.000</t>
  </si>
  <si>
    <t>DIMM-E      11.000</t>
  </si>
  <si>
    <t>WHEN-E1     11.000</t>
  </si>
  <si>
    <t>CWPV-E      11.000</t>
  </si>
  <si>
    <t>SUPV-E      11.000</t>
  </si>
  <si>
    <t>SCPV-E      11.000</t>
  </si>
  <si>
    <t>SOPV-E      11.000</t>
  </si>
  <si>
    <t>BBCR-E2     11.000</t>
  </si>
  <si>
    <t>BOWLA-E     11.000</t>
  </si>
  <si>
    <t>CERA-E      11.000</t>
  </si>
  <si>
    <t>PIDD-E      11.000</t>
  </si>
  <si>
    <t>PUDD-E      11.000</t>
  </si>
  <si>
    <t>MAIN-E      11.000</t>
  </si>
  <si>
    <t>CHMI-E      11.000</t>
  </si>
  <si>
    <t>WEYM-E      11.000</t>
  </si>
  <si>
    <t>REDL-E      11.000</t>
  </si>
  <si>
    <t>DORT-E      11.000</t>
  </si>
  <si>
    <t>CHIC-E1     11.000</t>
  </si>
  <si>
    <t>NLPV-E      11.000</t>
  </si>
  <si>
    <t>BPPV-E      11.000</t>
  </si>
  <si>
    <t>IMPC-E      11.000</t>
  </si>
  <si>
    <t>HIIN-E      11.000</t>
  </si>
  <si>
    <t>NOHO-E      11.000</t>
  </si>
  <si>
    <t>UXBR-E2     11.000</t>
  </si>
  <si>
    <t>YIEW-E1     11.000</t>
  </si>
  <si>
    <t>YIEW-E2     11.000</t>
  </si>
  <si>
    <t>BEAC-F      6.6000</t>
  </si>
  <si>
    <t>BEAC-F3     6.6000</t>
  </si>
  <si>
    <t>BEAC-F4     6.6000</t>
  </si>
  <si>
    <t>COKL-F      6.6000</t>
  </si>
  <si>
    <t>DENA-F      6.6000</t>
  </si>
  <si>
    <t>GERX-F      6.6000</t>
  </si>
  <si>
    <t>GRAR-FM1    6.6000</t>
  </si>
  <si>
    <t>GRAR-FM2    6.6000</t>
  </si>
  <si>
    <t>HARE-F      6.6000</t>
  </si>
  <si>
    <t>WAPW-G1     3.3000</t>
  </si>
  <si>
    <t>WAPW-G4     11.000</t>
  </si>
  <si>
    <t>SUTL-E      11.000</t>
  </si>
  <si>
    <t>UPTO-E1     11.000</t>
  </si>
  <si>
    <t>HAYE-E1     11.000</t>
  </si>
  <si>
    <t>NHYD-E1     11.000</t>
  </si>
  <si>
    <t>VIFR-E      11.000</t>
  </si>
  <si>
    <t>HEAT-E1     11.000</t>
  </si>
  <si>
    <t>BRDE-E      11.000</t>
  </si>
  <si>
    <t>SPRR-FM1    6.6000</t>
  </si>
  <si>
    <t>TGRE-F      6.6000</t>
  </si>
  <si>
    <t>PERI-E      11.000</t>
  </si>
  <si>
    <t>GREE-E2     11.000</t>
  </si>
  <si>
    <t>GREE-E1     11.000</t>
  </si>
  <si>
    <t>VOLA-E1     11.000</t>
  </si>
  <si>
    <t>NCANB-E1    11.000</t>
  </si>
  <si>
    <t>PARR-F      6.6000</t>
  </si>
  <si>
    <t>GOLD-F      6.6000</t>
  </si>
  <si>
    <t>LEAP-E      11.000</t>
  </si>
  <si>
    <t>EALI-E1     11.000</t>
  </si>
  <si>
    <t>EALI-E2     11.000</t>
  </si>
  <si>
    <t>SOUR-E1     11.000</t>
  </si>
  <si>
    <t>COPD-E      11.000</t>
  </si>
  <si>
    <t>IRBR-E      11.000</t>
  </si>
  <si>
    <t>BRIR-E1     11.000</t>
  </si>
  <si>
    <t>BOSM-E      11.000</t>
  </si>
  <si>
    <t>BREN-E1     11.000</t>
  </si>
  <si>
    <t>HARL-E      11.000</t>
  </si>
  <si>
    <t>DEAG-E      11.000</t>
  </si>
  <si>
    <t>NFEL-E      11.000</t>
  </si>
  <si>
    <t>FELT-F1     6.6000</t>
  </si>
  <si>
    <t>FELT-F2     6.6000</t>
  </si>
  <si>
    <t>CHUR-E      11.000</t>
  </si>
  <si>
    <t>ASHC-G1     3.3000</t>
  </si>
  <si>
    <t>ASHC-G2     3.3000</t>
  </si>
  <si>
    <t>HOPA-F      6.6000</t>
  </si>
  <si>
    <t>SUNG-E      11.000</t>
  </si>
  <si>
    <t>ASHC-SUB-G  3.3000</t>
  </si>
  <si>
    <t>ASHC-G3     3.3000</t>
  </si>
  <si>
    <t>BRAV-E      11.000</t>
  </si>
  <si>
    <t>CHAS-E      11.000</t>
  </si>
  <si>
    <t>CRES-E      11.000</t>
  </si>
  <si>
    <t>ECHO-E      11.000</t>
  </si>
  <si>
    <t>FOXT-E      11.000</t>
  </si>
  <si>
    <t>GOLF-E      11.000</t>
  </si>
  <si>
    <t>HOTE-E      11.000</t>
  </si>
  <si>
    <t>INDI-E      11.000</t>
  </si>
  <si>
    <t>DELT-E      11.000</t>
  </si>
  <si>
    <t>BICN-E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</si>
  <si>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</si>
  <si>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</si>
  <si>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</si>
  <si>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</si>
  <si>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</si>
  <si>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</si>
  <si>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</si>
  <si>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</si>
  <si>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</si>
  <si>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</si>
  <si>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</si>
  <si>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</si>
  <si>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</si>
  <si>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</si>
  <si>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</si>
  <si>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</si>
  <si>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</si>
  <si>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</si>
  <si>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</si>
  <si>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</si>
  <si>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</si>
  <si>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</si>
  <si>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</si>
  <si>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</si>
  <si>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</si>
  <si>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</si>
  <si>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</si>
  <si>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</si>
  <si>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</si>
  <si>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</si>
  <si>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</si>
  <si>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</si>
  <si>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</si>
  <si>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</si>
  <si>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</si>
  <si>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</si>
  <si>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</si>
  <si>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</si>
  <si>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</si>
  <si>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</si>
  <si>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</si>
  <si>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</si>
  <si>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</si>
  <si>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</si>
  <si>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</si>
  <si>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</si>
  <si>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</si>
  <si>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</si>
  <si>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</si>
  <si>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</si>
  <si>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</si>
  <si>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</si>
  <si>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</si>
  <si>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</si>
  <si>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</si>
  <si>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</si>
  <si>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</si>
  <si>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</si>
  <si>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</si>
  <si>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</si>
  <si>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</si>
  <si>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</si>
  <si>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</si>
  <si>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</si>
  <si>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</si>
  <si>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</si>
  <si>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</si>
  <si>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</si>
  <si>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</si>
  <si>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</si>
  <si>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</si>
  <si>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</si>
  <si>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</si>
  <si>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</si>
  <si>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</si>
  <si>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</si>
  <si>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</si>
  <si>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</si>
  <si>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</si>
  <si>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</si>
  <si>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</si>
  <si>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</si>
  <si>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</si>
  <si>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</si>
  <si>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</si>
  <si>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</si>
  <si>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</si>
  <si>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</si>
  <si>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</si>
  <si>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</si>
  <si>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</si>
  <si>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</si>
  <si>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</si>
  <si>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</si>
  <si>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</si>
  <si>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</si>
  <si>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</si>
  <si>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</si>
  <si>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</si>
  <si>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</si>
  <si>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</si>
  <si>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</si>
  <si>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</si>
  <si>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</si>
  <si>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</si>
  <si>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</si>
  <si>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</si>
  <si>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</si>
  <si>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</si>
  <si>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</si>
  <si>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</si>
  <si>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</si>
  <si>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</si>
  <si>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</si>
  <si>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</si>
  <si>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</si>
  <si>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</si>
  <si>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</si>
  <si>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</si>
  <si>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</si>
  <si>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</si>
  <si>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</si>
  <si>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</si>
  <si>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</si>
  <si>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</si>
  <si>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</si>
  <si>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</si>
  <si>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</si>
  <si>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</si>
  <si>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</si>
  <si>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</si>
  <si>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</si>
  <si>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</si>
  <si>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</si>
  <si>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</si>
  <si>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</si>
  <si>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</si>
  <si>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</si>
  <si>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</si>
  <si>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</si>
  <si>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</si>
  <si>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</si>
  <si>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</si>
  <si>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</si>
  <si>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</si>
  <si>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</si>
  <si>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</si>
  <si>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</si>
  <si>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</si>
  <si>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</si>
  <si>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</si>
  <si>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</si>
  <si>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</si>
  <si>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</si>
  <si>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</si>
  <si>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</si>
  <si>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</si>
  <si>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</si>
  <si>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</si>
  <si>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</si>
  <si>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</si>
  <si>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</si>
  <si>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</si>
  <si>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</si>
  <si>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</si>
  <si>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</si>
  <si>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</si>
  <si>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</si>
  <si>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</si>
  <si>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</si>
  <si>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</si>
  <si>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</si>
  <si>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</si>
  <si>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</si>
  <si>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</si>
  <si>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</si>
  <si>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</si>
  <si>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</si>
  <si>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</si>
  <si>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</si>
  <si>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</si>
  <si>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</si>
  <si>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</si>
  <si>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</si>
  <si>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</si>
  <si>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</si>
  <si>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</si>
  <si>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</si>
  <si>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</si>
  <si>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</si>
  <si>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</si>
  <si>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</si>
  <si>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</si>
  <si>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</si>
  <si>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</si>
  <si>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</si>
  <si>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</si>
  <si>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</si>
  <si>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</si>
  <si>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</si>
  <si>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</si>
  <si>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</si>
  <si>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</si>
  <si>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</si>
  <si>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</si>
  <si>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</si>
  <si>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</si>
  <si>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</si>
  <si>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</si>
  <si>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</si>
  <si>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</si>
  <si>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</si>
  <si>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</si>
  <si>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</si>
  <si>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</si>
  <si>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</si>
  <si>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</si>
  <si>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</si>
  <si>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</si>
  <si>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</si>
  <si>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</si>
  <si>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</si>
  <si>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</si>
  <si>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</si>
  <si>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</si>
  <si>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</si>
  <si>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</si>
  <si>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</si>
  <si>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</si>
  <si>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</si>
  <si>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</si>
  <si>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</si>
  <si>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</si>
  <si>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</si>
  <si>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</si>
  <si>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</si>
  <si>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</si>
  <si>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</si>
  <si>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</si>
  <si>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</si>
  <si>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</si>
  <si>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</si>
  <si>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Red unit charge
p/kWh</t>
  </si>
  <si>
    <t>Amber unit charge
p/kWh</t>
  </si>
  <si>
    <t>Fixed charge 
p/MPAN/day</t>
  </si>
  <si>
    <t>n/a</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</si>
  <si>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</si>
  <si>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</si>
  <si>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</si>
  <si>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</si>
  <si>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</si>
  <si>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</si>
  <si>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</si>
  <si>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</si>
  <si>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Capacity charge 
p/kVA/day</t>
  </si>
  <si>
    <t>Exceeded Capacity charge 
p/kVA/day</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</si>
  <si>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</si>
  <si>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</si>
  <si>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</si>
  <si>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</si>
  <si>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</si>
  <si>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</si>
  <si>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</si>
  <si>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</si>
  <si>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</si>
  <si>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</si>
  <si>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</si>
  <si>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</si>
  <si>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</si>
  <si>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</si>
  <si>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</si>
  <si>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</si>
  <si>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</si>
  <si>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</si>
  <si>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</si>
  <si>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</si>
  <si>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</si>
  <si>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</si>
  <si>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</si>
  <si>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</si>
  <si>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</si>
  <si>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</si>
  <si>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</si>
  <si>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</si>
  <si>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</si>
  <si>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</si>
  <si>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</si>
  <si>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</si>
  <si>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</si>
  <si>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</si>
  <si>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</si>
  <si>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</si>
  <si>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</si>
  <si>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</si>
  <si>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1.010</t>
  </si>
  <si>
    <t>1.009</t>
  </si>
  <si>
    <t>1.008</t>
  </si>
  <si>
    <t>2000055899236, 2000055899245, 2000055205806</t>
  </si>
  <si>
    <t>2000050662007, 2000058020390</t>
  </si>
  <si>
    <t>21/01/2022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</si>
</sst>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T\a\r\i\f\f\ 0"/>
    <numFmt numFmtId="180" formatCode="General_)"/>
  </numFmts>
  <fonts count="5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indexed="8"/>
      <name val="Calibri"/>
      <family val="2"/>
      <scheme val="minor"/>
    </font>
    <font>
      <sz val="18"/>
      <color theme="3"/>
      <name val="Cambria"/>
      <family val="2"/>
      <scheme val="major"/>
    </font>
    <font>
      <sz val="11"/>
      <color rgb="FF9C0006"/>
      <name val="Calibri"/>
      <family val="2"/>
      <scheme val="minor"/>
    </font>
    <font>
      <sz val="11"/>
      <color theme="1"/>
      <name val="Arial"/>
      <family val="2"/>
    </font>
    <font>
      <i/>
      <sz val="11"/>
      <color theme="3" tint="-0.24994659260841701"/>
      <name val="Calibri"/>
      <family val="2"/>
      <scheme val="minor"/>
    </font>
    <font>
      <sz val="11"/>
      <color indexed="8"/>
      <name val="Calibri"/>
      <family val="2"/>
    </font>
    <font>
      <u/>
      <sz val="10"/>
      <color indexed="12"/>
      <name val="Arial"/>
      <family val="2"/>
    </font>
    <font>
      <b/>
      <sz val="11"/>
      <color theme="4"/>
      <name val="Calibri"/>
      <family val="2"/>
      <scheme val="minor"/>
    </font>
    <font>
      <sz val="10"/>
      <color theme="1"/>
      <name val="Tahoma"/>
      <family val="2"/>
    </font>
    <font>
      <sz val="11"/>
      <name val="CG Omega"/>
      <family val="2"/>
    </font>
    <font>
      <u/>
      <sz val="11"/>
      <color theme="10"/>
      <name val="Calibri"/>
      <family val="2"/>
      <scheme val="minor"/>
    </font>
    <font>
      <sz val="10"/>
      <color indexed="8"/>
      <name val="Verdana"/>
      <family val="2"/>
    </font>
    <font>
      <sz val="12"/>
      <color indexed="8"/>
      <name val="Arial MT"/>
    </font>
    <font>
      <b/>
      <sz val="11"/>
      <color theme="0"/>
      <name val="Calibri"/>
      <family val="2"/>
      <scheme val="minor"/>
    </font>
    <font>
      <b/>
      <sz val="11"/>
      <color theme="1"/>
      <name val="Calibri"/>
      <family val="2"/>
      <scheme val="minor"/>
    </font>
    <font>
      <sz val="11"/>
      <color rgb="FF006100"/>
      <name val="Arial"/>
      <family val="2"/>
    </font>
    <font>
      <u/>
      <sz val="11"/>
      <color theme="5"/>
      <name val="Calibri"/>
      <family val="2"/>
      <scheme val="minor"/>
    </font>
    <font>
      <b/>
      <sz val="11"/>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rgb="FF000000"/>
      </patternFill>
    </fill>
    <fill>
      <patternFill patternType="lightUp">
        <fgColor theme="0" tint="-0.499984740745262"/>
        <bgColor rgb="FFFFFFFF"/>
      </patternFill>
    </fill>
    <fill>
      <patternFill patternType="solid">
        <fgColor rgb="FFFFC7CE"/>
      </patternFill>
    </fill>
    <fill>
      <patternFill patternType="solid">
        <fgColor rgb="FFFFFFCC"/>
      </patternFill>
    </fill>
    <fill>
      <patternFill patternType="solid">
        <fgColor rgb="FFC6EFCE"/>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rgb="FF999999"/>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diagonal/>
    </border>
  </borders>
  <cellStyleXfs count="271">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6" fillId="24" borderId="0" applyNumberFormat="0" applyBorder="0" applyAlignment="0" applyProtection="0"/>
    <xf numFmtId="0" fontId="6" fillId="6"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30" fillId="0" borderId="0"/>
    <xf numFmtId="0" fontId="32"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0" fontId="3" fillId="38" borderId="13" applyNumberFormat="0" applyBorder="0" applyAlignment="0" applyProtection="0">
      <alignment vertical="center"/>
    </xf>
    <xf numFmtId="49" fontId="40" fillId="0" borderId="0" applyFill="0" applyBorder="0" applyAlignment="0" applyProtection="0">
      <alignment vertical="center"/>
    </xf>
    <xf numFmtId="0" fontId="38" fillId="39" borderId="0" applyNumberFormat="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 fillId="0" borderId="0" applyNumberFormat="0" applyFont="0" applyBorder="0" applyAlignment="0" applyProtection="0"/>
    <xf numFmtId="0" fontId="42" fillId="0" borderId="0" applyNumberFormat="0" applyFill="0" applyBorder="0" applyAlignment="0" applyProtection="0">
      <alignment vertical="top"/>
      <protection locked="0"/>
    </xf>
    <xf numFmtId="2" fontId="43" fillId="0" borderId="0" applyNumberFormat="0" applyFill="0" applyBorder="0" applyAlignment="0" applyProtection="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39" fillId="0" borderId="0"/>
    <xf numFmtId="0" fontId="2" fillId="0" borderId="0"/>
    <xf numFmtId="0" fontId="2" fillId="0" borderId="0"/>
    <xf numFmtId="0" fontId="2" fillId="0" borderId="0"/>
    <xf numFmtId="0" fontId="2" fillId="0" borderId="0"/>
    <xf numFmtId="0" fontId="9" fillId="0" borderId="0"/>
    <xf numFmtId="0" fontId="44" fillId="0" borderId="0"/>
    <xf numFmtId="0" fontId="44" fillId="0" borderId="0"/>
    <xf numFmtId="0" fontId="44" fillId="0" borderId="0"/>
    <xf numFmtId="0" fontId="44" fillId="0" borderId="0"/>
    <xf numFmtId="0" fontId="2" fillId="4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45" fillId="0" borderId="0"/>
    <xf numFmtId="0" fontId="9" fillId="0" borderId="0"/>
    <xf numFmtId="0" fontId="9" fillId="0" borderId="0"/>
    <xf numFmtId="0" fontId="9" fillId="0" borderId="0">
      <alignment vertical="center"/>
    </xf>
    <xf numFmtId="0" fontId="45" fillId="0" borderId="0"/>
    <xf numFmtId="0" fontId="9" fillId="0" borderId="0"/>
    <xf numFmtId="0" fontId="45" fillId="0" borderId="0">
      <alignment vertical="justify"/>
    </xf>
    <xf numFmtId="43" fontId="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6" fillId="0" borderId="0" applyNumberFormat="0" applyFill="0" applyBorder="0" applyAlignment="0" applyProtection="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1" fillId="0" borderId="0" applyFont="0" applyFill="0" applyBorder="0" applyAlignment="0" applyProtection="0"/>
    <xf numFmtId="9" fontId="47" fillId="0" borderId="0" applyFont="0" applyFill="0" applyBorder="0" applyAlignment="0" applyProtection="0"/>
    <xf numFmtId="180" fontId="48" fillId="0" borderId="0"/>
    <xf numFmtId="49" fontId="49" fillId="42" borderId="0" applyBorder="0" applyAlignment="0" applyProtection="0">
      <alignment horizontal="left" vertical="center" wrapText="1"/>
    </xf>
    <xf numFmtId="42" fontId="9" fillId="0" borderId="0" applyFont="0" applyFill="0" applyBorder="0" applyAlignment="0" applyProtection="0"/>
    <xf numFmtId="42"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1" fillId="43" borderId="0" applyNumberFormat="0" applyBorder="0" applyAlignment="0">
      <alignment horizontal="center"/>
      <protection locked="0"/>
    </xf>
    <xf numFmtId="0" fontId="51" fillId="41" borderId="0" applyNumberFormat="0" applyBorder="0" applyAlignment="0" applyProtection="0"/>
    <xf numFmtId="0" fontId="52" fillId="0" borderId="13" applyNumberFormat="0" applyFill="0" applyBorder="0" applyAlignment="0" applyProtection="0"/>
    <xf numFmtId="0" fontId="9" fillId="0" borderId="0"/>
    <xf numFmtId="0" fontId="9" fillId="0" borderId="0"/>
    <xf numFmtId="0" fontId="1" fillId="0" borderId="0"/>
    <xf numFmtId="0" fontId="1" fillId="0" borderId="0"/>
    <xf numFmtId="0" fontId="9" fillId="0" borderId="0"/>
    <xf numFmtId="49" fontId="50" fillId="0" borderId="0" applyBorder="0" applyAlignment="0" applyProtection="0"/>
    <xf numFmtId="49" fontId="49" fillId="44" borderId="0" applyBorder="0" applyAlignment="0" applyProtection="0"/>
    <xf numFmtId="0" fontId="10" fillId="9" borderId="21" applyFont="0">
      <alignment horizontal="center"/>
    </xf>
    <xf numFmtId="49" fontId="53" fillId="45" borderId="0" applyAlignment="0" applyProtection="0">
      <alignment vertical="center"/>
    </xf>
  </cellStyleXfs>
  <cellXfs count="304">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9" fillId="0" borderId="0" xfId="0" applyFont="1" applyAlignment="1">
      <alignment wrapText="1"/>
    </xf>
    <xf numFmtId="0" fontId="10" fillId="0" borderId="0" xfId="0" applyFont="1" applyAlignment="1">
      <alignment vertical="top"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7"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49" fontId="17"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8" fillId="5" borderId="7" xfId="2" applyNumberFormat="1" applyFont="1" applyAlignment="1" applyProtection="1">
      <alignment horizontal="center" vertical="center" wrapText="1"/>
      <protection locked="0"/>
    </xf>
    <xf numFmtId="169" fontId="20" fillId="14" borderId="1" xfId="0" applyNumberFormat="1" applyFont="1" applyFill="1" applyBorder="1" applyAlignment="1" applyProtection="1">
      <alignment horizontal="center" vertical="center"/>
      <protection locked="0"/>
    </xf>
    <xf numFmtId="170" fontId="20"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0" fontId="20"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49" fontId="0" fillId="14" borderId="1" xfId="0" applyNumberFormat="1" applyFill="1" applyBorder="1" applyAlignment="1" applyProtection="1">
      <alignment horizontal="left" vertical="top" wrapText="1"/>
      <protection locked="0"/>
    </xf>
    <xf numFmtId="49" fontId="23" fillId="8" borderId="1" xfId="0" applyNumberFormat="1" applyFont="1" applyFill="1" applyBorder="1" applyAlignment="1" applyProtection="1">
      <alignment horizontal="center" vertical="center" wrapText="1"/>
      <protection locked="0"/>
    </xf>
    <xf numFmtId="171" fontId="23" fillId="9" borderId="1" xfId="0" applyNumberFormat="1" applyFont="1" applyFill="1" applyBorder="1" applyAlignment="1" applyProtection="1">
      <alignment horizontal="center" vertical="center"/>
      <protection locked="0"/>
    </xf>
    <xf numFmtId="171"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49" fontId="9" fillId="9" borderId="1" xfId="0" quotePrefix="1" applyNumberFormat="1" applyFont="1" applyFill="1" applyBorder="1" applyAlignment="1" applyProtection="1">
      <alignment horizontal="left" vertical="center" wrapText="1"/>
      <protection locked="0"/>
    </xf>
    <xf numFmtId="0" fontId="0" fillId="17" borderId="0" xfId="0" applyFill="1"/>
    <xf numFmtId="0" fontId="16" fillId="2" borderId="0" xfId="3" applyFill="1" applyAlignment="1" applyProtection="1">
      <alignment vertical="center"/>
    </xf>
    <xf numFmtId="0" fontId="9" fillId="2" borderId="8" xfId="6" quotePrefix="1" applyFill="1" applyBorder="1" applyAlignment="1">
      <alignment vertical="center" wrapText="1"/>
    </xf>
    <xf numFmtId="0" fontId="9" fillId="2" borderId="0" xfId="6"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5"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0" fontId="9" fillId="2" borderId="0" xfId="6" applyFill="1" applyAlignment="1">
      <alignment horizontal="center" vertical="center"/>
    </xf>
    <xf numFmtId="166" fontId="9" fillId="2" borderId="0" xfId="6" applyNumberFormat="1" applyFill="1" applyAlignment="1">
      <alignment horizontal="center" vertical="center"/>
    </xf>
    <xf numFmtId="0" fontId="9" fillId="2" borderId="0" xfId="6" applyFill="1"/>
    <xf numFmtId="164" fontId="7" fillId="12" borderId="1" xfId="6" applyNumberFormat="1" applyFont="1" applyFill="1" applyBorder="1" applyAlignment="1" applyProtection="1">
      <alignment horizontal="center" vertical="center"/>
      <protection locked="0"/>
    </xf>
    <xf numFmtId="171" fontId="7" fillId="9" borderId="1" xfId="6" applyNumberFormat="1" applyFont="1" applyFill="1" applyBorder="1" applyAlignment="1" applyProtection="1">
      <alignment horizontal="center" vertical="center"/>
      <protection locked="0"/>
    </xf>
    <xf numFmtId="164" fontId="7" fillId="9" borderId="1" xfId="6" applyNumberFormat="1" applyFont="1" applyFill="1" applyBorder="1" applyAlignment="1" applyProtection="1">
      <alignment horizontal="center" vertical="center"/>
      <protection locked="0"/>
    </xf>
    <xf numFmtId="0" fontId="9" fillId="0" borderId="0" xfId="0" applyFont="1" applyProtection="1">
      <protection locked="0"/>
    </xf>
    <xf numFmtId="49" fontId="14" fillId="6" borderId="0" xfId="1" quotePrefix="1" applyNumberFormat="1" applyFill="1" applyAlignment="1" applyProtection="1">
      <alignment horizontal="left" vertical="center" wrapText="1"/>
      <protection locked="0"/>
    </xf>
    <xf numFmtId="49" fontId="14" fillId="6" borderId="0" xfId="1" applyNumberFormat="1" applyFill="1" applyAlignment="1" applyProtection="1">
      <alignment vertical="center" wrapText="1"/>
      <protection locked="0"/>
    </xf>
    <xf numFmtId="49" fontId="21" fillId="0" borderId="0" xfId="4" applyNumberFormat="1" applyBorder="1" applyAlignment="1" applyProtection="1">
      <alignment vertical="center"/>
      <protection locked="0"/>
    </xf>
    <xf numFmtId="49" fontId="14" fillId="6" borderId="0" xfId="1" applyNumberFormat="1" applyFill="1" applyBorder="1" applyAlignment="1" applyProtection="1">
      <alignment vertical="center" wrapText="1"/>
      <protection locked="0"/>
    </xf>
    <xf numFmtId="49" fontId="14" fillId="0" borderId="0" xfId="5" applyNumberFormat="1" applyBorder="1" applyAlignment="1" applyProtection="1">
      <alignment vertical="center"/>
      <protection locked="0"/>
    </xf>
    <xf numFmtId="49" fontId="14" fillId="0" borderId="0" xfId="5" quotePrefix="1" applyNumberFormat="1" applyBorder="1" applyAlignment="1" applyProtection="1">
      <alignment horizontal="left" vertical="center"/>
      <protection locked="0"/>
    </xf>
    <xf numFmtId="49" fontId="25"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10"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7"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17" borderId="0" xfId="6" applyFont="1" applyFill="1" applyAlignment="1">
      <alignment vertical="center"/>
    </xf>
    <xf numFmtId="0" fontId="19" fillId="17" borderId="0" xfId="1" applyNumberFormat="1" applyFont="1" applyFill="1" applyBorder="1" applyAlignment="1" applyProtection="1">
      <alignment horizontal="center" vertical="center" wrapText="1"/>
    </xf>
    <xf numFmtId="0" fontId="19" fillId="17" borderId="0" xfId="1" applyNumberFormat="1" applyFont="1" applyFill="1" applyBorder="1" applyAlignment="1">
      <alignment vertical="center" wrapText="1"/>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19" fillId="17" borderId="8" xfId="1" applyNumberFormat="1" applyFont="1" applyFill="1" applyBorder="1" applyAlignment="1">
      <alignment horizontal="center" vertical="center" wrapText="1"/>
    </xf>
    <xf numFmtId="0" fontId="16" fillId="0" borderId="0" xfId="3" applyAlignment="1" applyProtection="1"/>
    <xf numFmtId="0" fontId="16" fillId="2" borderId="0" xfId="3" applyFill="1" applyAlignment="1" applyProtection="1">
      <alignment vertical="center"/>
      <protection hidden="1"/>
    </xf>
    <xf numFmtId="174" fontId="9" fillId="9" borderId="1" xfId="6" applyNumberFormat="1" applyFill="1" applyBorder="1" applyAlignment="1">
      <alignment horizontal="center" vertical="center" wrapText="1"/>
    </xf>
    <xf numFmtId="171" fontId="7" fillId="23" borderId="1" xfId="6" applyNumberFormat="1" applyFont="1" applyFill="1" applyBorder="1" applyAlignment="1">
      <alignment horizontal="center" vertical="center"/>
    </xf>
    <xf numFmtId="164" fontId="7" fillId="23" borderId="1" xfId="6" applyNumberFormat="1" applyFont="1" applyFill="1" applyBorder="1" applyAlignment="1">
      <alignment horizontal="center" vertical="center"/>
    </xf>
    <xf numFmtId="164" fontId="7" fillId="12" borderId="1" xfId="6" applyNumberFormat="1" applyFont="1" applyFill="1" applyBorder="1" applyAlignment="1">
      <alignment horizontal="center" vertical="center"/>
    </xf>
    <xf numFmtId="0" fontId="9" fillId="11" borderId="1" xfId="13" applyFont="1" applyFill="1" applyBorder="1" applyAlignment="1" applyProtection="1">
      <alignment vertical="center"/>
      <protection locked="0"/>
    </xf>
    <xf numFmtId="173" fontId="9" fillId="31" borderId="1" xfId="10" applyNumberFormat="1" applyFont="1" applyFill="1" applyBorder="1" applyAlignment="1" applyProtection="1">
      <alignment vertical="center"/>
      <protection locked="0"/>
    </xf>
    <xf numFmtId="172" fontId="6" fillId="30" borderId="1" xfId="9" applyNumberFormat="1" applyFill="1" applyBorder="1" applyAlignment="1" applyProtection="1">
      <alignment vertical="center"/>
    </xf>
    <xf numFmtId="173" fontId="9" fillId="30" borderId="1" xfId="9" applyNumberFormat="1" applyFont="1" applyFill="1" applyBorder="1" applyAlignment="1" applyProtection="1">
      <alignment vertical="center"/>
      <protection locked="0"/>
    </xf>
    <xf numFmtId="173" fontId="9" fillId="33" borderId="1" xfId="9" applyNumberFormat="1" applyFont="1" applyFill="1" applyBorder="1" applyAlignment="1" applyProtection="1">
      <alignment vertical="center"/>
      <protection locked="0"/>
    </xf>
    <xf numFmtId="173" fontId="9" fillId="34" borderId="1" xfId="10" applyNumberFormat="1" applyFont="1" applyFill="1" applyBorder="1" applyAlignment="1" applyProtection="1">
      <alignment vertical="center"/>
      <protection locked="0"/>
    </xf>
    <xf numFmtId="0" fontId="19"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0" fillId="7" borderId="6" xfId="0" applyFont="1" applyFill="1" applyBorder="1" applyAlignment="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2" fontId="6" fillId="33" borderId="1" xfId="12" applyNumberFormat="1" applyFill="1" applyBorder="1" applyAlignment="1" applyProtection="1">
      <alignment vertical="center"/>
    </xf>
    <xf numFmtId="0" fontId="10" fillId="7" borderId="1" xfId="0" applyFont="1" applyFill="1" applyBorder="1" applyAlignment="1">
      <alignment horizontal="left" vertical="center" wrapText="1"/>
    </xf>
    <xf numFmtId="0" fontId="9" fillId="11" borderId="1" xfId="13" applyFont="1" applyFill="1" applyBorder="1" applyAlignment="1" applyProtection="1">
      <alignment vertical="center" wrapText="1"/>
    </xf>
    <xf numFmtId="0" fontId="9" fillId="29" borderId="1" xfId="13" applyFont="1" applyFill="1" applyBorder="1" applyAlignment="1" applyProtection="1">
      <alignmen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9" fillId="7" borderId="1" xfId="0" applyFont="1" applyFill="1" applyBorder="1" applyAlignment="1">
      <alignment horizontal="center" vertical="center" wrapText="1"/>
    </xf>
    <xf numFmtId="173" fontId="6" fillId="30" borderId="1" xfId="9" applyNumberFormat="1" applyFill="1" applyBorder="1" applyAlignment="1" applyProtection="1">
      <alignment vertical="center"/>
      <protection locked="0"/>
    </xf>
    <xf numFmtId="175" fontId="6" fillId="30" borderId="1" xfId="9" applyNumberFormat="1" applyFill="1" applyBorder="1" applyAlignment="1" applyProtection="1">
      <alignment vertical="center"/>
    </xf>
    <xf numFmtId="175" fontId="6" fillId="33" borderId="1" xfId="9" applyNumberFormat="1" applyFill="1" applyBorder="1" applyAlignment="1" applyProtection="1">
      <alignment vertical="center"/>
    </xf>
    <xf numFmtId="175" fontId="9" fillId="31" borderId="1" xfId="10" applyNumberFormat="1" applyFont="1" applyFill="1" applyBorder="1" applyAlignment="1" applyProtection="1">
      <alignment vertical="center"/>
    </xf>
    <xf numFmtId="175" fontId="9" fillId="34" borderId="1" xfId="10" applyNumberFormat="1" applyFont="1" applyFill="1" applyBorder="1" applyAlignment="1" applyProtection="1">
      <alignment vertical="center"/>
    </xf>
    <xf numFmtId="176" fontId="6" fillId="30" borderId="5" xfId="9" applyNumberFormat="1" applyFill="1" applyBorder="1" applyAlignment="1" applyProtection="1">
      <alignment vertical="center"/>
    </xf>
    <xf numFmtId="176" fontId="6" fillId="30" borderId="1" xfId="9" applyNumberFormat="1" applyFill="1" applyBorder="1" applyAlignment="1" applyProtection="1">
      <alignment vertical="center"/>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49" fontId="14" fillId="6" borderId="0" xfId="1" quotePrefix="1" applyNumberFormat="1" applyFill="1" applyAlignment="1" applyProtection="1">
      <alignment horizontal="center" vertical="center" wrapText="1"/>
      <protection locked="0"/>
    </xf>
    <xf numFmtId="49" fontId="25" fillId="7" borderId="1" xfId="6" quotePrefix="1" applyNumberFormat="1" applyFont="1" applyFill="1" applyBorder="1" applyAlignment="1">
      <alignment horizontal="center" vertical="center" wrapText="1"/>
    </xf>
    <xf numFmtId="49" fontId="21" fillId="0" borderId="0" xfId="4" quotePrefix="1" applyNumberFormat="1" applyBorder="1" applyAlignment="1" applyProtection="1">
      <alignment horizontal="left" vertical="center"/>
      <protection locked="0"/>
    </xf>
    <xf numFmtId="164" fontId="23" fillId="10" borderId="1" xfId="0" applyNumberFormat="1" applyFont="1" applyFill="1" applyBorder="1" applyAlignment="1">
      <alignment horizontal="center" vertical="center"/>
    </xf>
    <xf numFmtId="177" fontId="24" fillId="18" borderId="1" xfId="0" applyNumberFormat="1" applyFont="1" applyFill="1" applyBorder="1" applyAlignment="1" applyProtection="1">
      <alignment horizontal="center" vertical="center"/>
      <protection locked="0"/>
    </xf>
    <xf numFmtId="177" fontId="23" fillId="19" borderId="1" xfId="0" applyNumberFormat="1" applyFont="1" applyFill="1" applyBorder="1" applyAlignment="1" applyProtection="1">
      <alignment horizontal="center" vertical="center"/>
      <protection locked="0"/>
    </xf>
    <xf numFmtId="177" fontId="24" fillId="20" borderId="1" xfId="0" applyNumberFormat="1" applyFont="1" applyFill="1" applyBorder="1" applyAlignment="1" applyProtection="1">
      <alignment horizontal="center" vertical="center"/>
      <protection locked="0"/>
    </xf>
    <xf numFmtId="177" fontId="24" fillId="21" borderId="1" xfId="0" applyNumberFormat="1" applyFont="1" applyFill="1" applyBorder="1" applyAlignment="1" applyProtection="1">
      <alignment horizontal="center" vertical="center"/>
      <protection locked="0"/>
    </xf>
    <xf numFmtId="177" fontId="23" fillId="22" borderId="1" xfId="0" applyNumberFormat="1" applyFont="1" applyFill="1" applyBorder="1" applyAlignment="1" applyProtection="1">
      <alignment horizontal="center" vertical="center"/>
      <protection locked="0"/>
    </xf>
    <xf numFmtId="177" fontId="33" fillId="18" borderId="1" xfId="0" applyNumberFormat="1" applyFont="1" applyFill="1" applyBorder="1" applyAlignment="1" applyProtection="1">
      <alignment horizontal="center" vertical="center" wrapText="1"/>
      <protection locked="0"/>
    </xf>
    <xf numFmtId="177" fontId="12" fillId="19" borderId="1" xfId="0" applyNumberFormat="1" applyFont="1" applyFill="1" applyBorder="1" applyAlignment="1" applyProtection="1">
      <alignment horizontal="center" vertical="center" wrapText="1"/>
      <protection locked="0"/>
    </xf>
    <xf numFmtId="177" fontId="33"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1" fontId="12" fillId="3" borderId="1" xfId="0" applyNumberFormat="1" applyFont="1" applyFill="1" applyBorder="1" applyAlignment="1" applyProtection="1">
      <alignment horizontal="center" vertical="center"/>
      <protection locked="0"/>
    </xf>
    <xf numFmtId="171" fontId="12" fillId="9" borderId="1" xfId="0" applyNumberFormat="1" applyFont="1" applyFill="1" applyBorder="1" applyAlignment="1" applyProtection="1">
      <alignment horizontal="center" vertical="center"/>
      <protection locked="0"/>
    </xf>
    <xf numFmtId="177" fontId="33" fillId="21" borderId="1" xfId="0" applyNumberFormat="1" applyFont="1" applyFill="1" applyBorder="1" applyAlignment="1" applyProtection="1">
      <alignment horizontal="center" vertical="center" wrapText="1"/>
      <protection locked="0"/>
    </xf>
    <xf numFmtId="177"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lignment horizontal="center" vertical="center" wrapText="1"/>
    </xf>
    <xf numFmtId="171"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4" fillId="0" borderId="0" xfId="6" applyFont="1"/>
    <xf numFmtId="0" fontId="16" fillId="0" borderId="0" xfId="3"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36" borderId="0" xfId="6" applyFill="1" applyAlignment="1">
      <alignment horizontal="left" vertical="center"/>
    </xf>
    <xf numFmtId="178" fontId="9" fillId="36" borderId="0" xfId="6" applyNumberFormat="1" applyFill="1" applyAlignment="1">
      <alignment horizontal="left"/>
    </xf>
    <xf numFmtId="0" fontId="23" fillId="17" borderId="1" xfId="0" applyFont="1" applyFill="1" applyBorder="1" applyAlignment="1" applyProtection="1">
      <alignment horizontal="center" vertical="center" wrapText="1"/>
      <protection locked="0"/>
    </xf>
    <xf numFmtId="0" fontId="10" fillId="11" borderId="1" xfId="0" applyFont="1" applyFill="1" applyBorder="1" applyAlignment="1">
      <alignment vertical="center" wrapText="1"/>
    </xf>
    <xf numFmtId="0" fontId="35" fillId="0" borderId="1" xfId="16" applyFont="1" applyBorder="1" applyAlignment="1">
      <alignment horizontal="center" vertical="center" wrapText="1"/>
    </xf>
    <xf numFmtId="2" fontId="23" fillId="10"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xf numFmtId="2" fontId="23" fillId="3" borderId="1" xfId="0" applyNumberFormat="1" applyFont="1" applyFill="1" applyBorder="1" applyAlignment="1">
      <alignment horizontal="center" vertical="center"/>
    </xf>
    <xf numFmtId="2" fontId="23" fillId="10"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9" fillId="2" borderId="0" xfId="6" quotePrefix="1" applyFill="1" applyAlignment="1">
      <alignment horizontal="center" vertical="center" wrapText="1"/>
    </xf>
    <xf numFmtId="0" fontId="19" fillId="17" borderId="0" xfId="1" applyNumberFormat="1" applyFont="1" applyFill="1" applyBorder="1" applyAlignment="1">
      <alignment horizontal="center" vertical="center" wrapText="1"/>
    </xf>
    <xf numFmtId="0" fontId="16" fillId="0" borderId="0" xfId="3" applyAlignment="1" applyProtection="1">
      <alignment horizontal="left" vertical="top" wrapText="1"/>
    </xf>
    <xf numFmtId="0" fontId="10" fillId="0" borderId="3" xfId="0" applyFont="1" applyBorder="1" applyAlignment="1">
      <alignment vertical="center" wrapText="1"/>
    </xf>
    <xf numFmtId="0" fontId="10" fillId="7" borderId="6" xfId="0" applyFont="1" applyFill="1" applyBorder="1" applyAlignment="1">
      <alignment vertical="center" wrapText="1"/>
    </xf>
    <xf numFmtId="0" fontId="27" fillId="18" borderId="1" xfId="0" applyFont="1" applyFill="1" applyBorder="1" applyAlignment="1">
      <alignment horizontal="center" vertical="center" wrapText="1"/>
    </xf>
    <xf numFmtId="171" fontId="23" fillId="19" borderId="3" xfId="0" applyNumberFormat="1" applyFont="1" applyFill="1" applyBorder="1" applyAlignment="1">
      <alignment horizontal="center" vertical="center" wrapText="1"/>
    </xf>
    <xf numFmtId="0" fontId="27" fillId="20" borderId="1"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17" borderId="1" xfId="0" applyFont="1" applyFill="1" applyBorder="1" applyAlignment="1">
      <alignment horizontal="center" vertical="center" wrapText="1"/>
    </xf>
    <xf numFmtId="0" fontId="19" fillId="17" borderId="12" xfId="1" applyNumberFormat="1" applyFont="1" applyFill="1" applyBorder="1" applyAlignment="1" applyProtection="1">
      <alignment horizontal="center" vertical="center" wrapText="1"/>
    </xf>
    <xf numFmtId="0" fontId="9" fillId="0" borderId="0" xfId="0" applyFont="1" applyAlignment="1">
      <alignment horizontal="center" vertical="center"/>
    </xf>
    <xf numFmtId="0" fontId="9" fillId="0" borderId="1" xfId="0" quotePrefix="1" applyFont="1" applyBorder="1" applyAlignment="1">
      <alignment horizontal="center" vertical="center" wrapText="1"/>
    </xf>
    <xf numFmtId="0" fontId="9" fillId="37" borderId="1" xfId="0" applyFont="1" applyFill="1" applyBorder="1" applyAlignment="1">
      <alignment horizontal="center" vertical="center" wrapText="1"/>
    </xf>
    <xf numFmtId="16" fontId="23" fillId="8" borderId="1" xfId="0" quotePrefix="1" applyNumberFormat="1" applyFont="1" applyFill="1" applyBorder="1" applyAlignment="1" applyProtection="1">
      <alignment horizontal="center" vertical="center" wrapText="1"/>
      <protection locked="0"/>
    </xf>
    <xf numFmtId="0" fontId="9" fillId="2" borderId="0" xfId="6" quotePrefix="1" applyFill="1" applyAlignment="1">
      <alignment vertical="center" wrapText="1"/>
    </xf>
    <xf numFmtId="0" fontId="0" fillId="2" borderId="11" xfId="0" applyFill="1" applyBorder="1"/>
    <xf numFmtId="0" fontId="23" fillId="8" borderId="1" xfId="0" quotePrefix="1"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1" fontId="9" fillId="9" borderId="1" xfId="6" applyNumberFormat="1" applyFill="1" applyBorder="1" applyAlignment="1" applyProtection="1">
      <alignment horizontal="center" vertical="center" wrapText="1"/>
      <protection locked="0"/>
    </xf>
    <xf numFmtId="179" fontId="36" fillId="7" borderId="1" xfId="0" applyNumberFormat="1" applyFont="1" applyFill="1" applyBorder="1" applyAlignment="1">
      <alignment horizontal="center" vertical="center"/>
    </xf>
    <xf numFmtId="0" fontId="9" fillId="2" borderId="11" xfId="6" applyFill="1" applyBorder="1" applyAlignment="1">
      <alignment vertical="center"/>
    </xf>
    <xf numFmtId="0" fontId="11" fillId="2" borderId="11" xfId="6" applyFont="1" applyFill="1" applyBorder="1" applyAlignment="1">
      <alignment vertical="center"/>
    </xf>
    <xf numFmtId="0" fontId="9" fillId="9" borderId="1" xfId="6" applyFill="1" applyBorder="1" applyAlignment="1">
      <alignment horizontal="center" vertical="center" wrapText="1"/>
    </xf>
    <xf numFmtId="1" fontId="9" fillId="9" borderId="1" xfId="6" applyNumberFormat="1" applyFill="1" applyBorder="1" applyAlignment="1">
      <alignment horizontal="center" vertical="center" wrapText="1"/>
    </xf>
    <xf numFmtId="164" fontId="7" fillId="12" borderId="1" xfId="7" applyNumberFormat="1" applyFont="1" applyFill="1" applyBorder="1" applyAlignment="1" applyProtection="1">
      <alignment horizontal="center" vertical="center"/>
    </xf>
    <xf numFmtId="171" fontId="7" fillId="12" borderId="1" xfId="6" applyNumberFormat="1" applyFont="1" applyFill="1" applyBorder="1" applyAlignment="1">
      <alignment horizontal="center" vertical="center"/>
    </xf>
    <xf numFmtId="164" fontId="7" fillId="23" borderId="1" xfId="7" applyNumberFormat="1" applyFont="1" applyFill="1" applyBorder="1" applyAlignment="1" applyProtection="1">
      <alignment horizontal="center" vertical="center"/>
    </xf>
    <xf numFmtId="0" fontId="12" fillId="0" borderId="1" xfId="0" applyFont="1" applyBorder="1" applyAlignment="1">
      <alignment vertical="top" wrapText="1"/>
    </xf>
    <xf numFmtId="0" fontId="10" fillId="11" borderId="1" xfId="6" applyFont="1" applyFill="1" applyBorder="1" applyAlignment="1">
      <alignment horizontal="center" vertical="center" wrapText="1"/>
    </xf>
    <xf numFmtId="0" fontId="19" fillId="17" borderId="11" xfId="1" applyNumberFormat="1" applyFont="1" applyFill="1" applyBorder="1" applyAlignment="1">
      <alignment horizontal="center" vertical="center" wrapText="1"/>
    </xf>
    <xf numFmtId="171" fontId="7" fillId="12" borderId="1" xfId="6" applyNumberFormat="1"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164" fontId="23" fillId="9" borderId="1" xfId="0" applyNumberFormat="1" applyFont="1" applyFill="1" applyBorder="1" applyAlignment="1" applyProtection="1">
      <alignment horizontal="center" vertical="center"/>
      <protection locked="0"/>
    </xf>
    <xf numFmtId="49" fontId="14" fillId="6" borderId="0" xfId="1" applyNumberFormat="1" applyFill="1" applyAlignment="1" applyProtection="1">
      <alignment horizontal="center" vertical="center" wrapText="1"/>
      <protection locked="0"/>
    </xf>
    <xf numFmtId="0" fontId="10" fillId="0" borderId="1" xfId="0" applyFont="1" applyBorder="1" applyAlignment="1">
      <alignment horizontal="left" vertical="center" wrapText="1"/>
    </xf>
    <xf numFmtId="0" fontId="27" fillId="18" borderId="1" xfId="0" applyFont="1" applyFill="1" applyBorder="1" applyAlignment="1" applyProtection="1">
      <alignment horizontal="center" vertical="center" wrapText="1"/>
      <protection locked="0"/>
    </xf>
    <xf numFmtId="0" fontId="9" fillId="2" borderId="0" xfId="6" quotePrefix="1" applyFill="1" applyAlignment="1">
      <alignment horizontal="left" vertical="center" wrapText="1"/>
    </xf>
    <xf numFmtId="0" fontId="16" fillId="0" borderId="0" xfId="3" applyFill="1" applyBorder="1" applyAlignment="1" applyProtection="1">
      <alignment horizontal="left" vertical="center"/>
    </xf>
    <xf numFmtId="0" fontId="0" fillId="0" borderId="1" xfId="0" applyBorder="1" applyAlignment="1">
      <alignment vertical="center" wrapText="1"/>
    </xf>
    <xf numFmtId="165"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49" fontId="9" fillId="9" borderId="1" xfId="0" quotePrefix="1" applyNumberFormat="1" applyFont="1" applyFill="1" applyBorder="1" applyAlignment="1" applyProtection="1">
      <alignment horizontal="center" vertical="center" wrapText="1"/>
      <protection locked="0"/>
    </xf>
    <xf numFmtId="0" fontId="9" fillId="9" borderId="1" xfId="0" quotePrefix="1" applyFont="1" applyFill="1" applyBorder="1" applyAlignment="1" applyProtection="1">
      <alignment horizontal="center" vertical="center" wrapText="1"/>
      <protection locked="0"/>
    </xf>
    <xf numFmtId="1" fontId="9" fillId="9" borderId="1" xfId="0" quotePrefix="1" applyNumberFormat="1"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49" fontId="0" fillId="14" borderId="1" xfId="0" applyNumberFormat="1" applyFill="1" applyBorder="1" applyAlignment="1" applyProtection="1">
      <alignment horizontal="center" vertical="center" wrapText="1"/>
      <protection locked="0"/>
    </xf>
    <xf numFmtId="0" fontId="0" fillId="14" borderId="1" xfId="0" applyFill="1" applyBorder="1" applyAlignment="1" applyProtection="1">
      <alignment horizontal="center" vertical="center" wrapText="1"/>
      <protection locked="0"/>
    </xf>
    <xf numFmtId="1" fontId="9" fillId="9" borderId="1" xfId="6" quotePrefix="1" applyNumberFormat="1" applyFill="1" applyBorder="1" applyAlignment="1" applyProtection="1">
      <alignment horizontal="center" vertical="center" wrapText="1"/>
      <protection locked="0"/>
    </xf>
    <xf numFmtId="0" fontId="9" fillId="0" borderId="0" xfId="6" applyAlignment="1">
      <alignment vertical="center"/>
    </xf>
    <xf numFmtId="49" fontId="9" fillId="9" borderId="1" xfId="0" applyNumberFormat="1" applyFont="1" applyFill="1" applyBorder="1" applyAlignment="1" applyProtection="1">
      <alignment horizontal="center" vertical="center" wrapText="1"/>
      <protection locked="0"/>
    </xf>
    <xf numFmtId="165" fontId="0" fillId="14" borderId="1" xfId="0" applyNumberFormat="1" applyFill="1" applyBorder="1" applyAlignment="1" applyProtection="1">
      <alignment horizontal="center" vertical="center" wrapText="1"/>
      <protection locked="0"/>
    </xf>
    <xf numFmtId="165" fontId="0" fillId="15" borderId="1" xfId="0" applyNumberFormat="1" applyFill="1" applyBorder="1" applyAlignment="1" applyProtection="1">
      <alignment horizontal="center" vertical="center" wrapText="1"/>
      <protection locked="0"/>
    </xf>
    <xf numFmtId="0" fontId="0" fillId="15" borderId="1" xfId="0" applyFill="1" applyBorder="1" applyAlignment="1" applyProtection="1">
      <alignment horizontal="center" vertical="center" wrapText="1"/>
      <protection locked="0"/>
    </xf>
    <xf numFmtId="165" fontId="5" fillId="15" borderId="6" xfId="78" applyNumberFormat="1" applyFont="1" applyFill="1" applyBorder="1" applyAlignment="1" applyProtection="1">
      <alignment horizontal="center" vertical="center"/>
      <protection locked="0"/>
    </xf>
    <xf numFmtId="0" fontId="9" fillId="0" borderId="0" xfId="0" quotePrefix="1" applyFont="1" applyAlignment="1">
      <alignment horizontal="left" wrapText="1"/>
    </xf>
    <xf numFmtId="0" fontId="22" fillId="0" borderId="0" xfId="0" quotePrefix="1" applyFont="1" applyAlignment="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7" fillId="0" borderId="0" xfId="0" quotePrefix="1" applyFont="1" applyAlignment="1">
      <alignment horizontal="left" vertical="top" wrapText="1"/>
    </xf>
    <xf numFmtId="49" fontId="14" fillId="6" borderId="0" xfId="1" applyNumberFormat="1" applyFill="1" applyAlignment="1" applyProtection="1">
      <alignment horizontal="center" vertical="center" wrapText="1"/>
      <protection locked="0"/>
    </xf>
    <xf numFmtId="49" fontId="14" fillId="6" borderId="0" xfId="1" applyNumberFormat="1" applyFill="1" applyAlignment="1" applyProtection="1">
      <alignment horizontal="left" vertical="center" wrapText="1"/>
      <protection locked="0"/>
    </xf>
    <xf numFmtId="0" fontId="9" fillId="2" borderId="8" xfId="6" quotePrefix="1" applyFill="1" applyBorder="1" applyAlignment="1">
      <alignment horizontal="center" vertical="center" wrapText="1"/>
    </xf>
    <xf numFmtId="0" fontId="32" fillId="0" borderId="8" xfId="15" quotePrefix="1" applyFill="1" applyBorder="1" applyAlignment="1">
      <alignment horizontal="left" vertical="top" wrapText="1"/>
    </xf>
    <xf numFmtId="0" fontId="10" fillId="0" borderId="1" xfId="0" applyFont="1" applyBorder="1" applyAlignment="1">
      <alignment horizontal="left" vertical="center" wrapText="1"/>
    </xf>
    <xf numFmtId="0" fontId="9" fillId="17" borderId="0" xfId="0" applyFont="1" applyFill="1" applyAlignment="1">
      <alignment horizontal="left" vertical="center" wrapText="1"/>
    </xf>
    <xf numFmtId="0" fontId="10" fillId="17" borderId="0" xfId="0" applyFont="1" applyFill="1" applyAlignment="1">
      <alignment horizontal="left" vertical="center" wrapText="1"/>
    </xf>
    <xf numFmtId="0" fontId="19" fillId="6" borderId="1" xfId="1" applyNumberFormat="1" applyFont="1" applyFill="1" applyBorder="1" applyAlignment="1">
      <alignment horizontal="center" vertical="center" wrapText="1"/>
    </xf>
    <xf numFmtId="171" fontId="23" fillId="19" borderId="3" xfId="0" applyNumberFormat="1" applyFont="1" applyFill="1" applyBorder="1" applyAlignment="1" applyProtection="1">
      <alignment horizontal="center" vertical="center"/>
      <protection locked="0"/>
    </xf>
    <xf numFmtId="171" fontId="23" fillId="19" borderId="5" xfId="0" applyNumberFormat="1" applyFont="1" applyFill="1" applyBorder="1" applyAlignment="1" applyProtection="1">
      <alignment horizontal="center" vertical="center"/>
      <protection locked="0"/>
    </xf>
    <xf numFmtId="0" fontId="9" fillId="4" borderId="1" xfId="0" applyFont="1" applyFill="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6" fillId="0" borderId="0" xfId="3" applyFill="1" applyAlignment="1" applyProtection="1"/>
    <xf numFmtId="0" fontId="0" fillId="2" borderId="18" xfId="0" applyFill="1" applyBorder="1" applyAlignment="1">
      <alignment horizontal="left" vertical="center"/>
    </xf>
    <xf numFmtId="0" fontId="0" fillId="2" borderId="8" xfId="0" applyFill="1" applyBorder="1" applyAlignment="1">
      <alignment horizontal="left" vertical="center"/>
    </xf>
    <xf numFmtId="0" fontId="0" fillId="2" borderId="19" xfId="0" applyFill="1" applyBorder="1" applyAlignment="1">
      <alignment horizontal="left" vertical="center"/>
    </xf>
    <xf numFmtId="0" fontId="10" fillId="2" borderId="6" xfId="0" applyFont="1" applyFill="1" applyBorder="1" applyAlignment="1">
      <alignment horizontal="left" vertical="top"/>
    </xf>
    <xf numFmtId="0" fontId="10" fillId="2" borderId="14" xfId="0" applyFont="1" applyFill="1" applyBorder="1" applyAlignment="1">
      <alignment horizontal="left" vertical="top"/>
    </xf>
    <xf numFmtId="0" fontId="10" fillId="2" borderId="2" xfId="0" applyFont="1" applyFill="1" applyBorder="1" applyAlignment="1">
      <alignment horizontal="left" vertical="top"/>
    </xf>
    <xf numFmtId="0" fontId="9" fillId="17" borderId="1"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16" fillId="2" borderId="16" xfId="3" applyFill="1" applyBorder="1" applyAlignment="1" applyProtection="1">
      <alignment horizontal="left" vertical="center" wrapText="1"/>
    </xf>
    <xf numFmtId="0" fontId="16" fillId="0" borderId="15" xfId="3" applyBorder="1" applyAlignment="1" applyProtection="1">
      <alignment horizontal="left" vertical="center" wrapText="1"/>
    </xf>
    <xf numFmtId="0" fontId="16" fillId="0" borderId="17" xfId="3" applyBorder="1" applyAlignment="1" applyProtection="1">
      <alignment horizontal="left" vertical="center" wrapText="1"/>
    </xf>
    <xf numFmtId="0" fontId="27" fillId="18"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2" borderId="8" xfId="6" quotePrefix="1" applyFill="1" applyBorder="1" applyAlignment="1">
      <alignment horizontal="left" vertical="center" wrapText="1"/>
    </xf>
    <xf numFmtId="0" fontId="9" fillId="2" borderId="0" xfId="6" quotePrefix="1" applyFill="1" applyAlignment="1">
      <alignment horizontal="left" vertical="center" wrapText="1"/>
    </xf>
    <xf numFmtId="0" fontId="9" fillId="2" borderId="8" xfId="0" quotePrefix="1" applyFont="1" applyFill="1" applyBorder="1" applyAlignment="1">
      <alignment horizontal="left" vertical="center" wrapText="1"/>
    </xf>
    <xf numFmtId="0" fontId="19"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17" borderId="0" xfId="0" applyFont="1" applyFill="1" applyAlignment="1">
      <alignment horizontal="center"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0" fillId="0" borderId="8" xfId="0" applyBorder="1" applyAlignment="1">
      <alignment horizontal="left" vertical="center" wrapText="1"/>
    </xf>
    <xf numFmtId="0" fontId="12" fillId="0" borderId="6" xfId="0" applyFont="1" applyBorder="1" applyAlignment="1">
      <alignment vertical="top" wrapText="1"/>
    </xf>
    <xf numFmtId="0" fontId="0" fillId="0" borderId="14" xfId="0" applyBorder="1" applyAlignment="1">
      <alignment vertical="top" wrapText="1"/>
    </xf>
    <xf numFmtId="0" fontId="0" fillId="0" borderId="2" xfId="0" applyBorder="1" applyAlignment="1">
      <alignment vertical="top" wrapText="1"/>
    </xf>
    <xf numFmtId="0" fontId="8" fillId="0" borderId="1" xfId="0" applyFont="1" applyBorder="1" applyAlignment="1">
      <alignment vertical="center" wrapText="1"/>
    </xf>
    <xf numFmtId="0" fontId="0" fillId="0" borderId="1" xfId="0" applyBorder="1" applyAlignment="1">
      <alignment vertical="center"/>
    </xf>
    <xf numFmtId="0" fontId="10" fillId="7" borderId="1" xfId="0" applyFont="1" applyFill="1" applyBorder="1" applyAlignment="1">
      <alignment horizontal="center" vertical="center" wrapText="1"/>
    </xf>
    <xf numFmtId="0" fontId="8" fillId="0" borderId="1" xfId="0" applyFont="1" applyBorder="1" applyAlignment="1">
      <alignment wrapText="1"/>
    </xf>
    <xf numFmtId="0" fontId="0" fillId="0" borderId="1" xfId="0" applyBorder="1" applyAlignment="1"/>
    <xf numFmtId="0" fontId="8" fillId="0" borderId="3" xfId="0" applyFont="1" applyBorder="1" applyAlignment="1">
      <alignment vertical="center" wrapText="1"/>
    </xf>
    <xf numFmtId="0" fontId="8"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2" fillId="0" borderId="1" xfId="0" applyFont="1" applyBorder="1" applyAlignment="1">
      <alignment wrapText="1"/>
    </xf>
    <xf numFmtId="0" fontId="10" fillId="0" borderId="1" xfId="0" applyFont="1" applyBorder="1" applyAlignment="1"/>
    <xf numFmtId="0" fontId="32" fillId="0" borderId="8" xfId="15" quotePrefix="1" applyFill="1" applyBorder="1" applyAlignment="1" applyProtection="1">
      <alignment horizontal="left" vertical="center" wrapText="1"/>
    </xf>
    <xf numFmtId="0" fontId="32" fillId="0" borderId="8" xfId="15" quotePrefix="1" applyFill="1" applyBorder="1" applyAlignment="1" applyProtection="1">
      <alignment horizontal="center" vertical="center" wrapText="1"/>
    </xf>
    <xf numFmtId="0" fontId="19" fillId="6" borderId="1" xfId="1" applyNumberFormat="1" applyFont="1" applyFill="1" applyBorder="1" applyAlignment="1" applyProtection="1">
      <alignment horizontal="center" vertical="center" wrapText="1"/>
    </xf>
    <xf numFmtId="0" fontId="10" fillId="7" borderId="3"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4" xfId="0" applyFont="1" applyFill="1" applyBorder="1" applyAlignment="1" applyProtection="1">
      <alignment horizontal="center" vertical="center" wrapText="1"/>
      <protection locked="0"/>
    </xf>
    <xf numFmtId="0" fontId="9" fillId="0" borderId="8" xfId="0" applyFont="1" applyBorder="1" applyAlignment="1">
      <alignment horizontal="left" vertical="center"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9" fillId="6" borderId="4" xfId="1" applyNumberFormat="1" applyFont="1" applyFill="1" applyBorder="1" applyAlignment="1">
      <alignment horizontal="center" vertical="center" wrapText="1"/>
    </xf>
    <xf numFmtId="0" fontId="19" fillId="6" borderId="5" xfId="1" applyNumberFormat="1" applyFont="1" applyFill="1" applyBorder="1" applyAlignment="1">
      <alignment horizontal="center" vertical="center" wrapText="1"/>
    </xf>
    <xf numFmtId="0" fontId="9"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2" fillId="17" borderId="0" xfId="15" quotePrefix="1" applyFill="1" applyBorder="1" applyAlignment="1">
      <alignment horizontal="left" vertical="top" wrapText="1"/>
    </xf>
    <xf numFmtId="0" fontId="28" fillId="6" borderId="3" xfId="1" applyNumberFormat="1" applyFont="1" applyFill="1" applyBorder="1" applyAlignment="1" applyProtection="1">
      <alignment horizontal="center" vertical="center" wrapText="1"/>
    </xf>
    <xf numFmtId="0" fontId="28" fillId="6" borderId="4" xfId="1" applyNumberFormat="1" applyFont="1" applyFill="1" applyBorder="1" applyAlignment="1" applyProtection="1">
      <alignment horizontal="center" vertical="center" wrapText="1"/>
    </xf>
    <xf numFmtId="0" fontId="28" fillId="6" borderId="5" xfId="1" applyNumberFormat="1" applyFont="1" applyFill="1" applyBorder="1" applyAlignment="1" applyProtection="1">
      <alignment horizontal="center" vertical="center" wrapText="1"/>
    </xf>
    <xf numFmtId="0" fontId="10" fillId="7" borderId="3" xfId="0" applyFont="1" applyFill="1" applyBorder="1" applyAlignment="1">
      <alignment horizontal="left" vertical="center" wrapText="1"/>
    </xf>
    <xf numFmtId="0" fontId="10" fillId="7" borderId="4" xfId="0" applyFont="1" applyFill="1" applyBorder="1" applyAlignment="1">
      <alignment horizontal="left" vertical="center" wrapText="1"/>
    </xf>
    <xf numFmtId="0" fontId="10" fillId="7" borderId="5" xfId="0" applyFont="1" applyFill="1" applyBorder="1" applyAlignment="1">
      <alignment horizontal="left" vertical="center" wrapText="1"/>
    </xf>
    <xf numFmtId="0" fontId="28" fillId="6" borderId="3" xfId="1" applyNumberFormat="1" applyFont="1" applyFill="1" applyBorder="1" applyAlignment="1" applyProtection="1">
      <alignment horizontal="left" vertical="center" wrapText="1"/>
    </xf>
    <xf numFmtId="0" fontId="28" fillId="6" borderId="4" xfId="1" applyNumberFormat="1" applyFont="1" applyFill="1" applyBorder="1" applyAlignment="1" applyProtection="1">
      <alignment horizontal="left" vertical="center" wrapText="1"/>
    </xf>
    <xf numFmtId="0" fontId="28" fillId="6" borderId="5" xfId="1" applyNumberFormat="1" applyFont="1" applyFill="1" applyBorder="1" applyAlignment="1" applyProtection="1">
      <alignment horizontal="left" vertical="center" wrapText="1"/>
    </xf>
    <xf numFmtId="0" fontId="9" fillId="0" borderId="0" xfId="0" quotePrefix="1" applyFont="1" applyAlignment="1">
      <alignment horizontal="left" vertical="top" wrapText="1"/>
    </xf>
    <xf numFmtId="0" fontId="9" fillId="0" borderId="0" xfId="0" quotePrefix="1" applyFont="1" applyAlignment="1">
      <alignment horizontal="left"/>
    </xf>
  </cellXfs>
  <cellStyles count="271">
    <cellStyle name="%" xfId="67" xr:uid="{204AA61A-4250-4003-A8A3-7327B08ABBAE}"/>
    <cellStyle name="]_x000d__x000a_Zoomed=1_x000d__x000a_Row=0_x000d__x000a_Column=0_x000d__x000a_Height=0_x000d__x000a_Width=0_x000d__x000a_FontName=FoxFont_x000d__x000a_FontStyle=0_x000d__x000a_FontSize=9_x000d__x000a_PrtFontName=FoxPrin" xfId="68" xr:uid="{9A1F1632-57B3-4047-93D4-FB5428A8DB92}"/>
    <cellStyle name="=C:\WINNT\SYSTEM32\COMMAND.COM" xfId="69" xr:uid="{688746F9-7837-46BE-BE8E-7D1D8FA58C84}"/>
    <cellStyle name="=C:\WINNT\SYSTEM32\COMMAND.COM 2" xfId="70" xr:uid="{53C56619-D2E6-445F-998D-1DC5D05C2DE3}"/>
    <cellStyle name="=C:\WINNT\SYSTEM32\COMMAND.COM 2 2" xfId="71" xr:uid="{CB00D6B9-60A2-40F3-B5D4-5A5D9B6461CF}"/>
    <cellStyle name="=C:\WINNT\SYSTEM32\COMMAND.COM 3" xfId="72" xr:uid="{6884514C-598B-442E-B1A8-873865106BBE}"/>
    <cellStyle name="=C:\WINNT35\SYSTEM32\COMMAND.COM" xfId="73" xr:uid="{12A86A1B-B98F-4448-BDCC-6DEA6BD637A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1" xr:uid="{37FDC5F4-B8FC-4759-B211-9B7781C0A7C2}"/>
    <cellStyle name="Bad 2" xfId="22" xr:uid="{8DF4ECCC-FC88-4302-AFA9-5F4DB3B17297}"/>
    <cellStyle name="Blank_CEPATNEI" xfId="20" xr:uid="{00000000-0005-0000-0000-000008000000}"/>
    <cellStyle name="ColumnHeading_CEPATNEI" xfId="254" xr:uid="{A44E4E63-E09D-4ED4-A167-88B7E51656B2}"/>
    <cellStyle name="Comma 2" xfId="7" xr:uid="{00000000-0005-0000-0000-000009000000}"/>
    <cellStyle name="Comma 2 2" xfId="23" xr:uid="{5BEC9D35-04EC-42DD-8759-E1C53FB0E876}"/>
    <cellStyle name="Comma 3" xfId="24" xr:uid="{A7B62514-C3ED-460D-A749-6558A76F6C89}"/>
    <cellStyle name="Comma 3 2" xfId="25" xr:uid="{CF6EB2BD-AE0C-4593-94E6-93D6BF44BFB8}"/>
    <cellStyle name="Comma 4" xfId="26" xr:uid="{F034E18D-F362-4123-86B8-2665950116F4}"/>
    <cellStyle name="Comma 5" xfId="27" xr:uid="{28538F91-784C-4F69-B225-124578709C5A}"/>
    <cellStyle name="Comma 6" xfId="74" xr:uid="{B9666F59-51E5-42FD-B020-F793026716C6}"/>
    <cellStyle name="Currency [0] 2" xfId="255" xr:uid="{74625FB1-0023-4125-A0E6-C71346B266D2}"/>
    <cellStyle name="Currency [0] 2 2" xfId="256" xr:uid="{1DA1528D-A57D-4CA3-BAA7-36005602CD8F}"/>
    <cellStyle name="Currency [0] 3" xfId="257" xr:uid="{182638FD-30A6-47BB-AAAE-A5A27CE75D09}"/>
    <cellStyle name="Currency 2" xfId="28" xr:uid="{25F699A8-3A18-459E-A728-F1DF60EBF01C}"/>
    <cellStyle name="Currency 2 2" xfId="258" xr:uid="{C39DE21B-B0D2-4454-A43A-20F340D7899A}"/>
    <cellStyle name="Currency 3" xfId="29" xr:uid="{43E05B1D-714A-44BB-AA4B-731354672156}"/>
    <cellStyle name="Currency 3 2" xfId="75" xr:uid="{024BD5DF-2D28-4233-B24A-93C52314A842}"/>
    <cellStyle name="Currency 3 3" xfId="76" xr:uid="{511362FF-2CBA-49DB-9D62-8A86D2E95CEA}"/>
    <cellStyle name="EmptyCell_CEPATNEI" xfId="30" xr:uid="{5315E4DE-DDBC-4C60-BC82-AF92F604EDD3}"/>
    <cellStyle name="Fixed_CEPATNEI" xfId="259" xr:uid="{9B382216-2BA4-4441-A56C-8D31FD79B4C7}"/>
    <cellStyle name="Good 2" xfId="260" xr:uid="{2F27ED82-1C59-411E-B4EE-C09FB8DB4DEE}"/>
    <cellStyle name="Heading 2" xfId="4" builtinId="17"/>
    <cellStyle name="Heading 3" xfId="5" builtinId="18"/>
    <cellStyle name="Heading 4" xfId="1" builtinId="19"/>
    <cellStyle name="Hyperlink" xfId="3" builtinId="8"/>
    <cellStyle name="Hyperlink 2" xfId="31" xr:uid="{E0CE6555-D9CB-407E-85C2-6344067A90A3}"/>
    <cellStyle name="Hyperlink 3" xfId="77" xr:uid="{6E36915E-6362-462E-B824-949F00E3B1D0}"/>
    <cellStyle name="Input" xfId="2" builtinId="20"/>
    <cellStyle name="LinkedTo_CEPATNEI" xfId="261" xr:uid="{432EACDA-10FE-482A-A112-68A5CEFEF7EB}"/>
    <cellStyle name="LinksFrom_CEPATNEI" xfId="32" xr:uid="{10797342-A2C7-4CAC-99DA-194A4E3DE5FC}"/>
    <cellStyle name="Neutral" xfId="15" builtinId="28"/>
    <cellStyle name="Normal" xfId="0" builtinId="0"/>
    <cellStyle name="Normal 10" xfId="33" xr:uid="{C38AE6B1-B70E-4F14-B330-96CD176C4113}"/>
    <cellStyle name="Normal 100" xfId="79" xr:uid="{50121735-9AED-4005-AF73-0FAEFE8772C5}"/>
    <cellStyle name="Normal 101" xfId="80" xr:uid="{866C5C3C-14F0-488D-B35F-4D477AAF1785}"/>
    <cellStyle name="Normal 102" xfId="81" xr:uid="{F83BE98D-FDB4-4507-AC41-B1FCF05A3770}"/>
    <cellStyle name="Normal 103" xfId="82" xr:uid="{D7D351F5-FEB9-4267-B119-A7FAFC3CFDEC}"/>
    <cellStyle name="Normal 104" xfId="83" xr:uid="{FD4C8DAE-13E5-472C-9A15-E189DF8691A3}"/>
    <cellStyle name="Normal 105" xfId="84" xr:uid="{75D3B52E-784F-4C8F-AA6A-101EA7084444}"/>
    <cellStyle name="Normal 106" xfId="85" xr:uid="{DF939B80-26D8-485A-AEE2-F893EB149B82}"/>
    <cellStyle name="Normal 107" xfId="86" xr:uid="{DD4D15A1-3B0D-4D93-8947-7258C670EA70}"/>
    <cellStyle name="Normal 108" xfId="87" xr:uid="{8B0B6192-376D-4CB5-A6E9-865D1641FA5F}"/>
    <cellStyle name="Normal 109" xfId="88" xr:uid="{4986FE7C-6936-43E2-8220-D606A79D6E56}"/>
    <cellStyle name="Normal 11" xfId="89" xr:uid="{C137A912-A1DD-4A2A-B8E7-3ED5210B5ADC}"/>
    <cellStyle name="Normal 110" xfId="90" xr:uid="{47109DBB-4C8B-4C7D-833F-8486E4EF49C0}"/>
    <cellStyle name="Normal 111" xfId="91" xr:uid="{0D32E471-68CC-4104-95FE-676B2D52E7EC}"/>
    <cellStyle name="Normal 112" xfId="92" xr:uid="{F5A668A4-31FE-4E24-86AC-AA6F3E8C47FF}"/>
    <cellStyle name="Normal 113" xfId="93" xr:uid="{682F707E-4D0D-429C-A928-4D594ACF9150}"/>
    <cellStyle name="Normal 114" xfId="94" xr:uid="{4979523A-C1CA-4200-BF06-8233325761B6}"/>
    <cellStyle name="Normal 115" xfId="95" xr:uid="{FC89E6D8-F6FC-4671-9225-807F3731121A}"/>
    <cellStyle name="Normal 116" xfId="96" xr:uid="{12D2D116-D0F0-4881-B685-446CA880C315}"/>
    <cellStyle name="Normal 117" xfId="97" xr:uid="{EDADA85A-81DD-418D-B400-7BD2886E16FB}"/>
    <cellStyle name="Normal 118" xfId="98" xr:uid="{7CAF9D57-731C-4331-A7E6-3942ED7804F9}"/>
    <cellStyle name="Normal 119" xfId="99" xr:uid="{2243D8DA-DF2A-4DB2-BE9B-DF87F50BCF63}"/>
    <cellStyle name="Normal 12" xfId="100" xr:uid="{A263A415-8A22-4F34-BF51-588A0B4C2FDD}"/>
    <cellStyle name="Normal 120" xfId="101" xr:uid="{F7FCC683-A346-4332-9058-9D522F1704E1}"/>
    <cellStyle name="Normal 121" xfId="102" xr:uid="{7C49580B-C462-4A8C-ABD1-1AA3D6D6C7BA}"/>
    <cellStyle name="Normal 122" xfId="103" xr:uid="{50EB86C3-6757-4FE0-B452-14B6962E9668}"/>
    <cellStyle name="Normal 123" xfId="104" xr:uid="{3A8611F7-F821-4964-8F13-1C6F23DC57E6}"/>
    <cellStyle name="Normal 124" xfId="105" xr:uid="{1F402438-69C9-4003-AE54-5CF8C584C1FE}"/>
    <cellStyle name="Normal 125" xfId="106" xr:uid="{F8195537-8510-4AA8-BF7F-F5E718278CB9}"/>
    <cellStyle name="Normal 126" xfId="107" xr:uid="{B89D8AB2-8FDA-4E0A-9A27-C3D53FAFC96A}"/>
    <cellStyle name="Normal 127" xfId="108" xr:uid="{D3A46D20-EB8C-4697-8940-4A213E58738B}"/>
    <cellStyle name="Normal 128" xfId="109" xr:uid="{2E42055C-909E-4262-BD0A-199C0225761B}"/>
    <cellStyle name="Normal 129" xfId="110" xr:uid="{27CE4DF0-431A-4D40-A537-0CDB148BCC2C}"/>
    <cellStyle name="Normal 13" xfId="111" xr:uid="{A9303766-E572-4B15-87AA-51B77E93148E}"/>
    <cellStyle name="Normal 130" xfId="112" xr:uid="{6B05C4E9-66BD-4FCD-BC3C-ED1154550322}"/>
    <cellStyle name="Normal 131" xfId="113" xr:uid="{27E29DF4-EB01-42CF-AC5E-03FC4A913B42}"/>
    <cellStyle name="Normal 132" xfId="114" xr:uid="{C69E2697-D7DF-4C9B-A287-66132C0DCD83}"/>
    <cellStyle name="Normal 133" xfId="115" xr:uid="{9921B289-C453-409F-B37B-B0724EDFEA2E}"/>
    <cellStyle name="Normal 134" xfId="116" xr:uid="{8114FBD9-41B5-48A3-9832-6F0E227D6793}"/>
    <cellStyle name="Normal 135" xfId="117" xr:uid="{24E091AB-1071-401F-8F87-35590F82023B}"/>
    <cellStyle name="Normal 136" xfId="118" xr:uid="{92002227-C374-411B-AD02-3FE0E8414E8D}"/>
    <cellStyle name="Normal 137" xfId="119" xr:uid="{73BE875B-E6DF-46E6-83C1-0AB3DF597B95}"/>
    <cellStyle name="Normal 138" xfId="120" xr:uid="{184D341F-F601-422C-B4D8-031E357E4C85}"/>
    <cellStyle name="Normal 139" xfId="121" xr:uid="{C44E8EB1-0B81-485A-968F-D79A70F8825D}"/>
    <cellStyle name="Normal 14" xfId="122" xr:uid="{502FFA18-D832-4F5C-861C-9845CC5688E7}"/>
    <cellStyle name="Normal 140" xfId="123" xr:uid="{5943FC2F-9ABC-4CC4-B51B-7F3EFBCF15E5}"/>
    <cellStyle name="Normal 141" xfId="124" xr:uid="{3E542E56-3444-47B2-9980-FBA2C1FFF884}"/>
    <cellStyle name="Normal 142" xfId="125" xr:uid="{FF4DEFC2-375F-4641-93FB-9154FD7C3C62}"/>
    <cellStyle name="Normal 143" xfId="126" xr:uid="{FA5FD1FC-A7F8-4E82-ADEC-39A72BB762C4}"/>
    <cellStyle name="Normal 144" xfId="127" xr:uid="{EF856EF8-90B2-465B-A7E3-98A65F50688C}"/>
    <cellStyle name="Normal 145" xfId="128" xr:uid="{4AEB2552-4E17-4E26-9C31-265D386E8A6F}"/>
    <cellStyle name="Normal 146" xfId="129" xr:uid="{8F6D75E0-FDE9-4033-A0A0-7129FE49BB68}"/>
    <cellStyle name="Normal 147" xfId="130" xr:uid="{9E654DB7-3D80-40AB-B23C-5864E70BB797}"/>
    <cellStyle name="Normal 148" xfId="131" xr:uid="{2523C3CD-0466-4A9C-994F-156381CD5486}"/>
    <cellStyle name="Normal 149" xfId="132" xr:uid="{18033832-7654-4622-B753-60A1656AA954}"/>
    <cellStyle name="Normal 15" xfId="133" xr:uid="{CE22CF92-21AF-4D68-AEBB-07D233AE2E0D}"/>
    <cellStyle name="Normal 150" xfId="134" xr:uid="{FBBB3F56-6C7B-4354-A71A-3D7D87213283}"/>
    <cellStyle name="Normal 151" xfId="135" xr:uid="{89A25B09-ECBA-44A7-ABA1-F6C5A1B7BE1A}"/>
    <cellStyle name="Normal 152" xfId="136" xr:uid="{005EF8DA-C70A-4F9D-9F2E-6AAE0EA40926}"/>
    <cellStyle name="Normal 154" xfId="137" xr:uid="{527F70DC-36B1-42DC-BC2A-46F90DEE14F0}"/>
    <cellStyle name="Normal 156" xfId="138" xr:uid="{8B7055BA-CE89-4B0E-9D25-CF16DEC4789C}"/>
    <cellStyle name="Normal 16" xfId="139" xr:uid="{1BA8DCD6-536A-472B-AE57-CCE37542C44A}"/>
    <cellStyle name="Normal 17" xfId="140" xr:uid="{84AD577B-FBB3-4815-9D10-6448A7FBCCF7}"/>
    <cellStyle name="Normal 18" xfId="141" xr:uid="{84264A70-3F29-4DAF-AFF9-BCBF90B61FD8}"/>
    <cellStyle name="Normal 18 4" xfId="34" xr:uid="{229CF5A7-A52F-4297-AE60-D74925770368}"/>
    <cellStyle name="Normal 18 4 2" xfId="35" xr:uid="{F5601D3E-13BF-4363-8B49-4BC00C0F6F00}"/>
    <cellStyle name="Normal 18 4 2 2" xfId="36" xr:uid="{876570B3-636C-44CB-8A10-0945166C3496}"/>
    <cellStyle name="Normal 18 4 2 2 2" xfId="37" xr:uid="{BEB97860-B552-4B9D-826D-054CB061953B}"/>
    <cellStyle name="Normal 18 4 2 2_Look-up Table (updated)" xfId="38" xr:uid="{35423045-765E-4DC5-A255-DBA4763DB1D5}"/>
    <cellStyle name="Normal 18 4 2 3" xfId="39" xr:uid="{4B344FFB-635E-4919-91FC-5E7D66355022}"/>
    <cellStyle name="Normal 18 4 2_Look-up Table (updated)" xfId="40" xr:uid="{93BAA230-11AD-4FEB-A02A-FF8027DE7F9B}"/>
    <cellStyle name="Normal 18 4 3" xfId="41" xr:uid="{1298ABE3-B2C4-4946-B377-B30B812C5FFB}"/>
    <cellStyle name="Normal 18 4 3 2" xfId="42" xr:uid="{4D860BF6-30E5-426B-9A31-069E3A082D27}"/>
    <cellStyle name="Normal 18 4 3_Look-up Table (updated)" xfId="43" xr:uid="{C92C7DB4-A88B-44F2-AE6F-FC0ABCB769CB}"/>
    <cellStyle name="Normal 18 4 4" xfId="44" xr:uid="{15FCE554-02DD-42AE-85AC-223D21ACC611}"/>
    <cellStyle name="Normal 18 4_Look-up Table (updated)" xfId="45" xr:uid="{F40B4788-5FD7-4550-B687-51B944445FA3}"/>
    <cellStyle name="Normal 19" xfId="142" xr:uid="{43274850-09A2-4B93-8C9A-91C92AED05F6}"/>
    <cellStyle name="Normal 2" xfId="6" xr:uid="{00000000-0005-0000-0000-000011000000}"/>
    <cellStyle name="Normal 2 2" xfId="47" xr:uid="{006B6B69-E7AB-48D2-9EF7-5F4A75A524AB}"/>
    <cellStyle name="Normal 2 2 2" xfId="48" xr:uid="{CE8FBF16-C06C-4EED-A55E-25D7C2399DC7}"/>
    <cellStyle name="Normal 2 2_Look-up Table (updated)" xfId="49" xr:uid="{351C4EDC-A2F8-48DA-A799-6BBB30EA1C33}"/>
    <cellStyle name="Normal 2 3" xfId="50" xr:uid="{EFF79C7C-22DF-42C4-9C4C-8D03FD86AE43}"/>
    <cellStyle name="Normal 2_Annex 2a Import" xfId="46" xr:uid="{ABCDFAB7-5593-49F7-9C19-CB9E050852AC}"/>
    <cellStyle name="Normal 20" xfId="143" xr:uid="{B04A0709-9A68-487B-8A43-F8D4B8A9E305}"/>
    <cellStyle name="Normal 21" xfId="144" xr:uid="{A6913C47-4A40-45B1-9B85-55D8FBA6DA02}"/>
    <cellStyle name="Normal 22" xfId="145" xr:uid="{CDBED7E1-7184-4DE7-A8FD-DB45202D53E8}"/>
    <cellStyle name="Normal 23" xfId="146" xr:uid="{55520DD5-F0FD-4D90-8A0D-D764AA6BD21C}"/>
    <cellStyle name="Normal 24" xfId="147" xr:uid="{CB34EF6B-D30B-4674-B8B1-BF5CF84E4757}"/>
    <cellStyle name="Normal 25" xfId="148" xr:uid="{6DBE8A30-12F8-40AD-B7B4-E7750ABAE752}"/>
    <cellStyle name="Normal 26" xfId="149" xr:uid="{4D090BD3-55FF-4A95-AA6E-A4F9C6F10B28}"/>
    <cellStyle name="Normal 27" xfId="150" xr:uid="{D40669C7-0D3B-4646-A818-8C67C4B9B62B}"/>
    <cellStyle name="Normal 28" xfId="151" xr:uid="{D0675022-223B-4DA3-9A82-615C07FFA6AE}"/>
    <cellStyle name="Normal 29" xfId="152" xr:uid="{410C23B1-777F-449E-A0C9-8D5631BF3822}"/>
    <cellStyle name="Normal 3" xfId="14" xr:uid="{00000000-0005-0000-0000-000012000000}"/>
    <cellStyle name="Normal 3 2" xfId="52" xr:uid="{B6BF906C-686A-4283-878E-EB4967F36FF7}"/>
    <cellStyle name="Normal 3 2 2" xfId="153" xr:uid="{55762405-97F5-4A68-B4A5-5F4EB98566C2}"/>
    <cellStyle name="Normal 3 2_Annex 6 New or Amended EHV" xfId="262" xr:uid="{491782F8-B33C-4DAF-BF2D-03A8957721DA}"/>
    <cellStyle name="Normal 3 3" xfId="263" xr:uid="{1E40ED06-9B66-4BF5-B7CA-7BDF4F21D815}"/>
    <cellStyle name="Normal 3_Annex 2a Import" xfId="51" xr:uid="{414D1C87-4232-44EE-9818-1D72485E8B43}"/>
    <cellStyle name="Normal 30" xfId="154" xr:uid="{6563525B-DF3C-40AC-887D-514BA9C78EF3}"/>
    <cellStyle name="Normal 31" xfId="155" xr:uid="{8E19B996-3C09-4B7C-B515-ABEC254E5374}"/>
    <cellStyle name="Normal 32" xfId="156" xr:uid="{FC2DEE7F-0901-4F24-8E0F-BA32CC620332}"/>
    <cellStyle name="Normal 33" xfId="157" xr:uid="{C1D6D146-9548-41FF-82FB-4FDB9ACDC3E9}"/>
    <cellStyle name="Normal 34" xfId="158" xr:uid="{8036DE91-97CA-4E0F-A8BB-FB4E9BA3A87D}"/>
    <cellStyle name="Normal 35" xfId="159" xr:uid="{9F7A1D7C-D36B-4F0C-9C0B-A4B6DC0F6E3F}"/>
    <cellStyle name="Normal 36" xfId="160" xr:uid="{03E2991D-43C2-43EC-83AD-296DD5A52976}"/>
    <cellStyle name="Normal 37" xfId="161" xr:uid="{D9B2004F-4590-4F9A-910B-6F15C9EEA17D}"/>
    <cellStyle name="Normal 38" xfId="162" xr:uid="{C50F7551-29C6-425E-8BB8-1CE01777EAC4}"/>
    <cellStyle name="Normal 39" xfId="163" xr:uid="{F30F5553-61E3-416C-91E6-3CFDCCFD426E}"/>
    <cellStyle name="Normal 4" xfId="53" xr:uid="{7C57FF84-D4BF-4A49-993B-0C226F41DD54}"/>
    <cellStyle name="Normal 4 2" xfId="54" xr:uid="{6E0CBDEB-A626-44AB-9756-212FE5AA818A}"/>
    <cellStyle name="Normal 4 2 2" xfId="164" xr:uid="{CB9C6F07-FC10-4529-BDAE-7B8644182669}"/>
    <cellStyle name="Normal 4 2 2 2" xfId="165" xr:uid="{A2307764-ABAE-43C4-B3A6-DB94895C7699}"/>
    <cellStyle name="Normal 4 2 2_GSPs" xfId="166" xr:uid="{F27FCFC7-8A99-4027-92E1-D181ED1CAF3C}"/>
    <cellStyle name="Normal 4 2 3" xfId="167" xr:uid="{02CF2DFE-863E-4A27-A721-2687B157B167}"/>
    <cellStyle name="Normal 4 2 3 2" xfId="168" xr:uid="{E931EDE5-D788-4E6B-98B5-D6ED12130FD8}"/>
    <cellStyle name="Normal 4 2 3_GSPs" xfId="169" xr:uid="{83F82C6A-AAD0-464E-9A66-0A5387A7641C}"/>
    <cellStyle name="Normal 4 2 4" xfId="170" xr:uid="{5E148E26-786F-4904-BD1A-491B278227CF}"/>
    <cellStyle name="Normal 4 2_Annex 6 New or Amended EHV" xfId="265" xr:uid="{86C0BDF6-D24C-4F05-B59A-D661F70E45DE}"/>
    <cellStyle name="Normal 4 3" xfId="171" xr:uid="{779EA594-E98D-438A-9FCD-DD258619998B}"/>
    <cellStyle name="Normal 4 3 2" xfId="172" xr:uid="{48E72904-3BD4-476E-8415-645670347B36}"/>
    <cellStyle name="Normal 4 3_GSPs" xfId="173" xr:uid="{66C3C731-20D5-4BAA-B6E7-5A4E249D6905}"/>
    <cellStyle name="Normal 4 4" xfId="174" xr:uid="{31A7E75A-32C1-4D0F-A982-06FBED1AD3D6}"/>
    <cellStyle name="Normal 4 4 2" xfId="175" xr:uid="{559AE284-7B28-4C7C-BD3E-74E31D985EC5}"/>
    <cellStyle name="Normal 4 4_GSPs" xfId="176" xr:uid="{91CC289F-2D60-451F-8465-ECA3908636DF}"/>
    <cellStyle name="Normal 4 5" xfId="177" xr:uid="{DCE0201A-83F2-4877-922E-358B625C5F0C}"/>
    <cellStyle name="Normal 4 6" xfId="178" xr:uid="{3A690DDC-9F2C-402F-A3B0-0A84B0243A61}"/>
    <cellStyle name="Normal 4_Annex 6 New or Amended EHV" xfId="264" xr:uid="{595289AE-84BE-4BAA-9242-30D02234AD80}"/>
    <cellStyle name="Normal 40" xfId="179" xr:uid="{4106F87E-266A-473E-A563-B764BF8FEAA5}"/>
    <cellStyle name="Normal 41" xfId="180" xr:uid="{A8C2D0BC-4132-44EB-841D-462530C41F27}"/>
    <cellStyle name="Normal 42" xfId="181" xr:uid="{CFB52F37-13C7-4F74-AF08-90B06865E5FB}"/>
    <cellStyle name="Normal 43" xfId="182" xr:uid="{88AEB21A-5314-4418-B144-393CD158B151}"/>
    <cellStyle name="Normal 44" xfId="183" xr:uid="{29FD4D48-0B06-4219-809B-11B1B7968CDC}"/>
    <cellStyle name="Normal 45" xfId="184" xr:uid="{8AE2DA5E-8DD3-4A32-826C-56913085F815}"/>
    <cellStyle name="Normal 45 2" xfId="185" xr:uid="{5377670A-A55E-4DF1-B637-A19759DEBC3C}"/>
    <cellStyle name="Normal 45 3" xfId="186" xr:uid="{AB35ED55-EC13-4F78-9CF3-D98E46D1777B}"/>
    <cellStyle name="Normal 46" xfId="187" xr:uid="{983E9B57-BCCD-46A2-A850-86B226F6E426}"/>
    <cellStyle name="Normal 47" xfId="188" xr:uid="{E2C0893F-72EF-457D-80CB-40B1FCC5690D}"/>
    <cellStyle name="Normal 48" xfId="189" xr:uid="{2A48AA68-70F0-45BA-9925-8316031E1F5F}"/>
    <cellStyle name="Normal 49" xfId="190" xr:uid="{BF5DDAA7-4AF8-4202-B030-C7590C6A7262}"/>
    <cellStyle name="Normal 5" xfId="55" xr:uid="{0761C3E8-AD0A-4422-A981-56D2F1951FD6}"/>
    <cellStyle name="Normal 5 2" xfId="56" xr:uid="{54252904-2895-4E6C-BDF5-4922B991D276}"/>
    <cellStyle name="Normal 5_Annex 6 New or Amended EHV" xfId="266" xr:uid="{07477258-6D6F-4DC0-A584-A94D7B3CDA2C}"/>
    <cellStyle name="Normal 50" xfId="191" xr:uid="{ED03B27D-99DD-4A50-9B14-87510DB6BDED}"/>
    <cellStyle name="Normal 51" xfId="192" xr:uid="{7F050745-7515-491A-9842-B94B411E5535}"/>
    <cellStyle name="Normal 52" xfId="193" xr:uid="{49B7E0E0-10D6-49D3-9763-1A6D6495A092}"/>
    <cellStyle name="Normal 53" xfId="194" xr:uid="{3E5BFB9F-2F4E-4AC5-94A6-77714068D771}"/>
    <cellStyle name="Normal 54" xfId="195" xr:uid="{1F88996A-C769-4F49-8649-207DCA29179F}"/>
    <cellStyle name="Normal 55" xfId="196" xr:uid="{41E81AF2-46F2-469B-91A3-A8EE934F8051}"/>
    <cellStyle name="Normal 56" xfId="197" xr:uid="{48464257-D3E6-4EFB-BD2F-4BD64405B62F}"/>
    <cellStyle name="Normal 57" xfId="198" xr:uid="{D00C3D4F-919E-4027-B13F-3D6AAB8A9F97}"/>
    <cellStyle name="Normal 58" xfId="199" xr:uid="{40AB245D-9602-40B3-AF68-2BC6626E921F}"/>
    <cellStyle name="Normal 59" xfId="200" xr:uid="{087D2B34-CEA6-49AD-9FEC-F8D5629F5672}"/>
    <cellStyle name="Normal 6" xfId="57" xr:uid="{31878235-F4DC-49ED-AEC6-AF2CCFDD8043}"/>
    <cellStyle name="Normal 6 2" xfId="202" xr:uid="{11418775-4308-4448-BEE6-3744A9B04D9C}"/>
    <cellStyle name="Normal 6_Annex 6 New or Amended EHV" xfId="201" xr:uid="{E9BA9C35-FE21-45E9-A2B3-0D717286C344}"/>
    <cellStyle name="Normal 60" xfId="203" xr:uid="{719802F8-87CE-4CDE-9C99-E52CB1843D96}"/>
    <cellStyle name="Normal 61" xfId="204" xr:uid="{0A6A80D8-8373-4FFA-92BE-A242AFA22530}"/>
    <cellStyle name="Normal 62" xfId="205" xr:uid="{622C2887-D0D8-40E8-9A2B-73C8C840B1DD}"/>
    <cellStyle name="Normal 63" xfId="206" xr:uid="{599261AA-7E83-4952-BB5C-8F145E939C47}"/>
    <cellStyle name="Normal 64" xfId="207" xr:uid="{7A605194-837C-46E6-89EE-DCFE83FD08F6}"/>
    <cellStyle name="Normal 65" xfId="208" xr:uid="{72FC8B59-30FA-4744-85A7-7F38A889369A}"/>
    <cellStyle name="Normal 66" xfId="209" xr:uid="{575179DA-0444-430D-A9DB-567750B35E59}"/>
    <cellStyle name="Normal 67" xfId="210" xr:uid="{9C3A9A8F-B117-469E-8E75-8BBA30BDCF46}"/>
    <cellStyle name="Normal 68" xfId="211" xr:uid="{37FB4EF5-95C4-49BD-8888-0973DF5B555B}"/>
    <cellStyle name="Normal 69" xfId="212" xr:uid="{5BFE5EA8-20C0-4A0D-BE49-44598BFE4945}"/>
    <cellStyle name="Normal 7" xfId="58" xr:uid="{B1355419-673E-4B4F-8284-68204B73648F}"/>
    <cellStyle name="Normal 7 2" xfId="214" xr:uid="{9A37FDCA-0D4D-445B-818A-3A57E4769A56}"/>
    <cellStyle name="Normal 7_Annex 6 New or Amended EHV" xfId="213" xr:uid="{E69F8953-99F1-4BC6-AD06-3DCE8BCEE092}"/>
    <cellStyle name="Normal 70" xfId="215" xr:uid="{879F994A-7F26-471F-8F36-25794FD01DAE}"/>
    <cellStyle name="Normal 71" xfId="216" xr:uid="{FF4039DC-5727-40A7-BE19-B8DDEE21FEF3}"/>
    <cellStyle name="Normal 72" xfId="217" xr:uid="{0D264A48-588D-4A8B-91C9-2121B1191D62}"/>
    <cellStyle name="Normal 73" xfId="218" xr:uid="{E43A1F71-B05E-4D40-A9B2-5211CC60CFD0}"/>
    <cellStyle name="Normal 74" xfId="219" xr:uid="{FBAC675C-2A6E-4259-982A-0F5E800DE583}"/>
    <cellStyle name="Normal 75" xfId="220" xr:uid="{443E2A11-1FCC-4507-AF30-05E61AA01FFF}"/>
    <cellStyle name="Normal 76" xfId="221" xr:uid="{DA7B1E6C-D497-4F9B-ABA8-8CBC501BAF05}"/>
    <cellStyle name="Normal 77" xfId="222" xr:uid="{C1BFF4EF-8A0E-4B72-94AE-C7A4D2A69514}"/>
    <cellStyle name="Normal 78" xfId="223" xr:uid="{A6A69F1C-7AA9-46DF-AB46-E150ACA202B4}"/>
    <cellStyle name="Normal 79" xfId="224" xr:uid="{752F8C46-544E-44CF-8CD5-639CC7815A9A}"/>
    <cellStyle name="Normal 8" xfId="59" xr:uid="{679C2B68-6230-44B6-AE6D-6147F1E626FA}"/>
    <cellStyle name="Normal 8 2" xfId="226" xr:uid="{1CCBBC44-71C5-42D8-B1F2-12CA6109ACD1}"/>
    <cellStyle name="Normal 8_Annex 6 New or Amended EHV" xfId="225" xr:uid="{F9E263C8-3A10-45DA-80BB-900C798E08E8}"/>
    <cellStyle name="Normal 80" xfId="227" xr:uid="{5EE849B4-9942-43BF-B9B2-77D03676AA9F}"/>
    <cellStyle name="Normal 81" xfId="228" xr:uid="{A306F85E-681B-4083-A460-F30BC69535F0}"/>
    <cellStyle name="Normal 82" xfId="229" xr:uid="{249EFF42-B5D7-4DB9-8266-256E4E5A6558}"/>
    <cellStyle name="Normal 83" xfId="230" xr:uid="{2A1987FE-CA33-4146-9E00-107C7A43EC10}"/>
    <cellStyle name="Normal 84" xfId="231" xr:uid="{FC826093-AD84-4F4C-ACF9-12EA7297AD36}"/>
    <cellStyle name="Normal 85" xfId="232" xr:uid="{4DA2E64E-F395-4384-A90E-0C8426788BCA}"/>
    <cellStyle name="Normal 86" xfId="233" xr:uid="{12338F71-2490-4564-BA8B-A74B73D11873}"/>
    <cellStyle name="Normal 87" xfId="234" xr:uid="{FC14F50B-8784-45F7-AAC4-AEBC7FABC45B}"/>
    <cellStyle name="Normal 88" xfId="235" xr:uid="{F78E7D87-6D55-4087-947E-9F52E607F6F6}"/>
    <cellStyle name="Normal 89" xfId="236" xr:uid="{9360A3FE-7B63-4719-95EE-9BEAB16A6F7E}"/>
    <cellStyle name="Normal 9" xfId="60" xr:uid="{91E20324-5BCC-4948-A4A5-DD043E271885}"/>
    <cellStyle name="Normal 90" xfId="237" xr:uid="{83C3970D-F4AD-46B7-AC9E-9F3DCB914930}"/>
    <cellStyle name="Normal 91" xfId="238" xr:uid="{89F4A0AC-96C8-4094-9B62-C4299E70D949}"/>
    <cellStyle name="Normal 92" xfId="239" xr:uid="{FDBD18A7-0021-4A09-A7DA-7DE88F46E7AA}"/>
    <cellStyle name="Normal 93" xfId="240" xr:uid="{0BD0D7EA-ABE3-455E-BC56-0913BACCE094}"/>
    <cellStyle name="Normal 94" xfId="241" xr:uid="{87460D34-D9E5-4FC8-8C91-8974EDB93C8D}"/>
    <cellStyle name="Normal 95" xfId="242" xr:uid="{7564CC84-4717-4ED2-A4AA-CF583067F7B2}"/>
    <cellStyle name="Normal 96" xfId="243" xr:uid="{116C65F8-3AAD-4269-AB12-5F1F6F77855A}"/>
    <cellStyle name="Normal 97" xfId="244" xr:uid="{3B8556D1-2666-4905-8B7B-E62AA2D998E3}"/>
    <cellStyle name="Normal 98" xfId="245" xr:uid="{0F822A5D-01F9-4391-8957-B83A505D50B0}"/>
    <cellStyle name="Normal 99" xfId="246" xr:uid="{E4280604-3402-4C6B-A6E3-F894EF677890}"/>
    <cellStyle name="Normal_Annex 6 New or Amended EHV" xfId="78" xr:uid="{37B96925-E6DF-456D-BC5C-E60BB4F1EE52}"/>
    <cellStyle name="Normal_Sheet1" xfId="16" xr:uid="{00000000-0005-0000-0000-000013000000}"/>
    <cellStyle name="Note 2" xfId="61" xr:uid="{322E856F-7C69-40B7-86E9-E9B195F95465}"/>
    <cellStyle name="Percent 2" xfId="62" xr:uid="{6B2BC356-82EE-4A4E-8D9C-74952F36C5EE}"/>
    <cellStyle name="Percent 2 2" xfId="247" xr:uid="{FA4BBDF4-CCE0-42DF-A0A6-E409B390FFB1}"/>
    <cellStyle name="Percent 2 3" xfId="248" xr:uid="{BC2606BD-34A2-4276-AB01-666C5E479E23}"/>
    <cellStyle name="Percent 2 4" xfId="249" xr:uid="{E49EF676-5B86-47FF-A8A0-795D39E4619F}"/>
    <cellStyle name="Percent 2 5" xfId="250" xr:uid="{73F4EEF7-ACD5-4E49-989A-71F49B2CB0C2}"/>
    <cellStyle name="Percent 2 6" xfId="251" xr:uid="{6C80F613-0F50-4D32-8D44-53DAF67DE2A7}"/>
    <cellStyle name="Percent 3" xfId="63" xr:uid="{8AD5541C-2499-46E1-89DE-82C51765ED78}"/>
    <cellStyle name="Percent 4" xfId="64" xr:uid="{3F8C980C-35D0-4348-ACA8-49BE1BFE20BC}"/>
    <cellStyle name="Percent 5" xfId="65" xr:uid="{209FFD9F-1D33-4D0B-8D81-844341C19850}"/>
    <cellStyle name="Percent 6" xfId="252" xr:uid="{A3B0C38B-A834-4E93-8D91-408F31F400C2}"/>
    <cellStyle name="RowHeading_CEPATNEI" xfId="267" xr:uid="{CA97723A-6AD0-4515-B62C-DCCFA93F05CC}"/>
    <cellStyle name="SectionHeading_CEPATNEI" xfId="268" xr:uid="{D287D49C-F454-4A7F-83C0-98BD26CBC113}"/>
    <cellStyle name="Style 1" xfId="269" xr:uid="{8BC81F50-11F0-4367-B073-D84D330E748D}"/>
    <cellStyle name="SubSection_CEPATNEI" xfId="270" xr:uid="{5D13CECE-0264-466C-9907-F115B32C9357}"/>
    <cellStyle name="Text_CEPATNEI" xfId="19" xr:uid="{00000000-0005-0000-0000-000014000000}"/>
    <cellStyle name="Title 2" xfId="66" xr:uid="{17F39B68-45A9-444C-BB35-376660D94389}"/>
    <cellStyle name="Undefined" xfId="253" xr:uid="{FF173404-3189-415F-A20D-F2AD77F8901F}"/>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9C0006"/>
      </font>
      <fill>
        <patternFill>
          <bgColor rgb="FFFFC7CE"/>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P_Uosenquiries@sse.com" TargetMode="External"/><Relationship Id="rId2" Type="http://schemas.openxmlformats.org/officeDocument/2006/relationships/hyperlink" Target="https://www.sseutilitysolutions.co.uk/products/slough-heat-and-power/"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85" zoomScaleNormal="85" zoomScaleSheetLayoutView="100" workbookViewId="0">
      <selection activeCell="F4" sqref="F4"/>
    </sheetView>
  </sheetViews>
  <sheetFormatPr defaultRowHeight="12.5"/>
  <cols>
    <col min="1" max="1" width="70.26953125" customWidth="1"/>
    <col min="2" max="2" width="42.1796875" customWidth="1"/>
    <col min="3" max="3" width="28" customWidth="1"/>
    <col min="4" max="4" width="18.1796875" customWidth="1"/>
    <col min="5" max="5" width="21.54296875" customWidth="1"/>
  </cols>
  <sheetData>
    <row r="1" spans="1:8">
      <c r="A1" s="22"/>
      <c r="B1" s="22"/>
      <c r="C1" s="22"/>
      <c r="D1" s="22"/>
      <c r="E1" s="22"/>
    </row>
    <row r="2" spans="1:8" ht="16.5">
      <c r="A2" s="118" t="s">
        <v>0</v>
      </c>
      <c r="B2" s="57"/>
      <c r="C2" s="57"/>
      <c r="D2" s="57"/>
      <c r="E2" s="57"/>
    </row>
    <row r="3" spans="1:8" ht="14">
      <c r="A3" s="57"/>
      <c r="B3" s="116" t="s">
        <v>1</v>
      </c>
      <c r="C3" s="195" t="s">
        <v>2</v>
      </c>
      <c r="D3" s="195" t="s">
        <v>3</v>
      </c>
      <c r="E3" s="195" t="s">
        <v>4</v>
      </c>
    </row>
    <row r="4" spans="1:8" ht="24.65" customHeight="1">
      <c r="A4" s="58" t="s">
        <v>0</v>
      </c>
      <c r="B4" s="25" t="s">
        <v>5</v>
      </c>
      <c r="C4" s="25" t="s">
        <v>6</v>
      </c>
      <c r="D4" s="25" t="s">
        <v>7</v>
      </c>
      <c r="E4" s="25" t="s">
        <v>8</v>
      </c>
    </row>
    <row r="5" spans="1:8">
      <c r="A5" s="57"/>
      <c r="B5" s="57"/>
      <c r="C5" s="57"/>
      <c r="D5" s="57"/>
      <c r="E5" s="57"/>
    </row>
    <row r="6" spans="1:8" ht="16.5">
      <c r="A6" s="60" t="s">
        <v>9</v>
      </c>
      <c r="B6" s="57"/>
      <c r="C6" s="57"/>
      <c r="D6" s="57"/>
      <c r="E6" s="57"/>
    </row>
    <row r="7" spans="1:8" ht="14">
      <c r="A7" s="61" t="s">
        <v>10</v>
      </c>
      <c r="B7" s="224" t="s">
        <v>11</v>
      </c>
      <c r="C7" s="224"/>
      <c r="D7" s="224"/>
      <c r="E7" s="224"/>
    </row>
    <row r="8" spans="1:8" ht="30" customHeight="1">
      <c r="A8" s="65" t="s">
        <v>12</v>
      </c>
      <c r="B8" s="222" t="s">
        <v>13</v>
      </c>
      <c r="C8" s="222"/>
      <c r="D8" s="222"/>
      <c r="E8" s="222"/>
    </row>
    <row r="9" spans="1:8" ht="30" customHeight="1">
      <c r="A9" s="65" t="s">
        <v>14</v>
      </c>
      <c r="B9" s="22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Southern Electric Power Distribution plc Licence area.</v>
      </c>
      <c r="C9" s="222"/>
      <c r="D9" s="222"/>
      <c r="E9" s="222"/>
    </row>
    <row r="10" spans="1:8" ht="30" customHeight="1">
      <c r="A10" s="65" t="s">
        <v>15</v>
      </c>
      <c r="B10" s="222" t="s">
        <v>16</v>
      </c>
      <c r="C10" s="222"/>
      <c r="D10" s="222"/>
      <c r="E10" s="222"/>
    </row>
    <row r="11" spans="1:8" ht="61.5" customHeight="1">
      <c r="A11" s="65" t="s">
        <v>17</v>
      </c>
      <c r="B11" s="22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2"/>
      <c r="D11" s="222"/>
      <c r="E11" s="222"/>
      <c r="F11" s="219"/>
      <c r="G11" s="219"/>
      <c r="H11" s="219"/>
    </row>
    <row r="12" spans="1:8" ht="86.25" customHeight="1">
      <c r="A12" s="65" t="s">
        <v>18</v>
      </c>
      <c r="B12" s="222" t="s">
        <v>19</v>
      </c>
      <c r="C12" s="222"/>
      <c r="D12" s="222"/>
      <c r="E12" s="222"/>
    </row>
    <row r="13" spans="1:8" ht="50.25" customHeight="1">
      <c r="A13" s="65" t="s">
        <v>20</v>
      </c>
      <c r="B13" s="22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Southern Electric Power Distribution plc Licence area.</v>
      </c>
      <c r="C13" s="222"/>
      <c r="D13" s="222"/>
      <c r="E13" s="222"/>
    </row>
    <row r="14" spans="1:8" ht="33.75" customHeight="1">
      <c r="A14" s="159" t="s">
        <v>21</v>
      </c>
      <c r="B14" s="222" t="s">
        <v>22</v>
      </c>
      <c r="C14" s="222"/>
      <c r="D14" s="222"/>
      <c r="E14" s="222"/>
    </row>
    <row r="15" spans="1:8" ht="29.25" customHeight="1">
      <c r="A15" s="65" t="s">
        <v>23</v>
      </c>
      <c r="B15" s="222" t="s">
        <v>24</v>
      </c>
      <c r="C15" s="222"/>
      <c r="D15" s="222"/>
      <c r="E15" s="222"/>
    </row>
    <row r="16" spans="1:8" ht="30" customHeight="1">
      <c r="A16" s="65" t="s">
        <v>25</v>
      </c>
      <c r="B16" s="222" t="s">
        <v>26</v>
      </c>
      <c r="C16" s="222"/>
      <c r="D16" s="222"/>
      <c r="E16" s="222"/>
    </row>
    <row r="17" spans="1:5">
      <c r="A17" s="57"/>
      <c r="B17" s="57"/>
      <c r="C17" s="57"/>
      <c r="D17" s="57"/>
      <c r="E17" s="57"/>
    </row>
    <row r="18" spans="1:5" ht="14">
      <c r="A18" s="62" t="s">
        <v>27</v>
      </c>
      <c r="B18" s="57"/>
      <c r="C18" s="57"/>
      <c r="D18" s="57"/>
      <c r="E18" s="57"/>
    </row>
    <row r="19" spans="1:5" ht="14">
      <c r="A19" s="61"/>
      <c r="B19" s="223"/>
      <c r="C19" s="223"/>
      <c r="D19" s="223"/>
      <c r="E19" s="223"/>
    </row>
    <row r="20" spans="1:5" ht="32.25" customHeight="1">
      <c r="A20" s="220" t="s">
        <v>28</v>
      </c>
      <c r="B20" s="221"/>
      <c r="C20" s="221"/>
      <c r="D20" s="221"/>
      <c r="E20" s="221"/>
    </row>
    <row r="21" spans="1:5">
      <c r="A21" s="221" t="s">
        <v>29</v>
      </c>
      <c r="B21" s="220"/>
      <c r="C21" s="220"/>
      <c r="D21" s="220"/>
      <c r="E21" s="220"/>
    </row>
    <row r="22" spans="1:5">
      <c r="A22" s="57"/>
      <c r="B22" s="57"/>
      <c r="C22" s="57"/>
      <c r="D22" s="57"/>
      <c r="E22" s="57"/>
    </row>
    <row r="23" spans="1:5" ht="14">
      <c r="A23" s="63" t="s">
        <v>30</v>
      </c>
      <c r="B23" s="57"/>
      <c r="C23" s="57"/>
      <c r="D23" s="57"/>
      <c r="E23" s="57"/>
    </row>
    <row r="24" spans="1:5" ht="14">
      <c r="A24" s="59"/>
      <c r="B24" s="223"/>
      <c r="C24" s="223"/>
      <c r="D24" s="223"/>
      <c r="E24" s="223"/>
    </row>
    <row r="25" spans="1:5" ht="28.5" customHeight="1">
      <c r="A25" s="220" t="s">
        <v>31</v>
      </c>
      <c r="B25" s="221"/>
      <c r="C25" s="221"/>
      <c r="D25" s="221"/>
      <c r="E25" s="221"/>
    </row>
    <row r="26" spans="1:5" ht="28.5" customHeight="1">
      <c r="A26" s="218" t="s">
        <v>32</v>
      </c>
      <c r="B26" s="218"/>
      <c r="C26" s="218"/>
      <c r="D26" s="218"/>
      <c r="E26" s="218"/>
    </row>
  </sheetData>
  <customSheetViews>
    <customSheetView guid="{5032A364-B81A-48DA-88DA-AB3B86B47EE9}">
      <selection activeCell="A12" sqref="A12"/>
      <pageMargins left="0" right="0" top="0" bottom="0" header="0" footer="0"/>
    </customSheetView>
  </customSheetViews>
  <mergeCells count="17">
    <mergeCell ref="B8:E8"/>
    <mergeCell ref="B9:E9"/>
    <mergeCell ref="B10:E10"/>
    <mergeCell ref="B11:E11"/>
    <mergeCell ref="B7:E7"/>
    <mergeCell ref="A26:E26"/>
    <mergeCell ref="F11:H11"/>
    <mergeCell ref="A20:E20"/>
    <mergeCell ref="A25:E25"/>
    <mergeCell ref="B12:E12"/>
    <mergeCell ref="B15:E15"/>
    <mergeCell ref="B13:E13"/>
    <mergeCell ref="B16:E16"/>
    <mergeCell ref="B19:E19"/>
    <mergeCell ref="B24:E24"/>
    <mergeCell ref="B14:E14"/>
    <mergeCell ref="A21:E2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6"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1"/>
  <sheetViews>
    <sheetView zoomScale="60" zoomScaleNormal="60" zoomScaleSheetLayoutView="100" workbookViewId="0">
      <selection activeCell="M2" sqref="M2"/>
    </sheetView>
  </sheetViews>
  <sheetFormatPr defaultColWidth="9.1796875" defaultRowHeight="27.75" customHeight="1"/>
  <cols>
    <col min="1" max="1" width="49" style="2" bestFit="1" customWidth="1"/>
    <col min="2" max="2" width="17.453125" style="3" customWidth="1"/>
    <col min="3" max="3" width="8.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4" width="18.81640625" style="2" customWidth="1"/>
    <col min="15" max="16384" width="9.1796875" style="2"/>
  </cols>
  <sheetData>
    <row r="1" spans="1:15" ht="27.75" customHeight="1">
      <c r="A1" s="82" t="s">
        <v>33</v>
      </c>
      <c r="B1" s="226"/>
      <c r="C1" s="226"/>
      <c r="D1" s="226"/>
      <c r="E1" s="225"/>
      <c r="F1" s="225"/>
      <c r="G1" s="225"/>
      <c r="H1" s="225"/>
      <c r="I1" s="225"/>
      <c r="J1" s="225"/>
      <c r="K1" s="225"/>
      <c r="L1" s="176"/>
      <c r="M1" s="176"/>
    </row>
    <row r="2" spans="1:15" ht="32.5" customHeight="1">
      <c r="A2" s="230" t="str">
        <f>Overview!B4&amp; " - Effective from "&amp;Overview!D4&amp;" - "&amp;Overview!E4&amp;" LV and HV charges"</f>
        <v>Southern Electric Power Distribution plc - Effective from 1 April 2021 - Final LV and HV charges</v>
      </c>
      <c r="B2" s="230"/>
      <c r="C2" s="230"/>
      <c r="D2" s="230"/>
      <c r="E2" s="230"/>
      <c r="F2" s="230"/>
      <c r="G2" s="230"/>
      <c r="H2" s="230"/>
      <c r="I2" s="230"/>
      <c r="J2" s="230"/>
      <c r="K2" s="230"/>
      <c r="L2" s="177"/>
    </row>
    <row r="3" spans="1:15" s="67" customFormat="1" ht="15" customHeight="1">
      <c r="A3" s="158"/>
      <c r="B3" s="158"/>
      <c r="C3" s="158"/>
      <c r="D3" s="158"/>
      <c r="E3" s="158"/>
      <c r="F3" s="158"/>
      <c r="G3" s="158"/>
      <c r="H3" s="158"/>
      <c r="I3" s="158"/>
      <c r="J3" s="158"/>
      <c r="K3" s="158"/>
      <c r="L3" s="42"/>
      <c r="M3" s="42"/>
    </row>
    <row r="4" spans="1:15" ht="27" customHeight="1">
      <c r="A4" s="230" t="s">
        <v>34</v>
      </c>
      <c r="B4" s="230"/>
      <c r="C4" s="230"/>
      <c r="D4" s="230"/>
      <c r="E4" s="230"/>
      <c r="F4" s="158"/>
      <c r="G4" s="230" t="s">
        <v>35</v>
      </c>
      <c r="H4" s="230"/>
      <c r="I4" s="230"/>
      <c r="J4" s="230"/>
      <c r="K4" s="230"/>
    </row>
    <row r="5" spans="1:15" ht="30" customHeight="1">
      <c r="A5" s="66" t="s">
        <v>36</v>
      </c>
      <c r="B5" s="197" t="s">
        <v>37</v>
      </c>
      <c r="C5" s="231" t="s">
        <v>38</v>
      </c>
      <c r="D5" s="232"/>
      <c r="E5" s="68" t="s">
        <v>39</v>
      </c>
      <c r="F5" s="158"/>
      <c r="G5" s="234"/>
      <c r="H5" s="235"/>
      <c r="I5" s="71" t="s">
        <v>40</v>
      </c>
      <c r="J5" s="72" t="s">
        <v>41</v>
      </c>
      <c r="K5" s="68" t="s">
        <v>39</v>
      </c>
      <c r="L5" s="158"/>
    </row>
    <row r="6" spans="1:15" ht="45" customHeight="1">
      <c r="A6" s="69" t="s">
        <v>42</v>
      </c>
      <c r="B6" s="20" t="s">
        <v>43</v>
      </c>
      <c r="C6" s="233"/>
      <c r="D6" s="233"/>
      <c r="E6" s="168"/>
      <c r="F6" s="158"/>
      <c r="G6" s="227" t="s">
        <v>44</v>
      </c>
      <c r="H6" s="227"/>
      <c r="I6" s="168"/>
      <c r="J6" s="73" t="s">
        <v>45</v>
      </c>
      <c r="K6" s="168"/>
      <c r="L6" s="158"/>
    </row>
    <row r="7" spans="1:15" ht="45" customHeight="1">
      <c r="A7" s="69" t="s">
        <v>42</v>
      </c>
      <c r="B7" s="168"/>
      <c r="C7" s="236" t="s">
        <v>46</v>
      </c>
      <c r="D7" s="237"/>
      <c r="E7" s="168"/>
      <c r="F7" s="158"/>
      <c r="G7" s="227" t="s">
        <v>47</v>
      </c>
      <c r="H7" s="227"/>
      <c r="I7" s="73" t="s">
        <v>43</v>
      </c>
      <c r="J7" s="73" t="s">
        <v>46</v>
      </c>
      <c r="K7" s="168"/>
      <c r="L7" s="158"/>
    </row>
    <row r="8" spans="1:15" ht="45" customHeight="1">
      <c r="A8" s="69" t="s">
        <v>42</v>
      </c>
      <c r="B8" s="168"/>
      <c r="C8" s="233"/>
      <c r="D8" s="233"/>
      <c r="E8" s="170" t="s">
        <v>48</v>
      </c>
      <c r="F8" s="158"/>
      <c r="G8" s="227" t="s">
        <v>49</v>
      </c>
      <c r="H8" s="227"/>
      <c r="I8" s="168"/>
      <c r="J8" s="168"/>
      <c r="K8" s="170" t="s">
        <v>48</v>
      </c>
      <c r="L8" s="158"/>
    </row>
    <row r="9" spans="1:15" s="67" customFormat="1" ht="45" customHeight="1">
      <c r="A9" s="160" t="s">
        <v>50</v>
      </c>
      <c r="B9" s="168"/>
      <c r="C9" s="245" t="s">
        <v>51</v>
      </c>
      <c r="D9" s="245"/>
      <c r="E9" s="170" t="s">
        <v>52</v>
      </c>
      <c r="F9" s="158"/>
      <c r="G9" s="227" t="s">
        <v>53</v>
      </c>
      <c r="H9" s="227"/>
      <c r="I9" s="168"/>
      <c r="J9" s="73" t="s">
        <v>51</v>
      </c>
      <c r="K9" s="170" t="s">
        <v>52</v>
      </c>
      <c r="L9" s="158"/>
      <c r="M9" s="42"/>
    </row>
    <row r="10" spans="1:15" s="67" customFormat="1" ht="18" customHeight="1">
      <c r="A10" s="70" t="s">
        <v>54</v>
      </c>
      <c r="B10" s="246" t="s">
        <v>55</v>
      </c>
      <c r="C10" s="247"/>
      <c r="D10" s="247"/>
      <c r="E10" s="248"/>
      <c r="F10" s="158"/>
      <c r="G10" s="227" t="s">
        <v>54</v>
      </c>
      <c r="H10" s="227"/>
      <c r="I10" s="249" t="s">
        <v>55</v>
      </c>
      <c r="J10" s="249"/>
      <c r="K10" s="249"/>
      <c r="L10" s="158"/>
      <c r="M10" s="42"/>
    </row>
    <row r="11" spans="1:15" s="67" customFormat="1" ht="27" customHeight="1">
      <c r="A11" s="158"/>
      <c r="B11" s="158"/>
      <c r="C11" s="158"/>
      <c r="D11" s="158"/>
      <c r="E11" s="158"/>
      <c r="F11" s="158"/>
      <c r="G11" s="229"/>
      <c r="H11" s="229"/>
      <c r="I11" s="228"/>
      <c r="J11" s="228"/>
      <c r="K11" s="228"/>
      <c r="L11" s="42"/>
      <c r="M11" s="42"/>
    </row>
    <row r="12" spans="1:15" s="67" customFormat="1" ht="12.75" customHeight="1">
      <c r="A12" s="158"/>
      <c r="B12" s="158"/>
      <c r="C12" s="158"/>
      <c r="D12" s="158"/>
      <c r="E12" s="158"/>
      <c r="F12" s="158"/>
      <c r="G12" s="158"/>
      <c r="H12" s="158"/>
      <c r="I12" s="158"/>
      <c r="J12" s="158"/>
      <c r="K12" s="158"/>
      <c r="L12" s="42"/>
      <c r="M12" s="42"/>
    </row>
    <row r="13" spans="1:15" ht="78.75" customHeight="1">
      <c r="A13" s="24" t="s">
        <v>56</v>
      </c>
      <c r="B13" s="153" t="s">
        <v>57</v>
      </c>
      <c r="C13" s="153" t="s">
        <v>58</v>
      </c>
      <c r="D13" s="47" t="s">
        <v>59</v>
      </c>
      <c r="E13" s="47" t="s">
        <v>60</v>
      </c>
      <c r="F13" s="47" t="s">
        <v>61</v>
      </c>
      <c r="G13" s="153" t="s">
        <v>62</v>
      </c>
      <c r="H13" s="153" t="s">
        <v>63</v>
      </c>
      <c r="I13" s="24" t="s">
        <v>64</v>
      </c>
      <c r="J13" s="153" t="s">
        <v>65</v>
      </c>
      <c r="K13" s="153" t="s">
        <v>66</v>
      </c>
    </row>
    <row r="14" spans="1:15" ht="28">
      <c r="A14" s="15" t="s">
        <v>67</v>
      </c>
      <c r="B14" s="34" t="s">
        <v>68</v>
      </c>
      <c r="C14" s="34" t="s">
        <v>69</v>
      </c>
      <c r="D14" s="120">
        <v>9.0169999999999995</v>
      </c>
      <c r="E14" s="121">
        <v>1.41</v>
      </c>
      <c r="F14" s="122">
        <v>0.502</v>
      </c>
      <c r="G14" s="39">
        <v>4.0599999999999996</v>
      </c>
      <c r="H14" s="40"/>
      <c r="I14" s="40"/>
      <c r="J14" s="36"/>
      <c r="K14" s="37" t="s">
        <v>70</v>
      </c>
      <c r="M14" s="42"/>
      <c r="N14" s="42"/>
      <c r="O14" s="42"/>
    </row>
    <row r="15" spans="1:15" ht="32.25" customHeight="1">
      <c r="A15" s="15" t="s">
        <v>71</v>
      </c>
      <c r="B15" s="34" t="s">
        <v>72</v>
      </c>
      <c r="C15" s="34">
        <v>2</v>
      </c>
      <c r="D15" s="120">
        <v>9.0169999999999995</v>
      </c>
      <c r="E15" s="121">
        <v>1.41</v>
      </c>
      <c r="F15" s="122">
        <v>0.502</v>
      </c>
      <c r="G15" s="40"/>
      <c r="H15" s="40"/>
      <c r="I15" s="40"/>
      <c r="J15" s="36"/>
      <c r="K15" s="37" t="s">
        <v>73</v>
      </c>
      <c r="M15" s="42"/>
      <c r="N15" s="42"/>
      <c r="O15" s="42"/>
    </row>
    <row r="16" spans="1:15" ht="70">
      <c r="A16" s="15" t="s">
        <v>74</v>
      </c>
      <c r="B16" s="38" t="s">
        <v>75</v>
      </c>
      <c r="C16" s="38" t="s">
        <v>76</v>
      </c>
      <c r="D16" s="120">
        <v>9.1829999999999998</v>
      </c>
      <c r="E16" s="121">
        <v>1.429</v>
      </c>
      <c r="F16" s="122">
        <v>0.503</v>
      </c>
      <c r="G16" s="39">
        <v>6.04</v>
      </c>
      <c r="H16" s="40"/>
      <c r="I16" s="40"/>
      <c r="J16" s="36"/>
      <c r="K16" s="37" t="s">
        <v>77</v>
      </c>
      <c r="M16" s="42"/>
      <c r="N16" s="42"/>
      <c r="O16" s="42"/>
    </row>
    <row r="17" spans="1:15" ht="32.25" customHeight="1">
      <c r="A17" s="15" t="s">
        <v>78</v>
      </c>
      <c r="B17" s="34" t="s">
        <v>79</v>
      </c>
      <c r="C17" s="34" t="s">
        <v>80</v>
      </c>
      <c r="D17" s="120">
        <v>9.1829999999999998</v>
      </c>
      <c r="E17" s="121">
        <v>1.429</v>
      </c>
      <c r="F17" s="122">
        <v>0.503</v>
      </c>
      <c r="G17" s="40"/>
      <c r="H17" s="40"/>
      <c r="I17" s="40"/>
      <c r="J17" s="36"/>
      <c r="K17" s="37" t="s">
        <v>81</v>
      </c>
      <c r="M17" s="42"/>
      <c r="N17" s="42"/>
      <c r="O17" s="42"/>
    </row>
    <row r="18" spans="1:15" ht="32.25" customHeight="1">
      <c r="A18" s="15" t="s">
        <v>82</v>
      </c>
      <c r="B18" s="37" t="s">
        <v>83</v>
      </c>
      <c r="C18" s="37">
        <v>0</v>
      </c>
      <c r="D18" s="120">
        <v>6.8170000000000002</v>
      </c>
      <c r="E18" s="121">
        <v>1.069</v>
      </c>
      <c r="F18" s="122">
        <v>0.48199999999999998</v>
      </c>
      <c r="G18" s="39">
        <v>20.39</v>
      </c>
      <c r="H18" s="39">
        <v>2.69</v>
      </c>
      <c r="I18" s="119">
        <v>4.78</v>
      </c>
      <c r="J18" s="35">
        <v>0.215</v>
      </c>
      <c r="K18" s="37"/>
      <c r="M18" s="42"/>
      <c r="N18" s="42"/>
      <c r="O18" s="42"/>
    </row>
    <row r="19" spans="1:15" ht="32.25" customHeight="1">
      <c r="A19" s="15" t="s">
        <v>84</v>
      </c>
      <c r="B19" s="37" t="s">
        <v>85</v>
      </c>
      <c r="C19" s="37">
        <v>0</v>
      </c>
      <c r="D19" s="120">
        <v>4.4989999999999997</v>
      </c>
      <c r="E19" s="121">
        <v>0.72499999999999998</v>
      </c>
      <c r="F19" s="122">
        <v>0.46200000000000002</v>
      </c>
      <c r="G19" s="39">
        <v>32.74</v>
      </c>
      <c r="H19" s="39">
        <v>4.53</v>
      </c>
      <c r="I19" s="119">
        <v>6.02</v>
      </c>
      <c r="J19" s="35">
        <v>0.12</v>
      </c>
      <c r="K19" s="37"/>
      <c r="M19" s="42"/>
      <c r="N19" s="42"/>
      <c r="O19" s="42"/>
    </row>
    <row r="20" spans="1:15" ht="32.25" customHeight="1">
      <c r="A20" s="15" t="s">
        <v>86</v>
      </c>
      <c r="B20" s="37" t="s">
        <v>87</v>
      </c>
      <c r="C20" s="37">
        <v>0</v>
      </c>
      <c r="D20" s="120">
        <v>3.698</v>
      </c>
      <c r="E20" s="121">
        <v>0.64600000000000002</v>
      </c>
      <c r="F20" s="122">
        <v>0.45800000000000002</v>
      </c>
      <c r="G20" s="39">
        <v>173.3</v>
      </c>
      <c r="H20" s="39">
        <v>5.4</v>
      </c>
      <c r="I20" s="119">
        <v>6.61</v>
      </c>
      <c r="J20" s="35">
        <v>0.09</v>
      </c>
      <c r="K20" s="37"/>
      <c r="M20" s="42"/>
      <c r="N20" s="42"/>
      <c r="O20" s="42"/>
    </row>
    <row r="21" spans="1:15" ht="32.25" customHeight="1">
      <c r="A21" s="15" t="s">
        <v>88</v>
      </c>
      <c r="B21" s="37" t="s">
        <v>89</v>
      </c>
      <c r="C21" s="37">
        <v>0</v>
      </c>
      <c r="D21" s="120">
        <v>6.3630000000000004</v>
      </c>
      <c r="E21" s="121">
        <v>0.61499999999999999</v>
      </c>
      <c r="F21" s="122">
        <v>2.8000000000000001E-2</v>
      </c>
      <c r="G21" s="39">
        <v>20.39</v>
      </c>
      <c r="H21" s="39">
        <v>2.69</v>
      </c>
      <c r="I21" s="119">
        <v>4.78</v>
      </c>
      <c r="J21" s="35">
        <v>0.215</v>
      </c>
      <c r="K21" s="37"/>
      <c r="M21" s="42"/>
      <c r="N21" s="42"/>
      <c r="O21" s="42"/>
    </row>
    <row r="22" spans="1:15" ht="32.25" customHeight="1">
      <c r="A22" s="15" t="s">
        <v>90</v>
      </c>
      <c r="B22" s="37" t="s">
        <v>91</v>
      </c>
      <c r="C22" s="37">
        <v>0</v>
      </c>
      <c r="D22" s="120">
        <v>4.0449999999999999</v>
      </c>
      <c r="E22" s="121">
        <v>0.27100000000000002</v>
      </c>
      <c r="F22" s="122">
        <v>8.0000000000000002E-3</v>
      </c>
      <c r="G22" s="39">
        <v>32.74</v>
      </c>
      <c r="H22" s="39">
        <v>4.53</v>
      </c>
      <c r="I22" s="119">
        <v>6.02</v>
      </c>
      <c r="J22" s="35">
        <v>0.12</v>
      </c>
      <c r="K22" s="37"/>
      <c r="M22" s="42"/>
      <c r="N22" s="42"/>
      <c r="O22" s="42"/>
    </row>
    <row r="23" spans="1:15" ht="32.25" customHeight="1">
      <c r="A23" s="15" t="s">
        <v>92</v>
      </c>
      <c r="B23" s="37" t="s">
        <v>93</v>
      </c>
      <c r="C23" s="37">
        <v>0</v>
      </c>
      <c r="D23" s="120">
        <v>3.2440000000000002</v>
      </c>
      <c r="E23" s="121">
        <v>0.192</v>
      </c>
      <c r="F23" s="122">
        <v>4.0000000000000001E-3</v>
      </c>
      <c r="G23" s="39">
        <v>173.3</v>
      </c>
      <c r="H23" s="39">
        <v>5.4</v>
      </c>
      <c r="I23" s="119">
        <v>6.61</v>
      </c>
      <c r="J23" s="35">
        <v>0.09</v>
      </c>
      <c r="K23" s="37"/>
      <c r="M23" s="42"/>
      <c r="N23" s="42"/>
      <c r="O23" s="42"/>
    </row>
    <row r="24" spans="1:15" ht="44.25" customHeight="1">
      <c r="A24" s="15" t="s">
        <v>94</v>
      </c>
      <c r="B24" s="37" t="s">
        <v>95</v>
      </c>
      <c r="C24" s="37" t="s">
        <v>96</v>
      </c>
      <c r="D24" s="123">
        <v>13.515000000000001</v>
      </c>
      <c r="E24" s="124">
        <v>3.0329999999999999</v>
      </c>
      <c r="F24" s="122">
        <v>2.302</v>
      </c>
      <c r="G24" s="40"/>
      <c r="H24" s="40"/>
      <c r="I24" s="40"/>
      <c r="J24" s="36"/>
      <c r="K24" s="37"/>
      <c r="M24" s="42"/>
      <c r="N24" s="42"/>
      <c r="O24" s="42"/>
    </row>
    <row r="25" spans="1:15" ht="32.25" customHeight="1">
      <c r="A25" s="15" t="s">
        <v>97</v>
      </c>
      <c r="B25" s="38">
        <v>931</v>
      </c>
      <c r="C25" s="38" t="s">
        <v>98</v>
      </c>
      <c r="D25" s="120">
        <v>-5.72</v>
      </c>
      <c r="E25" s="121">
        <v>-0.63900000000000001</v>
      </c>
      <c r="F25" s="122">
        <v>-3.2000000000000001E-2</v>
      </c>
      <c r="G25" s="39">
        <v>0</v>
      </c>
      <c r="H25" s="40"/>
      <c r="I25" s="40"/>
      <c r="J25" s="36"/>
      <c r="K25" s="37"/>
      <c r="M25" s="42"/>
      <c r="N25" s="42"/>
      <c r="O25" s="42"/>
    </row>
    <row r="26" spans="1:15" ht="32.25" customHeight="1">
      <c r="A26" s="15" t="s">
        <v>99</v>
      </c>
      <c r="B26" s="34">
        <v>932</v>
      </c>
      <c r="C26" s="37" t="s">
        <v>98</v>
      </c>
      <c r="D26" s="120">
        <v>-5.09</v>
      </c>
      <c r="E26" s="121">
        <v>-0.52100000000000002</v>
      </c>
      <c r="F26" s="122">
        <v>-2.5000000000000001E-2</v>
      </c>
      <c r="G26" s="39">
        <v>0</v>
      </c>
      <c r="H26" s="40"/>
      <c r="I26" s="40"/>
      <c r="J26" s="36"/>
      <c r="K26" s="37"/>
      <c r="M26" s="42"/>
      <c r="N26" s="42"/>
      <c r="O26" s="42"/>
    </row>
    <row r="27" spans="1:15" ht="32.25" customHeight="1">
      <c r="A27" s="15" t="s">
        <v>100</v>
      </c>
      <c r="B27" s="37" t="s">
        <v>101</v>
      </c>
      <c r="C27" s="37">
        <v>0</v>
      </c>
      <c r="D27" s="120">
        <v>-5.72</v>
      </c>
      <c r="E27" s="121">
        <v>-0.63900000000000001</v>
      </c>
      <c r="F27" s="122">
        <v>-3.2000000000000001E-2</v>
      </c>
      <c r="G27" s="39">
        <v>0</v>
      </c>
      <c r="H27" s="40"/>
      <c r="I27" s="40"/>
      <c r="J27" s="35">
        <v>0.19800000000000001</v>
      </c>
      <c r="K27" s="37"/>
      <c r="M27" s="42"/>
      <c r="N27" s="42"/>
      <c r="O27" s="42"/>
    </row>
    <row r="28" spans="1:15" ht="32.25" customHeight="1">
      <c r="A28" s="15" t="s">
        <v>102</v>
      </c>
      <c r="B28" s="178" t="s">
        <v>103</v>
      </c>
      <c r="C28" s="37">
        <v>0</v>
      </c>
      <c r="D28" s="120">
        <v>-5.72</v>
      </c>
      <c r="E28" s="121">
        <v>-0.63900000000000001</v>
      </c>
      <c r="F28" s="122">
        <v>-3.2000000000000001E-2</v>
      </c>
      <c r="G28" s="39">
        <v>0</v>
      </c>
      <c r="H28" s="40"/>
      <c r="I28" s="40"/>
      <c r="J28" s="36"/>
      <c r="K28" s="37"/>
      <c r="M28" s="42"/>
      <c r="N28" s="42"/>
      <c r="O28" s="42"/>
    </row>
    <row r="29" spans="1:15" ht="32.25" customHeight="1">
      <c r="A29" s="15" t="s">
        <v>104</v>
      </c>
      <c r="B29" s="175" t="s">
        <v>105</v>
      </c>
      <c r="C29" s="37">
        <v>0</v>
      </c>
      <c r="D29" s="120">
        <v>-5.09</v>
      </c>
      <c r="E29" s="121">
        <v>-0.52100000000000002</v>
      </c>
      <c r="F29" s="122">
        <v>-2.5000000000000001E-2</v>
      </c>
      <c r="G29" s="39">
        <v>0</v>
      </c>
      <c r="H29" s="40"/>
      <c r="I29" s="40"/>
      <c r="J29" s="35">
        <v>0.17599999999999999</v>
      </c>
      <c r="K29" s="37"/>
      <c r="M29" s="42"/>
      <c r="N29" s="42"/>
      <c r="O29" s="42"/>
    </row>
    <row r="30" spans="1:15" ht="32.25" customHeight="1">
      <c r="A30" s="15" t="s">
        <v>106</v>
      </c>
      <c r="B30" s="37" t="s">
        <v>107</v>
      </c>
      <c r="C30" s="37">
        <v>0</v>
      </c>
      <c r="D30" s="120">
        <v>-5.09</v>
      </c>
      <c r="E30" s="121">
        <v>-0.52100000000000002</v>
      </c>
      <c r="F30" s="122">
        <v>-2.5000000000000001E-2</v>
      </c>
      <c r="G30" s="39">
        <v>0</v>
      </c>
      <c r="H30" s="40"/>
      <c r="I30" s="40"/>
      <c r="J30" s="36"/>
      <c r="K30" s="37"/>
      <c r="M30" s="42"/>
      <c r="N30" s="42"/>
      <c r="O30" s="42"/>
    </row>
    <row r="31" spans="1:15" ht="32.25" customHeight="1">
      <c r="A31" s="15" t="s">
        <v>108</v>
      </c>
      <c r="B31" s="37" t="s">
        <v>109</v>
      </c>
      <c r="C31" s="37">
        <v>0</v>
      </c>
      <c r="D31" s="120">
        <v>-3.9169999999999998</v>
      </c>
      <c r="E31" s="121">
        <v>-0.26200000000000001</v>
      </c>
      <c r="F31" s="122">
        <v>-8.0000000000000002E-3</v>
      </c>
      <c r="G31" s="39">
        <v>291.75</v>
      </c>
      <c r="H31" s="40"/>
      <c r="I31" s="40"/>
      <c r="J31" s="35">
        <v>0.153</v>
      </c>
      <c r="K31" s="37"/>
      <c r="M31" s="42"/>
      <c r="N31" s="42"/>
      <c r="O31" s="42"/>
    </row>
    <row r="32" spans="1:15" ht="32.25" customHeight="1">
      <c r="A32" s="15" t="s">
        <v>110</v>
      </c>
      <c r="B32" s="37" t="s">
        <v>111</v>
      </c>
      <c r="C32" s="37">
        <v>0</v>
      </c>
      <c r="D32" s="120">
        <v>-3.9169999999999998</v>
      </c>
      <c r="E32" s="121">
        <v>-0.26200000000000001</v>
      </c>
      <c r="F32" s="122">
        <v>-8.0000000000000002E-3</v>
      </c>
      <c r="G32" s="39">
        <v>291.75</v>
      </c>
      <c r="H32" s="40"/>
      <c r="I32" s="40"/>
      <c r="J32" s="36"/>
      <c r="K32" s="37"/>
      <c r="M32" s="42"/>
      <c r="N32" s="42"/>
      <c r="O32" s="42"/>
    </row>
    <row r="33" spans="1:15" ht="27.75" customHeight="1">
      <c r="C33" s="3"/>
      <c r="M33" s="42"/>
      <c r="N33" s="42"/>
      <c r="O33" s="42"/>
    </row>
    <row r="34" spans="1:15" ht="27.75" customHeight="1">
      <c r="A34" s="242" t="s">
        <v>112</v>
      </c>
      <c r="B34" s="250" t="s">
        <v>113</v>
      </c>
      <c r="C34" s="251"/>
      <c r="D34" s="251"/>
      <c r="E34" s="251"/>
      <c r="F34" s="251"/>
      <c r="G34" s="251"/>
      <c r="H34" s="251"/>
      <c r="I34" s="251"/>
      <c r="J34" s="251"/>
      <c r="K34" s="252"/>
      <c r="M34" s="42"/>
      <c r="N34" s="42"/>
      <c r="O34" s="42"/>
    </row>
    <row r="35" spans="1:15" ht="14.25" customHeight="1">
      <c r="A35" s="243"/>
      <c r="B35" s="238" t="s">
        <v>114</v>
      </c>
      <c r="C35" s="238"/>
      <c r="D35" s="238"/>
      <c r="E35" s="238"/>
      <c r="F35" s="238"/>
      <c r="G35" s="238"/>
      <c r="H35" s="238"/>
      <c r="I35" s="238"/>
      <c r="J35" s="238"/>
      <c r="K35" s="238"/>
      <c r="M35" s="42"/>
      <c r="N35" s="42"/>
      <c r="O35" s="42"/>
    </row>
    <row r="36" spans="1:15" ht="14.25" customHeight="1">
      <c r="A36" s="244"/>
      <c r="B36" s="239" t="s">
        <v>115</v>
      </c>
      <c r="C36" s="240"/>
      <c r="D36" s="240"/>
      <c r="E36" s="240"/>
      <c r="F36" s="240"/>
      <c r="G36" s="240"/>
      <c r="H36" s="240"/>
      <c r="I36" s="240"/>
      <c r="J36" s="240"/>
      <c r="K36" s="241"/>
      <c r="M36" s="42"/>
      <c r="N36" s="42"/>
      <c r="O36" s="42"/>
    </row>
    <row r="37" spans="1:15" ht="27.75" customHeight="1">
      <c r="M37" s="42"/>
      <c r="N37" s="42"/>
      <c r="O37" s="42"/>
    </row>
    <row r="38" spans="1:15" ht="27.75" customHeight="1">
      <c r="M38" s="42"/>
      <c r="N38" s="42"/>
      <c r="O38" s="42"/>
    </row>
    <row r="39" spans="1:15" ht="27.75" customHeight="1">
      <c r="M39" s="42"/>
      <c r="N39" s="42"/>
      <c r="O39" s="42"/>
    </row>
    <row r="40" spans="1:15" ht="27.75" customHeight="1">
      <c r="M40" s="42"/>
      <c r="N40" s="42"/>
      <c r="O40" s="42"/>
    </row>
    <row r="41" spans="1:15" ht="27.75" customHeight="1">
      <c r="M41" s="42"/>
      <c r="N41" s="42"/>
      <c r="O41" s="4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4">
    <mergeCell ref="B35:K35"/>
    <mergeCell ref="B36:K36"/>
    <mergeCell ref="A34:A36"/>
    <mergeCell ref="C9:D9"/>
    <mergeCell ref="B10:E10"/>
    <mergeCell ref="I10:K10"/>
    <mergeCell ref="G9:H9"/>
    <mergeCell ref="B34:K34"/>
    <mergeCell ref="E1:K1"/>
    <mergeCell ref="B1:D1"/>
    <mergeCell ref="G10:H10"/>
    <mergeCell ref="I11:K11"/>
    <mergeCell ref="G11:H11"/>
    <mergeCell ref="A2:K2"/>
    <mergeCell ref="C5:D5"/>
    <mergeCell ref="C6:D6"/>
    <mergeCell ref="G5:H5"/>
    <mergeCell ref="G6:H6"/>
    <mergeCell ref="G4:K4"/>
    <mergeCell ref="A4:E4"/>
    <mergeCell ref="C7:D7"/>
    <mergeCell ref="C8:D8"/>
    <mergeCell ref="G7:H7"/>
    <mergeCell ref="G8:H8"/>
  </mergeCells>
  <phoneticPr fontId="8" type="noConversion"/>
  <hyperlinks>
    <hyperlink ref="A1" location="Overview!A1" display="Back to Overview" xr:uid="{00000000-0004-0000-0100-000000000000}"/>
    <hyperlink ref="B34:K34" r:id="rId2" display="The following LLFCs are solely for MPANS for connections on the Slough Heat &amp; Power Limited (‘SHP’) private network and have been removed from Annex 1.  The DUoS charges associated with these LLFCs should be obtained from SHP.  Contact details are at: https://www.sseutilitysolutions.co.uk/products/slough-heat-and-power/" xr:uid="{00000000-0004-0000-0100-000002000000}"/>
    <hyperlink ref="B35:K35" r:id="rId3" display="Any queries regarding these LLFCs should be directed to SHP_Uosenquiries@sse.com" xr:uid="{693D7042-5439-45EF-9E89-366D7E9E9183}"/>
  </hyperlinks>
  <pageMargins left="0.39370078740157483" right="0.35433070866141736" top="0.86614173228346458" bottom="0.74803149606299213" header="0.43307086614173229" footer="0.51181102362204722"/>
  <pageSetup paperSize="9" scale="45" fitToHeight="0" orientation="portrait" r:id="rId4"/>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ignoredErrors>
    <ignoredError sqref="C17:C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312"/>
  <sheetViews>
    <sheetView zoomScale="70" zoomScaleNormal="70" zoomScaleSheetLayoutView="100" workbookViewId="0">
      <selection activeCell="N2" sqref="N2"/>
    </sheetView>
  </sheetViews>
  <sheetFormatPr defaultColWidth="9.1796875" defaultRowHeight="12.5"/>
  <cols>
    <col min="1" max="1" width="7.7265625" style="45" customWidth="1"/>
    <col min="2" max="2" width="16.453125" style="45" customWidth="1"/>
    <col min="3" max="3" width="7.7265625" style="45" customWidth="1"/>
    <col min="4" max="4" width="16.453125" style="51" customWidth="1"/>
    <col min="5" max="8" width="14.81640625" style="51" customWidth="1"/>
    <col min="9" max="9" width="14.81640625" style="52" customWidth="1"/>
    <col min="10" max="11" width="14.7265625" style="53" customWidth="1"/>
    <col min="12" max="14" width="14.7265625" style="45" customWidth="1"/>
    <col min="15" max="16384" width="9.1796875" style="45"/>
  </cols>
  <sheetData>
    <row r="1" spans="1:14" ht="28.5" customHeight="1">
      <c r="A1" s="43" t="s">
        <v>33</v>
      </c>
      <c r="B1" s="43"/>
      <c r="C1" s="257"/>
      <c r="D1" s="257"/>
      <c r="E1" s="44"/>
      <c r="F1" s="255" t="s">
        <v>116</v>
      </c>
      <c r="G1" s="255"/>
      <c r="H1" s="255"/>
      <c r="I1" s="255"/>
      <c r="J1" s="255"/>
      <c r="K1" s="255"/>
      <c r="L1" s="255"/>
      <c r="M1" s="255"/>
      <c r="N1" s="256"/>
    </row>
    <row r="2" spans="1:14" s="46" customFormat="1" ht="27" customHeight="1">
      <c r="A2" s="258" t="str">
        <f>Overview!B4&amp; " - Effective from "&amp;Overview!D4&amp;" - "&amp;Overview!E4&amp;" EDCM charges"</f>
        <v>Southern Electric Power Distribution plc - Effective from 1 April 2021 - Final EDCM charges</v>
      </c>
      <c r="B2" s="259"/>
      <c r="C2" s="259"/>
      <c r="D2" s="259"/>
      <c r="E2" s="259"/>
      <c r="F2" s="259"/>
      <c r="G2" s="259"/>
      <c r="H2" s="259"/>
      <c r="I2" s="259"/>
      <c r="J2" s="259"/>
      <c r="K2" s="259"/>
      <c r="L2" s="259"/>
      <c r="M2" s="260"/>
      <c r="N2" s="191"/>
    </row>
    <row r="3" spans="1:14" s="74" customFormat="1" ht="18">
      <c r="A3" s="158"/>
      <c r="B3" s="158"/>
      <c r="C3" s="158"/>
      <c r="D3" s="158"/>
      <c r="E3" s="158"/>
      <c r="F3" s="158"/>
      <c r="G3" s="158"/>
      <c r="H3" s="158"/>
      <c r="I3" s="158"/>
      <c r="J3" s="158"/>
      <c r="K3" s="158"/>
      <c r="L3" s="158"/>
      <c r="M3" s="158"/>
      <c r="N3" s="158"/>
    </row>
    <row r="4" spans="1:14" s="74" customFormat="1" ht="27" customHeight="1">
      <c r="A4" s="230" t="s">
        <v>117</v>
      </c>
      <c r="B4" s="230"/>
      <c r="C4" s="230"/>
      <c r="D4" s="230"/>
      <c r="E4" s="230"/>
      <c r="F4" s="230"/>
      <c r="G4" s="158"/>
      <c r="H4" s="158"/>
      <c r="I4" s="158"/>
      <c r="J4" s="158"/>
      <c r="K4" s="158"/>
      <c r="L4" s="158"/>
      <c r="M4" s="158"/>
      <c r="N4" s="158"/>
    </row>
    <row r="5" spans="1:14" s="74" customFormat="1" ht="18">
      <c r="A5" s="262" t="s">
        <v>36</v>
      </c>
      <c r="B5" s="263"/>
      <c r="C5" s="263"/>
      <c r="D5" s="253" t="s">
        <v>118</v>
      </c>
      <c r="E5" s="253"/>
      <c r="F5" s="253"/>
      <c r="G5" s="158"/>
      <c r="H5" s="158"/>
      <c r="I5" s="158"/>
      <c r="J5" s="158"/>
      <c r="K5" s="158"/>
      <c r="L5" s="158"/>
      <c r="M5" s="158"/>
      <c r="N5" s="158"/>
    </row>
    <row r="6" spans="1:14" s="74" customFormat="1" ht="39.75" customHeight="1">
      <c r="A6" s="227" t="s">
        <v>119</v>
      </c>
      <c r="B6" s="227"/>
      <c r="C6" s="227"/>
      <c r="D6" s="254" t="s">
        <v>43</v>
      </c>
      <c r="E6" s="254"/>
      <c r="F6" s="254"/>
      <c r="G6" s="158"/>
      <c r="H6" s="158"/>
      <c r="I6" s="158"/>
      <c r="J6" s="158"/>
      <c r="K6" s="158"/>
      <c r="L6" s="158"/>
      <c r="M6" s="158"/>
      <c r="N6" s="158"/>
    </row>
    <row r="7" spans="1:14" s="74" customFormat="1" ht="18">
      <c r="A7" s="227" t="s">
        <v>54</v>
      </c>
      <c r="B7" s="227"/>
      <c r="C7" s="227"/>
      <c r="D7" s="254" t="s">
        <v>55</v>
      </c>
      <c r="E7" s="254"/>
      <c r="F7" s="254"/>
      <c r="G7" s="158"/>
      <c r="H7" s="158"/>
      <c r="I7" s="158"/>
      <c r="J7" s="158"/>
      <c r="K7" s="158"/>
      <c r="L7" s="158"/>
      <c r="M7" s="158"/>
      <c r="N7" s="158"/>
    </row>
    <row r="8" spans="1:14" s="74" customFormat="1" ht="18">
      <c r="A8" s="229"/>
      <c r="B8" s="229"/>
      <c r="C8" s="229"/>
      <c r="D8" s="261"/>
      <c r="E8" s="261"/>
      <c r="F8" s="261"/>
      <c r="G8" s="158"/>
      <c r="H8" s="158"/>
      <c r="I8" s="158"/>
      <c r="J8" s="158"/>
      <c r="K8" s="158"/>
      <c r="L8" s="158"/>
      <c r="M8" s="158"/>
      <c r="N8" s="158"/>
    </row>
    <row r="9" spans="1:14" s="74" customFormat="1" ht="18">
      <c r="A9" s="158"/>
      <c r="B9" s="158"/>
      <c r="C9" s="158"/>
      <c r="D9" s="158"/>
      <c r="E9" s="158"/>
      <c r="F9" s="158"/>
      <c r="G9" s="158"/>
      <c r="H9" s="158"/>
      <c r="I9" s="158"/>
      <c r="J9" s="158"/>
      <c r="K9" s="158"/>
      <c r="L9" s="158"/>
      <c r="M9" s="158"/>
      <c r="N9" s="158"/>
    </row>
    <row r="10" spans="1:14" ht="76.5" customHeight="1">
      <c r="A10" s="48" t="s">
        <v>120</v>
      </c>
      <c r="B10" s="47" t="s">
        <v>121</v>
      </c>
      <c r="C10" s="48" t="s">
        <v>122</v>
      </c>
      <c r="D10" s="47" t="s">
        <v>123</v>
      </c>
      <c r="E10" s="49" t="s">
        <v>124</v>
      </c>
      <c r="F10" s="50" t="s">
        <v>125</v>
      </c>
      <c r="G10" s="49" t="s">
        <v>126</v>
      </c>
      <c r="H10" s="49" t="s">
        <v>127</v>
      </c>
      <c r="I10" s="117" t="s">
        <v>128</v>
      </c>
      <c r="J10" s="50" t="s">
        <v>129</v>
      </c>
      <c r="K10" s="49" t="s">
        <v>130</v>
      </c>
      <c r="L10" s="49" t="s">
        <v>131</v>
      </c>
      <c r="M10" s="117" t="s">
        <v>132</v>
      </c>
    </row>
    <row r="11" spans="1:14" ht="15" customHeight="1">
      <c r="A11" s="83">
        <v>700</v>
      </c>
      <c r="B11" s="180">
        <v>2000027373741</v>
      </c>
      <c r="C11" s="83"/>
      <c r="D11" s="180"/>
      <c r="E11" s="181" t="s">
        <v>133</v>
      </c>
      <c r="F11" s="192">
        <v>0</v>
      </c>
      <c r="G11" s="54">
        <v>17012.18</v>
      </c>
      <c r="H11" s="54">
        <v>2.06</v>
      </c>
      <c r="I11" s="54">
        <v>2.06</v>
      </c>
      <c r="J11" s="55">
        <v>0</v>
      </c>
      <c r="K11" s="56">
        <v>0</v>
      </c>
      <c r="L11" s="56">
        <v>0</v>
      </c>
      <c r="M11" s="56">
        <v>0</v>
      </c>
    </row>
    <row r="12" spans="1:14" ht="15" customHeight="1">
      <c r="A12" s="83">
        <v>701</v>
      </c>
      <c r="B12" s="180">
        <v>2000027366674</v>
      </c>
      <c r="C12" s="83"/>
      <c r="D12" s="180"/>
      <c r="E12" s="181" t="s">
        <v>134</v>
      </c>
      <c r="F12" s="192">
        <v>2.254</v>
      </c>
      <c r="G12" s="54">
        <v>10373.43</v>
      </c>
      <c r="H12" s="54">
        <v>2.33</v>
      </c>
      <c r="I12" s="54">
        <v>2.33</v>
      </c>
      <c r="J12" s="55">
        <v>0</v>
      </c>
      <c r="K12" s="56">
        <v>0</v>
      </c>
      <c r="L12" s="56">
        <v>0</v>
      </c>
      <c r="M12" s="56">
        <v>0</v>
      </c>
    </row>
    <row r="13" spans="1:14" ht="15" customHeight="1">
      <c r="A13" s="83">
        <v>702</v>
      </c>
      <c r="B13" s="180">
        <v>2000027342238</v>
      </c>
      <c r="C13" s="83"/>
      <c r="D13" s="180"/>
      <c r="E13" s="181" t="s">
        <v>135</v>
      </c>
      <c r="F13" s="192">
        <v>4.5</v>
      </c>
      <c r="G13" s="54">
        <v>6375.65</v>
      </c>
      <c r="H13" s="54">
        <v>2.78</v>
      </c>
      <c r="I13" s="54">
        <v>2.78</v>
      </c>
      <c r="J13" s="55">
        <v>0</v>
      </c>
      <c r="K13" s="56">
        <v>0</v>
      </c>
      <c r="L13" s="56">
        <v>0</v>
      </c>
      <c r="M13" s="56">
        <v>0</v>
      </c>
    </row>
    <row r="14" spans="1:14" ht="15" customHeight="1">
      <c r="A14" s="83">
        <v>704</v>
      </c>
      <c r="B14" s="180">
        <v>2000027343640</v>
      </c>
      <c r="C14" s="83">
        <v>734</v>
      </c>
      <c r="D14" s="180">
        <v>2000050928900</v>
      </c>
      <c r="E14" s="181" t="s">
        <v>136</v>
      </c>
      <c r="F14" s="192">
        <v>0</v>
      </c>
      <c r="G14" s="54">
        <v>2.4300000000000002</v>
      </c>
      <c r="H14" s="54">
        <v>2.09</v>
      </c>
      <c r="I14" s="54">
        <v>2.09</v>
      </c>
      <c r="J14" s="55">
        <v>0</v>
      </c>
      <c r="K14" s="56">
        <v>333.47</v>
      </c>
      <c r="L14" s="56">
        <v>0.05</v>
      </c>
      <c r="M14" s="56">
        <v>0.05</v>
      </c>
    </row>
    <row r="15" spans="1:14" ht="15" customHeight="1">
      <c r="A15" s="83">
        <v>706</v>
      </c>
      <c r="B15" s="180">
        <v>2000027419271</v>
      </c>
      <c r="C15" s="83">
        <v>736</v>
      </c>
      <c r="D15" s="180">
        <v>2000050932127</v>
      </c>
      <c r="E15" s="181" t="s">
        <v>137</v>
      </c>
      <c r="F15" s="192">
        <v>1.7589999999999999</v>
      </c>
      <c r="G15" s="54">
        <v>11.62</v>
      </c>
      <c r="H15" s="54">
        <v>1.66</v>
      </c>
      <c r="I15" s="54">
        <v>1.66</v>
      </c>
      <c r="J15" s="55">
        <v>0</v>
      </c>
      <c r="K15" s="56">
        <v>534.32000000000005</v>
      </c>
      <c r="L15" s="56">
        <v>0.05</v>
      </c>
      <c r="M15" s="56">
        <v>0.05</v>
      </c>
    </row>
    <row r="16" spans="1:14" ht="15" customHeight="1">
      <c r="A16" s="83">
        <v>707</v>
      </c>
      <c r="B16" s="180">
        <v>2000027427398</v>
      </c>
      <c r="C16" s="83">
        <v>737</v>
      </c>
      <c r="D16" s="180">
        <v>2000050935800</v>
      </c>
      <c r="E16" s="181" t="s">
        <v>138</v>
      </c>
      <c r="F16" s="192">
        <v>0</v>
      </c>
      <c r="G16" s="54">
        <v>59.2</v>
      </c>
      <c r="H16" s="54">
        <v>1.87</v>
      </c>
      <c r="I16" s="54">
        <v>1.87</v>
      </c>
      <c r="J16" s="55">
        <v>0</v>
      </c>
      <c r="K16" s="56">
        <v>0</v>
      </c>
      <c r="L16" s="56">
        <v>0</v>
      </c>
      <c r="M16" s="56">
        <v>0</v>
      </c>
    </row>
    <row r="17" spans="1:13" ht="15" customHeight="1">
      <c r="A17" s="83">
        <v>708</v>
      </c>
      <c r="B17" s="180">
        <v>2000052675995</v>
      </c>
      <c r="C17" s="83"/>
      <c r="D17" s="180"/>
      <c r="E17" s="181" t="s">
        <v>139</v>
      </c>
      <c r="F17" s="192">
        <v>1.8380000000000001</v>
      </c>
      <c r="G17" s="54">
        <v>7996.47</v>
      </c>
      <c r="H17" s="54">
        <v>1.83</v>
      </c>
      <c r="I17" s="54">
        <v>1.83</v>
      </c>
      <c r="J17" s="55">
        <v>0</v>
      </c>
      <c r="K17" s="56">
        <v>0</v>
      </c>
      <c r="L17" s="56">
        <v>0</v>
      </c>
      <c r="M17" s="56">
        <v>0</v>
      </c>
    </row>
    <row r="18" spans="1:13" ht="15" customHeight="1">
      <c r="A18" s="83">
        <v>709</v>
      </c>
      <c r="B18" s="180">
        <v>2000054624149</v>
      </c>
      <c r="C18" s="83"/>
      <c r="D18" s="180"/>
      <c r="E18" s="181" t="s">
        <v>140</v>
      </c>
      <c r="F18" s="192">
        <v>2.548</v>
      </c>
      <c r="G18" s="54">
        <v>606.65</v>
      </c>
      <c r="H18" s="54">
        <v>3.59</v>
      </c>
      <c r="I18" s="54">
        <v>3.59</v>
      </c>
      <c r="J18" s="55">
        <v>0</v>
      </c>
      <c r="K18" s="56">
        <v>0</v>
      </c>
      <c r="L18" s="56">
        <v>0</v>
      </c>
      <c r="M18" s="56">
        <v>0</v>
      </c>
    </row>
    <row r="19" spans="1:13" ht="37.5">
      <c r="A19" s="83">
        <v>710</v>
      </c>
      <c r="B19" s="180" t="s">
        <v>141</v>
      </c>
      <c r="C19" s="83">
        <v>740</v>
      </c>
      <c r="D19" s="180" t="s">
        <v>1819</v>
      </c>
      <c r="E19" s="181" t="s">
        <v>142</v>
      </c>
      <c r="F19" s="192">
        <v>0</v>
      </c>
      <c r="G19" s="54">
        <v>11955.16</v>
      </c>
      <c r="H19" s="54">
        <v>2.17</v>
      </c>
      <c r="I19" s="54">
        <v>2.17</v>
      </c>
      <c r="J19" s="55">
        <v>0</v>
      </c>
      <c r="K19" s="56">
        <v>5313.4</v>
      </c>
      <c r="L19" s="56">
        <v>0.05</v>
      </c>
      <c r="M19" s="56">
        <v>0.05</v>
      </c>
    </row>
    <row r="20" spans="1:13" ht="14.5">
      <c r="A20" s="83">
        <v>711</v>
      </c>
      <c r="B20" s="180">
        <v>2000027852497</v>
      </c>
      <c r="C20" s="83"/>
      <c r="D20" s="180"/>
      <c r="E20" s="181" t="s">
        <v>143</v>
      </c>
      <c r="F20" s="192">
        <v>0</v>
      </c>
      <c r="G20" s="54">
        <v>8883.16</v>
      </c>
      <c r="H20" s="54">
        <v>4.03</v>
      </c>
      <c r="I20" s="54">
        <v>4.03</v>
      </c>
      <c r="J20" s="55">
        <v>0</v>
      </c>
      <c r="K20" s="56">
        <v>0</v>
      </c>
      <c r="L20" s="56">
        <v>0</v>
      </c>
      <c r="M20" s="56">
        <v>0</v>
      </c>
    </row>
    <row r="21" spans="1:13" ht="14.5">
      <c r="A21" s="83">
        <v>712</v>
      </c>
      <c r="B21" s="180">
        <v>2000055085297</v>
      </c>
      <c r="C21" s="83"/>
      <c r="D21" s="180"/>
      <c r="E21" s="181" t="s">
        <v>144</v>
      </c>
      <c r="F21" s="192">
        <v>1.829</v>
      </c>
      <c r="G21" s="54">
        <v>4818.8100000000004</v>
      </c>
      <c r="H21" s="54">
        <v>2.31</v>
      </c>
      <c r="I21" s="54">
        <v>2.31</v>
      </c>
      <c r="J21" s="55">
        <v>0</v>
      </c>
      <c r="K21" s="56">
        <v>0</v>
      </c>
      <c r="L21" s="56">
        <v>0</v>
      </c>
      <c r="M21" s="56">
        <v>0</v>
      </c>
    </row>
    <row r="22" spans="1:13" ht="14.5">
      <c r="A22" s="83">
        <v>713</v>
      </c>
      <c r="B22" s="180">
        <v>2000055085302</v>
      </c>
      <c r="C22" s="83"/>
      <c r="D22" s="180"/>
      <c r="E22" s="181" t="s">
        <v>145</v>
      </c>
      <c r="F22" s="192">
        <v>1.794</v>
      </c>
      <c r="G22" s="54">
        <v>12116.48</v>
      </c>
      <c r="H22" s="54">
        <v>2.1800000000000002</v>
      </c>
      <c r="I22" s="54">
        <v>2.1800000000000002</v>
      </c>
      <c r="J22" s="55">
        <v>0</v>
      </c>
      <c r="K22" s="56">
        <v>0</v>
      </c>
      <c r="L22" s="56">
        <v>0</v>
      </c>
      <c r="M22" s="56">
        <v>0</v>
      </c>
    </row>
    <row r="23" spans="1:13" ht="14.5">
      <c r="A23" s="83">
        <v>714</v>
      </c>
      <c r="B23" s="180">
        <v>2000027366665</v>
      </c>
      <c r="C23" s="83"/>
      <c r="D23" s="180"/>
      <c r="E23" s="181" t="s">
        <v>146</v>
      </c>
      <c r="F23" s="192">
        <v>1.252</v>
      </c>
      <c r="G23" s="54">
        <v>707.75</v>
      </c>
      <c r="H23" s="54">
        <v>3.06</v>
      </c>
      <c r="I23" s="54">
        <v>3.06</v>
      </c>
      <c r="J23" s="55">
        <v>0</v>
      </c>
      <c r="K23" s="56">
        <v>0</v>
      </c>
      <c r="L23" s="56">
        <v>0</v>
      </c>
      <c r="M23" s="56">
        <v>0</v>
      </c>
    </row>
    <row r="24" spans="1:13" ht="14.5">
      <c r="A24" s="83">
        <v>715</v>
      </c>
      <c r="B24" s="180">
        <v>2000051063430</v>
      </c>
      <c r="C24" s="83"/>
      <c r="D24" s="180"/>
      <c r="E24" s="181" t="s">
        <v>147</v>
      </c>
      <c r="F24" s="192">
        <v>2.2130000000000001</v>
      </c>
      <c r="G24" s="54">
        <v>217.4</v>
      </c>
      <c r="H24" s="54">
        <v>3.08</v>
      </c>
      <c r="I24" s="54">
        <v>3.08</v>
      </c>
      <c r="J24" s="55">
        <v>0</v>
      </c>
      <c r="K24" s="56">
        <v>0</v>
      </c>
      <c r="L24" s="56">
        <v>0</v>
      </c>
      <c r="M24" s="56">
        <v>0</v>
      </c>
    </row>
    <row r="25" spans="1:13" ht="14.5">
      <c r="A25" s="83">
        <v>716</v>
      </c>
      <c r="B25" s="180">
        <v>2000027366762</v>
      </c>
      <c r="C25" s="83"/>
      <c r="D25" s="180"/>
      <c r="E25" s="181" t="s">
        <v>148</v>
      </c>
      <c r="F25" s="192">
        <v>0</v>
      </c>
      <c r="G25" s="54">
        <v>101.11</v>
      </c>
      <c r="H25" s="54">
        <v>5.8</v>
      </c>
      <c r="I25" s="54">
        <v>5.8</v>
      </c>
      <c r="J25" s="55">
        <v>0</v>
      </c>
      <c r="K25" s="56">
        <v>0</v>
      </c>
      <c r="L25" s="56">
        <v>0</v>
      </c>
      <c r="M25" s="56">
        <v>0</v>
      </c>
    </row>
    <row r="26" spans="1:13" ht="14.5">
      <c r="A26" s="83">
        <v>717</v>
      </c>
      <c r="B26" s="180">
        <v>2000027373403</v>
      </c>
      <c r="C26" s="83"/>
      <c r="D26" s="180"/>
      <c r="E26" s="181" t="s">
        <v>149</v>
      </c>
      <c r="F26" s="192">
        <v>2.5670000000000002</v>
      </c>
      <c r="G26" s="54">
        <v>101.11</v>
      </c>
      <c r="H26" s="54">
        <v>4.18</v>
      </c>
      <c r="I26" s="54">
        <v>4.18</v>
      </c>
      <c r="J26" s="55">
        <v>0</v>
      </c>
      <c r="K26" s="56">
        <v>0</v>
      </c>
      <c r="L26" s="56">
        <v>0</v>
      </c>
      <c r="M26" s="56">
        <v>0</v>
      </c>
    </row>
    <row r="27" spans="1:13" ht="14.5">
      <c r="A27" s="83">
        <v>718</v>
      </c>
      <c r="B27" s="180">
        <v>2000050571060</v>
      </c>
      <c r="C27" s="83">
        <v>738</v>
      </c>
      <c r="D27" s="180">
        <v>2000051080338</v>
      </c>
      <c r="E27" s="181" t="s">
        <v>150</v>
      </c>
      <c r="F27" s="192">
        <v>1.8140000000000001</v>
      </c>
      <c r="G27" s="54">
        <v>646.69000000000005</v>
      </c>
      <c r="H27" s="54">
        <v>1.23</v>
      </c>
      <c r="I27" s="54">
        <v>1.23</v>
      </c>
      <c r="J27" s="55">
        <v>0</v>
      </c>
      <c r="K27" s="56">
        <v>0</v>
      </c>
      <c r="L27" s="56">
        <v>0</v>
      </c>
      <c r="M27" s="56">
        <v>0</v>
      </c>
    </row>
    <row r="28" spans="1:13" ht="14.5">
      <c r="A28" s="83">
        <v>719</v>
      </c>
      <c r="B28" s="180">
        <v>2000027419449</v>
      </c>
      <c r="C28" s="83"/>
      <c r="D28" s="180"/>
      <c r="E28" s="181" t="s">
        <v>151</v>
      </c>
      <c r="F28" s="192">
        <v>1.7969999999999999</v>
      </c>
      <c r="G28" s="54">
        <v>101.11</v>
      </c>
      <c r="H28" s="54">
        <v>2.94</v>
      </c>
      <c r="I28" s="54">
        <v>2.94</v>
      </c>
      <c r="J28" s="55">
        <v>0</v>
      </c>
      <c r="K28" s="56">
        <v>0</v>
      </c>
      <c r="L28" s="56">
        <v>0</v>
      </c>
      <c r="M28" s="56">
        <v>0</v>
      </c>
    </row>
    <row r="29" spans="1:13" ht="14.5">
      <c r="A29" s="83">
        <v>800</v>
      </c>
      <c r="B29" s="180">
        <v>2000050277851</v>
      </c>
      <c r="C29" s="83"/>
      <c r="D29" s="180"/>
      <c r="E29" s="181" t="s">
        <v>152</v>
      </c>
      <c r="F29" s="192">
        <v>0</v>
      </c>
      <c r="G29" s="54">
        <v>861.84</v>
      </c>
      <c r="H29" s="54">
        <v>1.53</v>
      </c>
      <c r="I29" s="54">
        <v>1.53</v>
      </c>
      <c r="J29" s="55">
        <v>0</v>
      </c>
      <c r="K29" s="56">
        <v>0</v>
      </c>
      <c r="L29" s="56">
        <v>0</v>
      </c>
      <c r="M29" s="56">
        <v>0</v>
      </c>
    </row>
    <row r="30" spans="1:13" ht="14.5">
      <c r="A30" s="83">
        <v>801</v>
      </c>
      <c r="B30" s="180">
        <v>2000050393707</v>
      </c>
      <c r="C30" s="83"/>
      <c r="D30" s="180"/>
      <c r="E30" s="181" t="s">
        <v>153</v>
      </c>
      <c r="F30" s="192">
        <v>0</v>
      </c>
      <c r="G30" s="54">
        <v>861.84</v>
      </c>
      <c r="H30" s="54">
        <v>1.82</v>
      </c>
      <c r="I30" s="54">
        <v>1.82</v>
      </c>
      <c r="J30" s="55">
        <v>0</v>
      </c>
      <c r="K30" s="56">
        <v>0</v>
      </c>
      <c r="L30" s="56">
        <v>0</v>
      </c>
      <c r="M30" s="56">
        <v>0</v>
      </c>
    </row>
    <row r="31" spans="1:13" ht="14.5">
      <c r="A31" s="83">
        <v>802</v>
      </c>
      <c r="B31" s="180">
        <v>2000027366841</v>
      </c>
      <c r="C31" s="83"/>
      <c r="D31" s="180"/>
      <c r="E31" s="181" t="s">
        <v>154</v>
      </c>
      <c r="F31" s="192">
        <v>1.359</v>
      </c>
      <c r="G31" s="54">
        <v>249.61</v>
      </c>
      <c r="H31" s="54">
        <v>4.66</v>
      </c>
      <c r="I31" s="54">
        <v>4.66</v>
      </c>
      <c r="J31" s="55">
        <v>0</v>
      </c>
      <c r="K31" s="56">
        <v>0</v>
      </c>
      <c r="L31" s="56">
        <v>0</v>
      </c>
      <c r="M31" s="56">
        <v>0</v>
      </c>
    </row>
    <row r="32" spans="1:13" ht="14.5">
      <c r="A32" s="83">
        <v>803</v>
      </c>
      <c r="B32" s="180">
        <v>2000050277513</v>
      </c>
      <c r="C32" s="83"/>
      <c r="D32" s="180"/>
      <c r="E32" s="181" t="s">
        <v>155</v>
      </c>
      <c r="F32" s="192">
        <v>0</v>
      </c>
      <c r="G32" s="54">
        <v>1059.51</v>
      </c>
      <c r="H32" s="54">
        <v>2.8</v>
      </c>
      <c r="I32" s="54">
        <v>2.8</v>
      </c>
      <c r="J32" s="55">
        <v>0</v>
      </c>
      <c r="K32" s="56">
        <v>0</v>
      </c>
      <c r="L32" s="56">
        <v>0</v>
      </c>
      <c r="M32" s="56">
        <v>0</v>
      </c>
    </row>
    <row r="33" spans="1:13" ht="14.5">
      <c r="A33" s="83">
        <v>817</v>
      </c>
      <c r="B33" s="180">
        <v>2000050481327</v>
      </c>
      <c r="C33" s="83"/>
      <c r="D33" s="180"/>
      <c r="E33" s="181" t="s">
        <v>156</v>
      </c>
      <c r="F33" s="192">
        <v>0</v>
      </c>
      <c r="G33" s="54">
        <v>794.63</v>
      </c>
      <c r="H33" s="54">
        <v>2.93</v>
      </c>
      <c r="I33" s="54">
        <v>2.93</v>
      </c>
      <c r="J33" s="55">
        <v>0</v>
      </c>
      <c r="K33" s="56">
        <v>0</v>
      </c>
      <c r="L33" s="56">
        <v>0</v>
      </c>
      <c r="M33" s="56">
        <v>0</v>
      </c>
    </row>
    <row r="34" spans="1:13" ht="14.5">
      <c r="A34" s="83">
        <v>837</v>
      </c>
      <c r="B34" s="180">
        <v>2000050481309</v>
      </c>
      <c r="C34" s="83"/>
      <c r="D34" s="180"/>
      <c r="E34" s="181" t="s">
        <v>157</v>
      </c>
      <c r="F34" s="192">
        <v>0</v>
      </c>
      <c r="G34" s="54">
        <v>794.63</v>
      </c>
      <c r="H34" s="54">
        <v>4.6399999999999997</v>
      </c>
      <c r="I34" s="54">
        <v>4.6399999999999997</v>
      </c>
      <c r="J34" s="55">
        <v>0</v>
      </c>
      <c r="K34" s="56">
        <v>0</v>
      </c>
      <c r="L34" s="56">
        <v>0</v>
      </c>
      <c r="M34" s="56">
        <v>0</v>
      </c>
    </row>
    <row r="35" spans="1:13" ht="37.5">
      <c r="A35" s="83">
        <v>804</v>
      </c>
      <c r="B35" s="180" t="s">
        <v>158</v>
      </c>
      <c r="C35" s="83"/>
      <c r="D35" s="180"/>
      <c r="E35" s="181" t="s">
        <v>159</v>
      </c>
      <c r="F35" s="192">
        <v>2.0230000000000001</v>
      </c>
      <c r="G35" s="54">
        <v>1292.76</v>
      </c>
      <c r="H35" s="54">
        <v>1.86</v>
      </c>
      <c r="I35" s="54">
        <v>1.86</v>
      </c>
      <c r="J35" s="55">
        <v>0</v>
      </c>
      <c r="K35" s="56">
        <v>0</v>
      </c>
      <c r="L35" s="56">
        <v>0</v>
      </c>
      <c r="M35" s="56">
        <v>0</v>
      </c>
    </row>
    <row r="36" spans="1:13" ht="14.5">
      <c r="A36" s="83">
        <v>805</v>
      </c>
      <c r="B36" s="180">
        <v>2000027474820</v>
      </c>
      <c r="C36" s="83"/>
      <c r="D36" s="180"/>
      <c r="E36" s="181" t="s">
        <v>160</v>
      </c>
      <c r="F36" s="192">
        <v>0</v>
      </c>
      <c r="G36" s="54">
        <v>264.05</v>
      </c>
      <c r="H36" s="54">
        <v>1.71</v>
      </c>
      <c r="I36" s="54">
        <v>1.71</v>
      </c>
      <c r="J36" s="55">
        <v>0</v>
      </c>
      <c r="K36" s="56">
        <v>0</v>
      </c>
      <c r="L36" s="56">
        <v>0</v>
      </c>
      <c r="M36" s="56">
        <v>0</v>
      </c>
    </row>
    <row r="37" spans="1:13" ht="14.5">
      <c r="A37" s="83">
        <v>806</v>
      </c>
      <c r="B37" s="180">
        <v>2000027454188</v>
      </c>
      <c r="C37" s="83"/>
      <c r="D37" s="180"/>
      <c r="E37" s="181" t="s">
        <v>161</v>
      </c>
      <c r="F37" s="192">
        <v>1.2829999999999999</v>
      </c>
      <c r="G37" s="54">
        <v>861.84</v>
      </c>
      <c r="H37" s="54">
        <v>2.0699999999999998</v>
      </c>
      <c r="I37" s="54">
        <v>2.0699999999999998</v>
      </c>
      <c r="J37" s="55">
        <v>0</v>
      </c>
      <c r="K37" s="56">
        <v>0</v>
      </c>
      <c r="L37" s="56">
        <v>0</v>
      </c>
      <c r="M37" s="56">
        <v>0</v>
      </c>
    </row>
    <row r="38" spans="1:13" ht="14.5">
      <c r="A38" s="83">
        <v>807</v>
      </c>
      <c r="B38" s="180">
        <v>2000027454452</v>
      </c>
      <c r="C38" s="83"/>
      <c r="D38" s="180"/>
      <c r="E38" s="181" t="s">
        <v>162</v>
      </c>
      <c r="F38" s="192">
        <v>1.669</v>
      </c>
      <c r="G38" s="54">
        <v>430.92</v>
      </c>
      <c r="H38" s="54">
        <v>2.7</v>
      </c>
      <c r="I38" s="54">
        <v>2.7</v>
      </c>
      <c r="J38" s="55">
        <v>0</v>
      </c>
      <c r="K38" s="56">
        <v>0</v>
      </c>
      <c r="L38" s="56">
        <v>0</v>
      </c>
      <c r="M38" s="56">
        <v>0</v>
      </c>
    </row>
    <row r="39" spans="1:13" ht="14.5">
      <c r="A39" s="83">
        <v>808</v>
      </c>
      <c r="B39" s="180">
        <v>2000052503790</v>
      </c>
      <c r="C39" s="83"/>
      <c r="D39" s="180"/>
      <c r="E39" s="181" t="s">
        <v>163</v>
      </c>
      <c r="F39" s="192">
        <v>1.2729999999999999</v>
      </c>
      <c r="G39" s="54">
        <v>861.84</v>
      </c>
      <c r="H39" s="54">
        <v>2.23</v>
      </c>
      <c r="I39" s="54">
        <v>2.23</v>
      </c>
      <c r="J39" s="55">
        <v>0</v>
      </c>
      <c r="K39" s="56">
        <v>0</v>
      </c>
      <c r="L39" s="56">
        <v>0</v>
      </c>
      <c r="M39" s="56">
        <v>0</v>
      </c>
    </row>
    <row r="40" spans="1:13" ht="14.5">
      <c r="A40" s="83">
        <v>809</v>
      </c>
      <c r="B40" s="180">
        <v>2000027297816</v>
      </c>
      <c r="C40" s="83"/>
      <c r="D40" s="180"/>
      <c r="E40" s="181" t="s">
        <v>164</v>
      </c>
      <c r="F40" s="192">
        <v>0</v>
      </c>
      <c r="G40" s="54">
        <v>492.26</v>
      </c>
      <c r="H40" s="54">
        <v>0.42</v>
      </c>
      <c r="I40" s="54">
        <v>0.42</v>
      </c>
      <c r="J40" s="55">
        <v>0</v>
      </c>
      <c r="K40" s="56">
        <v>0</v>
      </c>
      <c r="L40" s="56">
        <v>0</v>
      </c>
      <c r="M40" s="56">
        <v>0</v>
      </c>
    </row>
    <row r="41" spans="1:13" ht="14.5">
      <c r="A41" s="83">
        <v>810</v>
      </c>
      <c r="B41" s="180">
        <v>2000050467030</v>
      </c>
      <c r="C41" s="83">
        <v>918</v>
      </c>
      <c r="D41" s="180">
        <v>2000027292534</v>
      </c>
      <c r="E41" s="181" t="s">
        <v>165</v>
      </c>
      <c r="F41" s="192">
        <v>0</v>
      </c>
      <c r="G41" s="54">
        <v>910.75</v>
      </c>
      <c r="H41" s="54">
        <v>0.6</v>
      </c>
      <c r="I41" s="54">
        <v>0.6</v>
      </c>
      <c r="J41" s="55">
        <v>0</v>
      </c>
      <c r="K41" s="56">
        <v>2085.41</v>
      </c>
      <c r="L41" s="56">
        <v>0.05</v>
      </c>
      <c r="M41" s="56">
        <v>0.05</v>
      </c>
    </row>
    <row r="42" spans="1:13" ht="14.5">
      <c r="A42" s="83">
        <v>811</v>
      </c>
      <c r="B42" s="180">
        <v>2000051063927</v>
      </c>
      <c r="C42" s="83"/>
      <c r="D42" s="180"/>
      <c r="E42" s="181" t="s">
        <v>166</v>
      </c>
      <c r="F42" s="192">
        <v>0</v>
      </c>
      <c r="G42" s="54">
        <v>510.05</v>
      </c>
      <c r="H42" s="54">
        <v>7.54</v>
      </c>
      <c r="I42" s="54">
        <v>7.54</v>
      </c>
      <c r="J42" s="55">
        <v>0</v>
      </c>
      <c r="K42" s="56">
        <v>0</v>
      </c>
      <c r="L42" s="56">
        <v>0</v>
      </c>
      <c r="M42" s="56">
        <v>0</v>
      </c>
    </row>
    <row r="43" spans="1:13" ht="14.5">
      <c r="A43" s="83">
        <v>812</v>
      </c>
      <c r="B43" s="180">
        <v>2000027339192</v>
      </c>
      <c r="C43" s="83"/>
      <c r="D43" s="180"/>
      <c r="E43" s="181" t="s">
        <v>167</v>
      </c>
      <c r="F43" s="192">
        <v>0</v>
      </c>
      <c r="G43" s="54">
        <v>2.25</v>
      </c>
      <c r="H43" s="54">
        <v>3</v>
      </c>
      <c r="I43" s="54">
        <v>3</v>
      </c>
      <c r="J43" s="55">
        <v>0</v>
      </c>
      <c r="K43" s="56">
        <v>0</v>
      </c>
      <c r="L43" s="56">
        <v>0</v>
      </c>
      <c r="M43" s="56">
        <v>0</v>
      </c>
    </row>
    <row r="44" spans="1:13" ht="14.5">
      <c r="A44" s="83">
        <v>812</v>
      </c>
      <c r="B44" s="180">
        <v>2000050544330</v>
      </c>
      <c r="C44" s="83"/>
      <c r="D44" s="180"/>
      <c r="E44" s="181" t="s">
        <v>168</v>
      </c>
      <c r="F44" s="192">
        <v>4.47</v>
      </c>
      <c r="G44" s="54">
        <v>2.25</v>
      </c>
      <c r="H44" s="54">
        <v>3.56</v>
      </c>
      <c r="I44" s="54">
        <v>3.56</v>
      </c>
      <c r="J44" s="55">
        <v>0</v>
      </c>
      <c r="K44" s="56">
        <v>0</v>
      </c>
      <c r="L44" s="56">
        <v>0</v>
      </c>
      <c r="M44" s="56">
        <v>0</v>
      </c>
    </row>
    <row r="45" spans="1:13" ht="112.5">
      <c r="A45" s="83">
        <v>813</v>
      </c>
      <c r="B45" s="180" t="s">
        <v>169</v>
      </c>
      <c r="C45" s="83"/>
      <c r="D45" s="180"/>
      <c r="E45" s="181" t="s">
        <v>170</v>
      </c>
      <c r="F45" s="192">
        <v>0</v>
      </c>
      <c r="G45" s="54">
        <v>6210.94</v>
      </c>
      <c r="H45" s="54">
        <v>4.45</v>
      </c>
      <c r="I45" s="54">
        <v>4.45</v>
      </c>
      <c r="J45" s="55">
        <v>0</v>
      </c>
      <c r="K45" s="56">
        <v>0</v>
      </c>
      <c r="L45" s="56">
        <v>0</v>
      </c>
      <c r="M45" s="56">
        <v>0</v>
      </c>
    </row>
    <row r="46" spans="1:13" ht="14.5">
      <c r="A46" s="83">
        <v>814</v>
      </c>
      <c r="B46" s="180">
        <v>2000027340036</v>
      </c>
      <c r="C46" s="83">
        <v>929</v>
      </c>
      <c r="D46" s="180">
        <v>2000054899591</v>
      </c>
      <c r="E46" s="181" t="s">
        <v>171</v>
      </c>
      <c r="F46" s="192">
        <v>4.7119999999999997</v>
      </c>
      <c r="G46" s="54">
        <v>331.07</v>
      </c>
      <c r="H46" s="54">
        <v>1.55</v>
      </c>
      <c r="I46" s="54">
        <v>1.55</v>
      </c>
      <c r="J46" s="55">
        <v>0</v>
      </c>
      <c r="K46" s="56">
        <v>515.53</v>
      </c>
      <c r="L46" s="56">
        <v>0.05</v>
      </c>
      <c r="M46" s="56">
        <v>0.05</v>
      </c>
    </row>
    <row r="47" spans="1:13" ht="14.5">
      <c r="A47" s="83">
        <v>815</v>
      </c>
      <c r="B47" s="180">
        <v>2000027454648</v>
      </c>
      <c r="C47" s="83">
        <v>924</v>
      </c>
      <c r="D47" s="180">
        <v>2000054397290</v>
      </c>
      <c r="E47" s="181" t="s">
        <v>172</v>
      </c>
      <c r="F47" s="192">
        <v>0</v>
      </c>
      <c r="G47" s="54">
        <v>1894.45</v>
      </c>
      <c r="H47" s="54">
        <v>1.75</v>
      </c>
      <c r="I47" s="54">
        <v>1.75</v>
      </c>
      <c r="J47" s="55">
        <v>0</v>
      </c>
      <c r="K47" s="56">
        <v>1415</v>
      </c>
      <c r="L47" s="56">
        <v>0.05</v>
      </c>
      <c r="M47" s="56">
        <v>0.05</v>
      </c>
    </row>
    <row r="48" spans="1:13" ht="14.5">
      <c r="A48" s="83">
        <v>816</v>
      </c>
      <c r="B48" s="180">
        <v>2000027306995</v>
      </c>
      <c r="C48" s="83">
        <v>937</v>
      </c>
      <c r="D48" s="180">
        <v>2000050795630</v>
      </c>
      <c r="E48" s="181" t="s">
        <v>173</v>
      </c>
      <c r="F48" s="192">
        <v>0</v>
      </c>
      <c r="G48" s="54">
        <v>539.21</v>
      </c>
      <c r="H48" s="54">
        <v>2.41</v>
      </c>
      <c r="I48" s="54">
        <v>2.41</v>
      </c>
      <c r="J48" s="55">
        <v>0</v>
      </c>
      <c r="K48" s="56">
        <v>674.02</v>
      </c>
      <c r="L48" s="56">
        <v>0.05</v>
      </c>
      <c r="M48" s="56">
        <v>0.05</v>
      </c>
    </row>
    <row r="49" spans="1:13" ht="14.5">
      <c r="A49" s="83">
        <v>818</v>
      </c>
      <c r="B49" s="180">
        <v>2000050277160</v>
      </c>
      <c r="C49" s="83"/>
      <c r="D49" s="180"/>
      <c r="E49" s="181" t="s">
        <v>174</v>
      </c>
      <c r="F49" s="192">
        <v>0</v>
      </c>
      <c r="G49" s="54">
        <v>53017.279999999999</v>
      </c>
      <c r="H49" s="54">
        <v>7.59</v>
      </c>
      <c r="I49" s="54">
        <v>7.59</v>
      </c>
      <c r="J49" s="55">
        <v>0</v>
      </c>
      <c r="K49" s="56">
        <v>0</v>
      </c>
      <c r="L49" s="56">
        <v>0</v>
      </c>
      <c r="M49" s="56">
        <v>0</v>
      </c>
    </row>
    <row r="50" spans="1:13" ht="14.5">
      <c r="A50" s="83">
        <v>819</v>
      </c>
      <c r="B50" s="180">
        <v>2000027466068</v>
      </c>
      <c r="C50" s="83"/>
      <c r="D50" s="180"/>
      <c r="E50" s="181" t="s">
        <v>175</v>
      </c>
      <c r="F50" s="192">
        <v>0</v>
      </c>
      <c r="G50" s="54">
        <v>104.2</v>
      </c>
      <c r="H50" s="54">
        <v>2.67</v>
      </c>
      <c r="I50" s="54">
        <v>2.67</v>
      </c>
      <c r="J50" s="55">
        <v>0</v>
      </c>
      <c r="K50" s="56">
        <v>0</v>
      </c>
      <c r="L50" s="56">
        <v>0</v>
      </c>
      <c r="M50" s="56">
        <v>0</v>
      </c>
    </row>
    <row r="51" spans="1:13" ht="14.5">
      <c r="A51" s="83">
        <v>7174</v>
      </c>
      <c r="B51" s="180">
        <v>7174</v>
      </c>
      <c r="C51" s="83">
        <v>7174</v>
      </c>
      <c r="D51" s="180">
        <v>7174</v>
      </c>
      <c r="E51" s="181" t="s">
        <v>176</v>
      </c>
      <c r="F51" s="192">
        <v>0</v>
      </c>
      <c r="G51" s="54">
        <v>235.95</v>
      </c>
      <c r="H51" s="54">
        <v>0.9</v>
      </c>
      <c r="I51" s="54">
        <v>0.9</v>
      </c>
      <c r="J51" s="55">
        <v>0</v>
      </c>
      <c r="K51" s="56">
        <v>0</v>
      </c>
      <c r="L51" s="56">
        <v>0</v>
      </c>
      <c r="M51" s="56">
        <v>0</v>
      </c>
    </row>
    <row r="52" spans="1:13" ht="14.5">
      <c r="A52" s="83">
        <v>823</v>
      </c>
      <c r="B52" s="180">
        <v>2000053759147</v>
      </c>
      <c r="C52" s="83">
        <v>923</v>
      </c>
      <c r="D52" s="180">
        <v>2000053759174</v>
      </c>
      <c r="E52" s="181" t="s">
        <v>177</v>
      </c>
      <c r="F52" s="192">
        <v>0</v>
      </c>
      <c r="G52" s="54">
        <v>185.45</v>
      </c>
      <c r="H52" s="54">
        <v>0.76</v>
      </c>
      <c r="I52" s="54">
        <v>0.76</v>
      </c>
      <c r="J52" s="55">
        <v>0</v>
      </c>
      <c r="K52" s="56">
        <v>1694.97</v>
      </c>
      <c r="L52" s="56">
        <v>0.05</v>
      </c>
      <c r="M52" s="56">
        <v>0.05</v>
      </c>
    </row>
    <row r="53" spans="1:13" ht="14.5">
      <c r="A53" s="83">
        <v>824</v>
      </c>
      <c r="B53" s="180">
        <v>2000027366498</v>
      </c>
      <c r="C53" s="83"/>
      <c r="D53" s="180"/>
      <c r="E53" s="181" t="s">
        <v>178</v>
      </c>
      <c r="F53" s="192">
        <v>1.2769999999999999</v>
      </c>
      <c r="G53" s="54">
        <v>9781.35</v>
      </c>
      <c r="H53" s="54">
        <v>2.82</v>
      </c>
      <c r="I53" s="54">
        <v>2.82</v>
      </c>
      <c r="J53" s="55">
        <v>0</v>
      </c>
      <c r="K53" s="56">
        <v>0</v>
      </c>
      <c r="L53" s="56">
        <v>0</v>
      </c>
      <c r="M53" s="56">
        <v>0</v>
      </c>
    </row>
    <row r="54" spans="1:13" ht="14.5">
      <c r="A54" s="83">
        <v>825</v>
      </c>
      <c r="B54" s="180">
        <v>2000027323866</v>
      </c>
      <c r="C54" s="83"/>
      <c r="D54" s="180"/>
      <c r="E54" s="181" t="s">
        <v>179</v>
      </c>
      <c r="F54" s="192">
        <v>0</v>
      </c>
      <c r="G54" s="54">
        <v>20183.259999999998</v>
      </c>
      <c r="H54" s="54">
        <v>3.37</v>
      </c>
      <c r="I54" s="54">
        <v>3.37</v>
      </c>
      <c r="J54" s="55">
        <v>0</v>
      </c>
      <c r="K54" s="56">
        <v>0</v>
      </c>
      <c r="L54" s="56">
        <v>0</v>
      </c>
      <c r="M54" s="56">
        <v>0</v>
      </c>
    </row>
    <row r="55" spans="1:13" ht="14.5">
      <c r="A55" s="83">
        <v>826</v>
      </c>
      <c r="B55" s="180">
        <v>2000027318634</v>
      </c>
      <c r="C55" s="83"/>
      <c r="D55" s="180"/>
      <c r="E55" s="181" t="s">
        <v>180</v>
      </c>
      <c r="F55" s="192">
        <v>0</v>
      </c>
      <c r="G55" s="54">
        <v>7241.66</v>
      </c>
      <c r="H55" s="54">
        <v>1.98</v>
      </c>
      <c r="I55" s="54">
        <v>1.98</v>
      </c>
      <c r="J55" s="55">
        <v>0</v>
      </c>
      <c r="K55" s="56">
        <v>0</v>
      </c>
      <c r="L55" s="56">
        <v>0</v>
      </c>
      <c r="M55" s="56">
        <v>0</v>
      </c>
    </row>
    <row r="56" spans="1:13" ht="14.5">
      <c r="A56" s="83">
        <v>827</v>
      </c>
      <c r="B56" s="180">
        <v>2000052503805</v>
      </c>
      <c r="C56" s="83"/>
      <c r="D56" s="180"/>
      <c r="E56" s="181" t="s">
        <v>181</v>
      </c>
      <c r="F56" s="192">
        <v>1.351</v>
      </c>
      <c r="G56" s="54">
        <v>861.84</v>
      </c>
      <c r="H56" s="54">
        <v>2.25</v>
      </c>
      <c r="I56" s="54">
        <v>2.25</v>
      </c>
      <c r="J56" s="55">
        <v>0</v>
      </c>
      <c r="K56" s="56">
        <v>0</v>
      </c>
      <c r="L56" s="56">
        <v>0</v>
      </c>
      <c r="M56" s="56">
        <v>0</v>
      </c>
    </row>
    <row r="57" spans="1:13" ht="14.5">
      <c r="A57" s="83">
        <v>829</v>
      </c>
      <c r="B57" s="180">
        <v>2000050275552</v>
      </c>
      <c r="C57" s="83"/>
      <c r="D57" s="180"/>
      <c r="E57" s="181" t="s">
        <v>182</v>
      </c>
      <c r="F57" s="192">
        <v>0</v>
      </c>
      <c r="G57" s="54">
        <v>4952.59</v>
      </c>
      <c r="H57" s="54">
        <v>2.34</v>
      </c>
      <c r="I57" s="54">
        <v>2.34</v>
      </c>
      <c r="J57" s="55">
        <v>0</v>
      </c>
      <c r="K57" s="56">
        <v>0</v>
      </c>
      <c r="L57" s="56">
        <v>0</v>
      </c>
      <c r="M57" s="56">
        <v>0</v>
      </c>
    </row>
    <row r="58" spans="1:13" ht="14.5">
      <c r="A58" s="83">
        <v>820</v>
      </c>
      <c r="B58" s="180">
        <v>2000052993042</v>
      </c>
      <c r="C58" s="83"/>
      <c r="D58" s="180"/>
      <c r="E58" s="181" t="s">
        <v>183</v>
      </c>
      <c r="F58" s="192">
        <v>1.7470000000000001</v>
      </c>
      <c r="G58" s="54">
        <v>242.65</v>
      </c>
      <c r="H58" s="54">
        <v>1.1100000000000001</v>
      </c>
      <c r="I58" s="54">
        <v>1.1100000000000001</v>
      </c>
      <c r="J58" s="55">
        <v>0</v>
      </c>
      <c r="K58" s="56">
        <v>0</v>
      </c>
      <c r="L58" s="56">
        <v>0</v>
      </c>
      <c r="M58" s="56">
        <v>0</v>
      </c>
    </row>
    <row r="59" spans="1:13" ht="14.5">
      <c r="A59" s="83">
        <v>830</v>
      </c>
      <c r="B59" s="180">
        <v>2000050277986</v>
      </c>
      <c r="C59" s="83"/>
      <c r="D59" s="180"/>
      <c r="E59" s="181" t="s">
        <v>184</v>
      </c>
      <c r="F59" s="192">
        <v>0</v>
      </c>
      <c r="G59" s="54">
        <v>26910.6</v>
      </c>
      <c r="H59" s="54">
        <v>0.96</v>
      </c>
      <c r="I59" s="54">
        <v>0.96</v>
      </c>
      <c r="J59" s="55">
        <v>0</v>
      </c>
      <c r="K59" s="56">
        <v>0</v>
      </c>
      <c r="L59" s="56">
        <v>0</v>
      </c>
      <c r="M59" s="56">
        <v>0</v>
      </c>
    </row>
    <row r="60" spans="1:13" ht="14.5">
      <c r="A60" s="83">
        <v>854</v>
      </c>
      <c r="B60" s="180">
        <v>2000052369584</v>
      </c>
      <c r="C60" s="83"/>
      <c r="D60" s="180"/>
      <c r="E60" s="181" t="s">
        <v>185</v>
      </c>
      <c r="F60" s="192">
        <v>0</v>
      </c>
      <c r="G60" s="54">
        <v>26372.87</v>
      </c>
      <c r="H60" s="54">
        <v>2.06</v>
      </c>
      <c r="I60" s="54">
        <v>2.06</v>
      </c>
      <c r="J60" s="55">
        <v>0</v>
      </c>
      <c r="K60" s="56">
        <v>0</v>
      </c>
      <c r="L60" s="56">
        <v>0</v>
      </c>
      <c r="M60" s="56">
        <v>0</v>
      </c>
    </row>
    <row r="61" spans="1:13" ht="14.5">
      <c r="A61" s="83">
        <v>835</v>
      </c>
      <c r="B61" s="180">
        <v>2000050275543</v>
      </c>
      <c r="C61" s="83"/>
      <c r="D61" s="180"/>
      <c r="E61" s="181" t="s">
        <v>186</v>
      </c>
      <c r="F61" s="192">
        <v>0</v>
      </c>
      <c r="G61" s="54">
        <v>2901.43</v>
      </c>
      <c r="H61" s="54">
        <v>1.61</v>
      </c>
      <c r="I61" s="54">
        <v>1.61</v>
      </c>
      <c r="J61" s="55">
        <v>0</v>
      </c>
      <c r="K61" s="56">
        <v>0</v>
      </c>
      <c r="L61" s="56">
        <v>0</v>
      </c>
      <c r="M61" s="56">
        <v>0</v>
      </c>
    </row>
    <row r="62" spans="1:13" ht="14.5">
      <c r="A62" s="83">
        <v>836</v>
      </c>
      <c r="B62" s="180">
        <v>2000051425787</v>
      </c>
      <c r="C62" s="83"/>
      <c r="D62" s="180"/>
      <c r="E62" s="181" t="s">
        <v>187</v>
      </c>
      <c r="F62" s="192">
        <v>0</v>
      </c>
      <c r="G62" s="54">
        <v>846.1</v>
      </c>
      <c r="H62" s="54">
        <v>5.95</v>
      </c>
      <c r="I62" s="54">
        <v>5.95</v>
      </c>
      <c r="J62" s="55">
        <v>0</v>
      </c>
      <c r="K62" s="56">
        <v>0</v>
      </c>
      <c r="L62" s="56">
        <v>0</v>
      </c>
      <c r="M62" s="56">
        <v>0</v>
      </c>
    </row>
    <row r="63" spans="1:13" ht="14.5">
      <c r="A63" s="83">
        <v>4033</v>
      </c>
      <c r="B63" s="180">
        <v>4033</v>
      </c>
      <c r="C63" s="83">
        <v>4032</v>
      </c>
      <c r="D63" s="180">
        <v>4032</v>
      </c>
      <c r="E63" s="181" t="s">
        <v>188</v>
      </c>
      <c r="F63" s="192">
        <v>0</v>
      </c>
      <c r="G63" s="54">
        <v>0.18</v>
      </c>
      <c r="H63" s="54">
        <v>1.84</v>
      </c>
      <c r="I63" s="54">
        <v>1.84</v>
      </c>
      <c r="J63" s="55">
        <v>0</v>
      </c>
      <c r="K63" s="56">
        <v>8.84</v>
      </c>
      <c r="L63" s="56">
        <v>0.05</v>
      </c>
      <c r="M63" s="56">
        <v>0.05</v>
      </c>
    </row>
    <row r="64" spans="1:13" ht="14.5">
      <c r="A64" s="83">
        <v>4548</v>
      </c>
      <c r="B64" s="180">
        <v>4548</v>
      </c>
      <c r="C64" s="83">
        <v>4548</v>
      </c>
      <c r="D64" s="180">
        <v>4548</v>
      </c>
      <c r="E64" s="181" t="s">
        <v>189</v>
      </c>
      <c r="F64" s="192">
        <v>0</v>
      </c>
      <c r="G64" s="54">
        <v>0.03</v>
      </c>
      <c r="H64" s="54">
        <v>1.1299999999999999</v>
      </c>
      <c r="I64" s="54">
        <v>1.1299999999999999</v>
      </c>
      <c r="J64" s="55">
        <v>0</v>
      </c>
      <c r="K64" s="56">
        <v>8.99</v>
      </c>
      <c r="L64" s="56">
        <v>0.05</v>
      </c>
      <c r="M64" s="56">
        <v>0.05</v>
      </c>
    </row>
    <row r="65" spans="1:13" ht="14.5">
      <c r="A65" s="83">
        <v>839</v>
      </c>
      <c r="B65" s="180">
        <v>2000053874062</v>
      </c>
      <c r="C65" s="83">
        <v>925</v>
      </c>
      <c r="D65" s="180">
        <v>2000053874080</v>
      </c>
      <c r="E65" s="181" t="s">
        <v>190</v>
      </c>
      <c r="F65" s="192">
        <v>0</v>
      </c>
      <c r="G65" s="54">
        <v>2.31</v>
      </c>
      <c r="H65" s="54">
        <v>3.4</v>
      </c>
      <c r="I65" s="54">
        <v>3.4</v>
      </c>
      <c r="J65" s="55">
        <v>0</v>
      </c>
      <c r="K65" s="56">
        <v>323.92</v>
      </c>
      <c r="L65" s="56">
        <v>0.05</v>
      </c>
      <c r="M65" s="56">
        <v>0.05</v>
      </c>
    </row>
    <row r="66" spans="1:13" ht="14.5">
      <c r="A66" s="83">
        <v>505</v>
      </c>
      <c r="B66" s="180">
        <v>2000053874105</v>
      </c>
      <c r="C66" s="83">
        <v>521</v>
      </c>
      <c r="D66" s="180">
        <v>2000053874123</v>
      </c>
      <c r="E66" s="181" t="s">
        <v>191</v>
      </c>
      <c r="F66" s="192">
        <v>0</v>
      </c>
      <c r="G66" s="54">
        <v>3.47</v>
      </c>
      <c r="H66" s="54">
        <v>2.94</v>
      </c>
      <c r="I66" s="54">
        <v>2.94</v>
      </c>
      <c r="J66" s="55">
        <v>0</v>
      </c>
      <c r="K66" s="56">
        <v>474.22</v>
      </c>
      <c r="L66" s="56">
        <v>0.05</v>
      </c>
      <c r="M66" s="56">
        <v>0.05</v>
      </c>
    </row>
    <row r="67" spans="1:13" ht="14.5">
      <c r="A67" s="83">
        <v>840</v>
      </c>
      <c r="B67" s="180">
        <v>2000051011929</v>
      </c>
      <c r="C67" s="83">
        <v>930</v>
      </c>
      <c r="D67" s="180">
        <v>2000051034322</v>
      </c>
      <c r="E67" s="181" t="s">
        <v>192</v>
      </c>
      <c r="F67" s="192">
        <v>0</v>
      </c>
      <c r="G67" s="54">
        <v>24.76</v>
      </c>
      <c r="H67" s="54">
        <v>0.88</v>
      </c>
      <c r="I67" s="54">
        <v>0.88</v>
      </c>
      <c r="J67" s="55">
        <v>0</v>
      </c>
      <c r="K67" s="56">
        <v>0</v>
      </c>
      <c r="L67" s="56">
        <v>0</v>
      </c>
      <c r="M67" s="56">
        <v>0</v>
      </c>
    </row>
    <row r="68" spans="1:13" ht="14.5">
      <c r="A68" s="83">
        <v>7393</v>
      </c>
      <c r="B68" s="180">
        <v>7393</v>
      </c>
      <c r="C68" s="83">
        <v>7390</v>
      </c>
      <c r="D68" s="180">
        <v>7390</v>
      </c>
      <c r="E68" s="181" t="s">
        <v>193</v>
      </c>
      <c r="F68" s="192">
        <v>1.905</v>
      </c>
      <c r="G68" s="54">
        <v>2.92</v>
      </c>
      <c r="H68" s="54">
        <v>1.44</v>
      </c>
      <c r="I68" s="54">
        <v>1.44</v>
      </c>
      <c r="J68" s="55">
        <v>0</v>
      </c>
      <c r="K68" s="56">
        <v>417.26</v>
      </c>
      <c r="L68" s="56">
        <v>0.05</v>
      </c>
      <c r="M68" s="56">
        <v>0.05</v>
      </c>
    </row>
    <row r="69" spans="1:13" ht="14.5">
      <c r="A69" s="83">
        <v>7394</v>
      </c>
      <c r="B69" s="180">
        <v>7394</v>
      </c>
      <c r="C69" s="83">
        <v>7391</v>
      </c>
      <c r="D69" s="180">
        <v>7391</v>
      </c>
      <c r="E69" s="181" t="s">
        <v>194</v>
      </c>
      <c r="F69" s="192">
        <v>0</v>
      </c>
      <c r="G69" s="54">
        <v>2.2000000000000002</v>
      </c>
      <c r="H69" s="54">
        <v>0.97</v>
      </c>
      <c r="I69" s="54">
        <v>0.97</v>
      </c>
      <c r="J69" s="55">
        <v>0</v>
      </c>
      <c r="K69" s="56">
        <v>0</v>
      </c>
      <c r="L69" s="56">
        <v>0</v>
      </c>
      <c r="M69" s="56">
        <v>0</v>
      </c>
    </row>
    <row r="70" spans="1:13" ht="14.5">
      <c r="A70" s="83">
        <v>844</v>
      </c>
      <c r="B70" s="180">
        <v>2000027491213</v>
      </c>
      <c r="C70" s="83">
        <v>917</v>
      </c>
      <c r="D70" s="180">
        <v>2000050932697</v>
      </c>
      <c r="E70" s="181" t="s">
        <v>195</v>
      </c>
      <c r="F70" s="192">
        <v>0</v>
      </c>
      <c r="G70" s="54">
        <v>19.63</v>
      </c>
      <c r="H70" s="54">
        <v>0.85</v>
      </c>
      <c r="I70" s="54">
        <v>0.85</v>
      </c>
      <c r="J70" s="55">
        <v>0</v>
      </c>
      <c r="K70" s="56">
        <v>1374.25</v>
      </c>
      <c r="L70" s="56">
        <v>0.05</v>
      </c>
      <c r="M70" s="56">
        <v>0.05</v>
      </c>
    </row>
    <row r="71" spans="1:13" ht="14.5">
      <c r="A71" s="83">
        <v>844</v>
      </c>
      <c r="B71" s="180">
        <v>2000050044320</v>
      </c>
      <c r="C71" s="83">
        <v>917</v>
      </c>
      <c r="D71" s="180">
        <v>2000051079954</v>
      </c>
      <c r="E71" s="181" t="s">
        <v>196</v>
      </c>
      <c r="F71" s="192">
        <v>0</v>
      </c>
      <c r="G71" s="54">
        <v>8.3000000000000007</v>
      </c>
      <c r="H71" s="54">
        <v>0.85</v>
      </c>
      <c r="I71" s="54">
        <v>0.85</v>
      </c>
      <c r="J71" s="55">
        <v>0</v>
      </c>
      <c r="K71" s="56">
        <v>0</v>
      </c>
      <c r="L71" s="56">
        <v>0</v>
      </c>
      <c r="M71" s="56">
        <v>0</v>
      </c>
    </row>
    <row r="72" spans="1:13" ht="14.5">
      <c r="A72" s="83">
        <v>844</v>
      </c>
      <c r="B72" s="180">
        <v>2000052468930</v>
      </c>
      <c r="C72" s="83">
        <v>917</v>
      </c>
      <c r="D72" s="180">
        <v>2000052231228</v>
      </c>
      <c r="E72" s="181" t="s">
        <v>197</v>
      </c>
      <c r="F72" s="192">
        <v>0</v>
      </c>
      <c r="G72" s="54">
        <v>2.15</v>
      </c>
      <c r="H72" s="54">
        <v>0.85</v>
      </c>
      <c r="I72" s="54">
        <v>0.85</v>
      </c>
      <c r="J72" s="55">
        <v>0</v>
      </c>
      <c r="K72" s="56">
        <v>0</v>
      </c>
      <c r="L72" s="56">
        <v>0</v>
      </c>
      <c r="M72" s="56">
        <v>0</v>
      </c>
    </row>
    <row r="73" spans="1:13" ht="14.5">
      <c r="A73" s="83">
        <v>845</v>
      </c>
      <c r="B73" s="180">
        <v>2000050437959</v>
      </c>
      <c r="C73" s="83"/>
      <c r="D73" s="180"/>
      <c r="E73" s="181" t="s">
        <v>198</v>
      </c>
      <c r="F73" s="192">
        <v>0</v>
      </c>
      <c r="G73" s="54">
        <v>4282.83</v>
      </c>
      <c r="H73" s="54">
        <v>5.54</v>
      </c>
      <c r="I73" s="54">
        <v>5.54</v>
      </c>
      <c r="J73" s="55">
        <v>0</v>
      </c>
      <c r="K73" s="56">
        <v>0</v>
      </c>
      <c r="L73" s="56">
        <v>0</v>
      </c>
      <c r="M73" s="56">
        <v>0</v>
      </c>
    </row>
    <row r="74" spans="1:13" ht="14.5">
      <c r="A74" s="83">
        <v>846</v>
      </c>
      <c r="B74" s="180">
        <v>2000050552457</v>
      </c>
      <c r="C74" s="83">
        <v>927</v>
      </c>
      <c r="D74" s="180">
        <v>2000050570312</v>
      </c>
      <c r="E74" s="181" t="s">
        <v>199</v>
      </c>
      <c r="F74" s="192">
        <v>1.1779999999999999</v>
      </c>
      <c r="G74" s="54">
        <v>10.79</v>
      </c>
      <c r="H74" s="54">
        <v>1.1299999999999999</v>
      </c>
      <c r="I74" s="54">
        <v>1.1299999999999999</v>
      </c>
      <c r="J74" s="55">
        <v>0</v>
      </c>
      <c r="K74" s="56">
        <v>0</v>
      </c>
      <c r="L74" s="56">
        <v>0</v>
      </c>
      <c r="M74" s="56">
        <v>0</v>
      </c>
    </row>
    <row r="75" spans="1:13" ht="28" customHeight="1">
      <c r="A75" s="83">
        <v>847</v>
      </c>
      <c r="B75" s="180" t="s">
        <v>1820</v>
      </c>
      <c r="C75" s="83">
        <v>928</v>
      </c>
      <c r="D75" s="180">
        <v>2000050662016</v>
      </c>
      <c r="E75" s="181" t="s">
        <v>200</v>
      </c>
      <c r="F75" s="192">
        <v>0</v>
      </c>
      <c r="G75" s="54">
        <v>23.6</v>
      </c>
      <c r="H75" s="54">
        <v>0.98</v>
      </c>
      <c r="I75" s="54">
        <v>0.98</v>
      </c>
      <c r="J75" s="55">
        <v>0</v>
      </c>
      <c r="K75" s="56">
        <v>0</v>
      </c>
      <c r="L75" s="56">
        <v>0</v>
      </c>
      <c r="M75" s="56">
        <v>0</v>
      </c>
    </row>
    <row r="76" spans="1:13" ht="14.5">
      <c r="A76" s="83">
        <v>849</v>
      </c>
      <c r="B76" s="180">
        <v>2000052866920</v>
      </c>
      <c r="C76" s="83"/>
      <c r="D76" s="180"/>
      <c r="E76" s="181" t="s">
        <v>201</v>
      </c>
      <c r="F76" s="192">
        <v>0</v>
      </c>
      <c r="G76" s="54">
        <v>4889.93</v>
      </c>
      <c r="H76" s="54">
        <v>4.22</v>
      </c>
      <c r="I76" s="54">
        <v>4.22</v>
      </c>
      <c r="J76" s="55">
        <v>0</v>
      </c>
      <c r="K76" s="56">
        <v>0</v>
      </c>
      <c r="L76" s="56">
        <v>0</v>
      </c>
      <c r="M76" s="56">
        <v>0</v>
      </c>
    </row>
    <row r="77" spans="1:13" ht="14.5">
      <c r="A77" s="83">
        <v>851</v>
      </c>
      <c r="B77" s="180">
        <v>2000051336018</v>
      </c>
      <c r="C77" s="83"/>
      <c r="D77" s="180"/>
      <c r="E77" s="181" t="s">
        <v>202</v>
      </c>
      <c r="F77" s="192">
        <v>0</v>
      </c>
      <c r="G77" s="54">
        <v>1042.04</v>
      </c>
      <c r="H77" s="54">
        <v>1.89</v>
      </c>
      <c r="I77" s="54">
        <v>1.89</v>
      </c>
      <c r="J77" s="55">
        <v>0</v>
      </c>
      <c r="K77" s="56">
        <v>0</v>
      </c>
      <c r="L77" s="56">
        <v>0</v>
      </c>
      <c r="M77" s="56">
        <v>0</v>
      </c>
    </row>
    <row r="78" spans="1:13" ht="14.5">
      <c r="A78" s="83">
        <v>853</v>
      </c>
      <c r="B78" s="180">
        <v>2000052659600</v>
      </c>
      <c r="C78" s="83">
        <v>938</v>
      </c>
      <c r="D78" s="180">
        <v>2000052659585</v>
      </c>
      <c r="E78" s="181" t="s">
        <v>203</v>
      </c>
      <c r="F78" s="192">
        <v>3.2519999999999998</v>
      </c>
      <c r="G78" s="54">
        <v>277.49</v>
      </c>
      <c r="H78" s="54">
        <v>1.59</v>
      </c>
      <c r="I78" s="54">
        <v>1.59</v>
      </c>
      <c r="J78" s="55">
        <v>0</v>
      </c>
      <c r="K78" s="56">
        <v>0</v>
      </c>
      <c r="L78" s="56">
        <v>0</v>
      </c>
      <c r="M78" s="56">
        <v>0</v>
      </c>
    </row>
    <row r="79" spans="1:13" ht="14.5">
      <c r="A79" s="83">
        <v>855</v>
      </c>
      <c r="B79" s="180">
        <v>2000050276556</v>
      </c>
      <c r="C79" s="83"/>
      <c r="D79" s="180"/>
      <c r="E79" s="181" t="s">
        <v>204</v>
      </c>
      <c r="F79" s="192">
        <v>1.2789999999999999</v>
      </c>
      <c r="G79" s="54">
        <v>430.92</v>
      </c>
      <c r="H79" s="54">
        <v>2.29</v>
      </c>
      <c r="I79" s="54">
        <v>2.29</v>
      </c>
      <c r="J79" s="55">
        <v>0</v>
      </c>
      <c r="K79" s="56">
        <v>0</v>
      </c>
      <c r="L79" s="56">
        <v>0</v>
      </c>
      <c r="M79" s="56">
        <v>0</v>
      </c>
    </row>
    <row r="80" spans="1:13" ht="14.5">
      <c r="A80" s="83">
        <v>856</v>
      </c>
      <c r="B80" s="180">
        <v>2000054315483</v>
      </c>
      <c r="C80" s="83"/>
      <c r="D80" s="180"/>
      <c r="E80" s="181" t="s">
        <v>205</v>
      </c>
      <c r="F80" s="192">
        <v>0</v>
      </c>
      <c r="G80" s="54">
        <v>430.92</v>
      </c>
      <c r="H80" s="54">
        <v>3.06</v>
      </c>
      <c r="I80" s="54">
        <v>3.06</v>
      </c>
      <c r="J80" s="55">
        <v>0</v>
      </c>
      <c r="K80" s="56">
        <v>0</v>
      </c>
      <c r="L80" s="56">
        <v>0</v>
      </c>
      <c r="M80" s="56">
        <v>0</v>
      </c>
    </row>
    <row r="81" spans="1:13" ht="14.5">
      <c r="A81" s="83">
        <v>857</v>
      </c>
      <c r="B81" s="180">
        <v>2000054359392</v>
      </c>
      <c r="C81" s="83"/>
      <c r="D81" s="180"/>
      <c r="E81" s="181" t="s">
        <v>206</v>
      </c>
      <c r="F81" s="192">
        <v>0</v>
      </c>
      <c r="G81" s="54">
        <v>249.61</v>
      </c>
      <c r="H81" s="54">
        <v>2.4700000000000002</v>
      </c>
      <c r="I81" s="54">
        <v>2.4700000000000002</v>
      </c>
      <c r="J81" s="55">
        <v>0</v>
      </c>
      <c r="K81" s="56">
        <v>0</v>
      </c>
      <c r="L81" s="56">
        <v>0</v>
      </c>
      <c r="M81" s="56">
        <v>0</v>
      </c>
    </row>
    <row r="82" spans="1:13" ht="14.5">
      <c r="A82" s="83">
        <v>858</v>
      </c>
      <c r="B82" s="180">
        <v>2000051445019</v>
      </c>
      <c r="C82" s="83">
        <v>921</v>
      </c>
      <c r="D82" s="180">
        <v>2000051445143</v>
      </c>
      <c r="E82" s="181" t="s">
        <v>207</v>
      </c>
      <c r="F82" s="192">
        <v>4.7939999999999996</v>
      </c>
      <c r="G82" s="54">
        <v>4.5199999999999996</v>
      </c>
      <c r="H82" s="54">
        <v>1.98</v>
      </c>
      <c r="I82" s="54">
        <v>1.98</v>
      </c>
      <c r="J82" s="55">
        <v>0</v>
      </c>
      <c r="K82" s="56">
        <v>413.61</v>
      </c>
      <c r="L82" s="56">
        <v>0.05</v>
      </c>
      <c r="M82" s="56">
        <v>0.05</v>
      </c>
    </row>
    <row r="83" spans="1:13" ht="14.5">
      <c r="A83" s="83">
        <v>859</v>
      </c>
      <c r="B83" s="180">
        <v>2000054431783</v>
      </c>
      <c r="C83" s="83">
        <v>922</v>
      </c>
      <c r="D83" s="180">
        <v>2000054431792</v>
      </c>
      <c r="E83" s="181" t="s">
        <v>208</v>
      </c>
      <c r="F83" s="192">
        <v>1.714</v>
      </c>
      <c r="G83" s="54">
        <v>12.22</v>
      </c>
      <c r="H83" s="54">
        <v>0.86</v>
      </c>
      <c r="I83" s="54">
        <v>0.86</v>
      </c>
      <c r="J83" s="55">
        <v>0</v>
      </c>
      <c r="K83" s="56">
        <v>244.36</v>
      </c>
      <c r="L83" s="56">
        <v>0.05</v>
      </c>
      <c r="M83" s="56">
        <v>0.05</v>
      </c>
    </row>
    <row r="84" spans="1:13" ht="14.5">
      <c r="A84" s="83">
        <v>860</v>
      </c>
      <c r="B84" s="180">
        <v>2000054674344</v>
      </c>
      <c r="C84" s="83">
        <v>939</v>
      </c>
      <c r="D84" s="180">
        <v>2000054674353</v>
      </c>
      <c r="E84" s="181" t="s">
        <v>209</v>
      </c>
      <c r="F84" s="192">
        <v>1.984</v>
      </c>
      <c r="G84" s="54">
        <v>226.73</v>
      </c>
      <c r="H84" s="54">
        <v>1.1599999999999999</v>
      </c>
      <c r="I84" s="54">
        <v>1.1599999999999999</v>
      </c>
      <c r="J84" s="55">
        <v>0</v>
      </c>
      <c r="K84" s="56">
        <v>2519.2199999999998</v>
      </c>
      <c r="L84" s="56">
        <v>0.05</v>
      </c>
      <c r="M84" s="56">
        <v>0.05</v>
      </c>
    </row>
    <row r="85" spans="1:13" ht="14.5">
      <c r="A85" s="83">
        <v>7303</v>
      </c>
      <c r="B85" s="180">
        <v>7303</v>
      </c>
      <c r="C85" s="83"/>
      <c r="D85" s="180"/>
      <c r="E85" s="181" t="s">
        <v>210</v>
      </c>
      <c r="F85" s="192">
        <v>0.26600000000000001</v>
      </c>
      <c r="G85" s="54">
        <v>0</v>
      </c>
      <c r="H85" s="54">
        <v>7</v>
      </c>
      <c r="I85" s="54">
        <v>7</v>
      </c>
      <c r="J85" s="55">
        <v>0</v>
      </c>
      <c r="K85" s="56">
        <v>0</v>
      </c>
      <c r="L85" s="56">
        <v>0</v>
      </c>
      <c r="M85" s="56">
        <v>0</v>
      </c>
    </row>
    <row r="86" spans="1:13" ht="14.5">
      <c r="A86" s="83">
        <v>863</v>
      </c>
      <c r="B86" s="180">
        <v>2000055109274</v>
      </c>
      <c r="C86" s="83">
        <v>941</v>
      </c>
      <c r="D86" s="180">
        <v>2000055109283</v>
      </c>
      <c r="E86" s="181" t="s">
        <v>211</v>
      </c>
      <c r="F86" s="192">
        <v>0</v>
      </c>
      <c r="G86" s="54">
        <v>0.62</v>
      </c>
      <c r="H86" s="54">
        <v>5.91</v>
      </c>
      <c r="I86" s="54">
        <v>5.91</v>
      </c>
      <c r="J86" s="55">
        <v>0</v>
      </c>
      <c r="K86" s="56">
        <v>309.68</v>
      </c>
      <c r="L86" s="56">
        <v>0.05</v>
      </c>
      <c r="M86" s="56">
        <v>0.05</v>
      </c>
    </row>
    <row r="87" spans="1:13" ht="14.5">
      <c r="A87" s="83">
        <v>852</v>
      </c>
      <c r="B87" s="180">
        <v>2000055132440</v>
      </c>
      <c r="C87" s="83">
        <v>926</v>
      </c>
      <c r="D87" s="180">
        <v>2000055132450</v>
      </c>
      <c r="E87" s="181" t="s">
        <v>212</v>
      </c>
      <c r="F87" s="192">
        <v>0</v>
      </c>
      <c r="G87" s="54">
        <v>3.07</v>
      </c>
      <c r="H87" s="54">
        <v>1.32</v>
      </c>
      <c r="I87" s="54">
        <v>1.32</v>
      </c>
      <c r="J87" s="55">
        <v>0</v>
      </c>
      <c r="K87" s="56">
        <v>307.23</v>
      </c>
      <c r="L87" s="56">
        <v>0.05</v>
      </c>
      <c r="M87" s="56">
        <v>0.05</v>
      </c>
    </row>
    <row r="88" spans="1:13" ht="14.5">
      <c r="A88" s="83">
        <v>862</v>
      </c>
      <c r="B88" s="180">
        <v>2000055138985</v>
      </c>
      <c r="C88" s="83">
        <v>940</v>
      </c>
      <c r="D88" s="180">
        <v>2000055138762</v>
      </c>
      <c r="E88" s="181" t="s">
        <v>213</v>
      </c>
      <c r="F88" s="192">
        <v>0</v>
      </c>
      <c r="G88" s="54">
        <v>1.24</v>
      </c>
      <c r="H88" s="54">
        <v>1.85</v>
      </c>
      <c r="I88" s="54">
        <v>1.85</v>
      </c>
      <c r="J88" s="55">
        <v>0</v>
      </c>
      <c r="K88" s="56">
        <v>309.06</v>
      </c>
      <c r="L88" s="56">
        <v>0.05</v>
      </c>
      <c r="M88" s="56">
        <v>0.05</v>
      </c>
    </row>
    <row r="89" spans="1:13" ht="14.5">
      <c r="A89" s="83">
        <v>864</v>
      </c>
      <c r="B89" s="180">
        <v>2000055125815</v>
      </c>
      <c r="C89" s="83">
        <v>942</v>
      </c>
      <c r="D89" s="180">
        <v>2000055125824</v>
      </c>
      <c r="E89" s="181" t="s">
        <v>214</v>
      </c>
      <c r="F89" s="192">
        <v>4.4649999999999999</v>
      </c>
      <c r="G89" s="54">
        <v>6.83</v>
      </c>
      <c r="H89" s="54">
        <v>2.64</v>
      </c>
      <c r="I89" s="54">
        <v>2.64</v>
      </c>
      <c r="J89" s="55">
        <v>0</v>
      </c>
      <c r="K89" s="56">
        <v>614.44000000000005</v>
      </c>
      <c r="L89" s="56">
        <v>0.05</v>
      </c>
      <c r="M89" s="56">
        <v>0.05</v>
      </c>
    </row>
    <row r="90" spans="1:13" ht="14.5">
      <c r="A90" s="83">
        <v>865</v>
      </c>
      <c r="B90" s="180">
        <v>2000055125842</v>
      </c>
      <c r="C90" s="83">
        <v>943</v>
      </c>
      <c r="D90" s="180">
        <v>2000055125833</v>
      </c>
      <c r="E90" s="181" t="s">
        <v>215</v>
      </c>
      <c r="F90" s="192">
        <v>4.5039999999999996</v>
      </c>
      <c r="G90" s="54">
        <v>2.98</v>
      </c>
      <c r="H90" s="54">
        <v>5.08</v>
      </c>
      <c r="I90" s="54">
        <v>5.08</v>
      </c>
      <c r="J90" s="55">
        <v>0</v>
      </c>
      <c r="K90" s="56">
        <v>893.59</v>
      </c>
      <c r="L90" s="56">
        <v>0.05</v>
      </c>
      <c r="M90" s="56">
        <v>0.05</v>
      </c>
    </row>
    <row r="91" spans="1:13" ht="14.5">
      <c r="A91" s="83">
        <v>866</v>
      </c>
      <c r="B91" s="180">
        <v>2000055213940</v>
      </c>
      <c r="C91" s="83">
        <v>944</v>
      </c>
      <c r="D91" s="180">
        <v>2000055213969</v>
      </c>
      <c r="E91" s="181" t="s">
        <v>216</v>
      </c>
      <c r="F91" s="192">
        <v>4.5039999999999996</v>
      </c>
      <c r="G91" s="54">
        <v>1.42</v>
      </c>
      <c r="H91" s="54">
        <v>4.9800000000000004</v>
      </c>
      <c r="I91" s="54">
        <v>4.9800000000000004</v>
      </c>
      <c r="J91" s="55">
        <v>0</v>
      </c>
      <c r="K91" s="56">
        <v>425.65</v>
      </c>
      <c r="L91" s="56">
        <v>0.05</v>
      </c>
      <c r="M91" s="56">
        <v>0.05</v>
      </c>
    </row>
    <row r="92" spans="1:13" ht="14.5">
      <c r="A92" s="83">
        <v>861</v>
      </c>
      <c r="B92" s="180">
        <v>2000055029502</v>
      </c>
      <c r="C92" s="83"/>
      <c r="D92" s="180"/>
      <c r="E92" s="181" t="s">
        <v>217</v>
      </c>
      <c r="F92" s="192">
        <v>0</v>
      </c>
      <c r="G92" s="54">
        <v>101.11</v>
      </c>
      <c r="H92" s="54">
        <v>2.0099999999999998</v>
      </c>
      <c r="I92" s="54">
        <v>2.0099999999999998</v>
      </c>
      <c r="J92" s="55">
        <v>0</v>
      </c>
      <c r="K92" s="56">
        <v>0</v>
      </c>
      <c r="L92" s="56">
        <v>0</v>
      </c>
      <c r="M92" s="56">
        <v>0</v>
      </c>
    </row>
    <row r="93" spans="1:13" ht="14.5">
      <c r="A93" s="83">
        <v>861</v>
      </c>
      <c r="B93" s="180">
        <v>2000055029511</v>
      </c>
      <c r="C93" s="83"/>
      <c r="D93" s="180"/>
      <c r="E93" s="181" t="s">
        <v>218</v>
      </c>
      <c r="F93" s="192">
        <v>0</v>
      </c>
      <c r="G93" s="54">
        <v>101.11</v>
      </c>
      <c r="H93" s="54">
        <v>2.0299999999999998</v>
      </c>
      <c r="I93" s="54">
        <v>2.0299999999999998</v>
      </c>
      <c r="J93" s="55">
        <v>0</v>
      </c>
      <c r="K93" s="56">
        <v>0</v>
      </c>
      <c r="L93" s="56">
        <v>0</v>
      </c>
      <c r="M93" s="56">
        <v>0</v>
      </c>
    </row>
    <row r="94" spans="1:13" ht="14.5">
      <c r="A94" s="83">
        <v>861</v>
      </c>
      <c r="B94" s="180">
        <v>2000055029520</v>
      </c>
      <c r="C94" s="83"/>
      <c r="D94" s="180"/>
      <c r="E94" s="181" t="s">
        <v>219</v>
      </c>
      <c r="F94" s="192">
        <v>0</v>
      </c>
      <c r="G94" s="54">
        <v>101.11</v>
      </c>
      <c r="H94" s="54">
        <v>2.75</v>
      </c>
      <c r="I94" s="54">
        <v>2.75</v>
      </c>
      <c r="J94" s="55">
        <v>0</v>
      </c>
      <c r="K94" s="56">
        <v>0</v>
      </c>
      <c r="L94" s="56">
        <v>0</v>
      </c>
      <c r="M94" s="56">
        <v>0</v>
      </c>
    </row>
    <row r="95" spans="1:13" ht="14.5">
      <c r="A95" s="83">
        <v>861</v>
      </c>
      <c r="B95" s="180">
        <v>2000055029530</v>
      </c>
      <c r="C95" s="83"/>
      <c r="D95" s="180"/>
      <c r="E95" s="181" t="s">
        <v>220</v>
      </c>
      <c r="F95" s="192">
        <v>0</v>
      </c>
      <c r="G95" s="54">
        <v>101.11</v>
      </c>
      <c r="H95" s="54">
        <v>2.75</v>
      </c>
      <c r="I95" s="54">
        <v>2.75</v>
      </c>
      <c r="J95" s="55">
        <v>0</v>
      </c>
      <c r="K95" s="56">
        <v>0</v>
      </c>
      <c r="L95" s="56">
        <v>0</v>
      </c>
      <c r="M95" s="56">
        <v>0</v>
      </c>
    </row>
    <row r="96" spans="1:13" ht="14.5">
      <c r="A96" s="83">
        <v>861</v>
      </c>
      <c r="B96" s="180">
        <v>2000055029549</v>
      </c>
      <c r="C96" s="83"/>
      <c r="D96" s="180"/>
      <c r="E96" s="181" t="s">
        <v>221</v>
      </c>
      <c r="F96" s="192">
        <v>0</v>
      </c>
      <c r="G96" s="54">
        <v>101.11</v>
      </c>
      <c r="H96" s="54">
        <v>2.75</v>
      </c>
      <c r="I96" s="54">
        <v>2.75</v>
      </c>
      <c r="J96" s="55">
        <v>0</v>
      </c>
      <c r="K96" s="56">
        <v>0</v>
      </c>
      <c r="L96" s="56">
        <v>0</v>
      </c>
      <c r="M96" s="56">
        <v>0</v>
      </c>
    </row>
    <row r="97" spans="1:13" ht="14.5">
      <c r="A97" s="83">
        <v>861</v>
      </c>
      <c r="B97" s="180">
        <v>2000055029558</v>
      </c>
      <c r="C97" s="83"/>
      <c r="D97" s="180"/>
      <c r="E97" s="181" t="s">
        <v>222</v>
      </c>
      <c r="F97" s="192">
        <v>0</v>
      </c>
      <c r="G97" s="54">
        <v>101.11</v>
      </c>
      <c r="H97" s="54">
        <v>2.75</v>
      </c>
      <c r="I97" s="54">
        <v>2.75</v>
      </c>
      <c r="J97" s="55">
        <v>0</v>
      </c>
      <c r="K97" s="56">
        <v>0</v>
      </c>
      <c r="L97" s="56">
        <v>0</v>
      </c>
      <c r="M97" s="56">
        <v>0</v>
      </c>
    </row>
    <row r="98" spans="1:13" ht="14.5">
      <c r="A98" s="83">
        <v>7096</v>
      </c>
      <c r="B98" s="180">
        <v>7096</v>
      </c>
      <c r="C98" s="83">
        <v>7081</v>
      </c>
      <c r="D98" s="180">
        <v>7081</v>
      </c>
      <c r="E98" s="181" t="s">
        <v>223</v>
      </c>
      <c r="F98" s="192">
        <v>0</v>
      </c>
      <c r="G98" s="54">
        <v>2734.69</v>
      </c>
      <c r="H98" s="54">
        <v>1.91</v>
      </c>
      <c r="I98" s="54">
        <v>1.91</v>
      </c>
      <c r="J98" s="55">
        <v>0</v>
      </c>
      <c r="K98" s="56">
        <v>0</v>
      </c>
      <c r="L98" s="56">
        <v>0</v>
      </c>
      <c r="M98" s="56">
        <v>0</v>
      </c>
    </row>
    <row r="99" spans="1:13" ht="14.5">
      <c r="A99" s="83"/>
      <c r="B99" s="180"/>
      <c r="C99" s="83">
        <v>7095</v>
      </c>
      <c r="D99" s="180">
        <v>7095</v>
      </c>
      <c r="E99" s="181" t="s">
        <v>224</v>
      </c>
      <c r="F99" s="192">
        <v>0</v>
      </c>
      <c r="G99" s="54">
        <v>0</v>
      </c>
      <c r="H99" s="54">
        <v>0</v>
      </c>
      <c r="I99" s="54">
        <v>0</v>
      </c>
      <c r="J99" s="55">
        <v>0</v>
      </c>
      <c r="K99" s="56">
        <v>5109.63</v>
      </c>
      <c r="L99" s="56">
        <v>0.05</v>
      </c>
      <c r="M99" s="56">
        <v>0.05</v>
      </c>
    </row>
    <row r="100" spans="1:13" ht="14.5">
      <c r="A100" s="83">
        <v>7098</v>
      </c>
      <c r="B100" s="180">
        <v>7098</v>
      </c>
      <c r="C100" s="83"/>
      <c r="D100" s="180"/>
      <c r="E100" s="181" t="s">
        <v>225</v>
      </c>
      <c r="F100" s="192">
        <v>0</v>
      </c>
      <c r="G100" s="54">
        <v>9.02</v>
      </c>
      <c r="H100" s="54">
        <v>1.76</v>
      </c>
      <c r="I100" s="54">
        <v>1.76</v>
      </c>
      <c r="J100" s="55">
        <v>0</v>
      </c>
      <c r="K100" s="56">
        <v>0</v>
      </c>
      <c r="L100" s="56">
        <v>0</v>
      </c>
      <c r="M100" s="56">
        <v>0</v>
      </c>
    </row>
    <row r="101" spans="1:13" ht="14.5">
      <c r="A101" s="83">
        <v>7097</v>
      </c>
      <c r="B101" s="180">
        <v>7097</v>
      </c>
      <c r="C101" s="83"/>
      <c r="D101" s="180"/>
      <c r="E101" s="181" t="s">
        <v>226</v>
      </c>
      <c r="F101" s="192">
        <v>0</v>
      </c>
      <c r="G101" s="54">
        <v>20531.75</v>
      </c>
      <c r="H101" s="54">
        <v>1.7</v>
      </c>
      <c r="I101" s="54">
        <v>1.7</v>
      </c>
      <c r="J101" s="55">
        <v>0</v>
      </c>
      <c r="K101" s="56">
        <v>0</v>
      </c>
      <c r="L101" s="56">
        <v>0</v>
      </c>
      <c r="M101" s="56">
        <v>0</v>
      </c>
    </row>
    <row r="102" spans="1:13" ht="14.5">
      <c r="A102" s="83">
        <v>833</v>
      </c>
      <c r="B102" s="180">
        <v>2000051300396</v>
      </c>
      <c r="C102" s="83"/>
      <c r="D102" s="180"/>
      <c r="E102" s="181" t="s">
        <v>227</v>
      </c>
      <c r="F102" s="192">
        <v>0</v>
      </c>
      <c r="G102" s="54">
        <v>8140.77</v>
      </c>
      <c r="H102" s="54">
        <v>1.69</v>
      </c>
      <c r="I102" s="54">
        <v>1.69</v>
      </c>
      <c r="J102" s="55">
        <v>0</v>
      </c>
      <c r="K102" s="56">
        <v>0</v>
      </c>
      <c r="L102" s="56">
        <v>0</v>
      </c>
      <c r="M102" s="56">
        <v>0</v>
      </c>
    </row>
    <row r="103" spans="1:13" ht="14.5">
      <c r="A103" s="83">
        <v>867</v>
      </c>
      <c r="B103" s="180">
        <v>2000055426205</v>
      </c>
      <c r="C103" s="83">
        <v>946</v>
      </c>
      <c r="D103" s="180">
        <v>2000055426214</v>
      </c>
      <c r="E103" s="181" t="s">
        <v>228</v>
      </c>
      <c r="F103" s="192">
        <v>0</v>
      </c>
      <c r="G103" s="54">
        <v>4.51</v>
      </c>
      <c r="H103" s="54">
        <v>1.46</v>
      </c>
      <c r="I103" s="54">
        <v>1.46</v>
      </c>
      <c r="J103" s="55">
        <v>0</v>
      </c>
      <c r="K103" s="56">
        <v>450.52</v>
      </c>
      <c r="L103" s="56">
        <v>0.05</v>
      </c>
      <c r="M103" s="56">
        <v>0.05</v>
      </c>
    </row>
    <row r="104" spans="1:13" ht="14.5">
      <c r="A104" s="83">
        <v>868</v>
      </c>
      <c r="B104" s="180">
        <v>2000055426232</v>
      </c>
      <c r="C104" s="83">
        <v>947</v>
      </c>
      <c r="D104" s="180">
        <v>2000055426241</v>
      </c>
      <c r="E104" s="181" t="s">
        <v>229</v>
      </c>
      <c r="F104" s="192">
        <v>0</v>
      </c>
      <c r="G104" s="54">
        <v>9.9</v>
      </c>
      <c r="H104" s="54">
        <v>2.57</v>
      </c>
      <c r="I104" s="54">
        <v>2.57</v>
      </c>
      <c r="J104" s="55">
        <v>0</v>
      </c>
      <c r="K104" s="56">
        <v>989.51</v>
      </c>
      <c r="L104" s="56">
        <v>0.05</v>
      </c>
      <c r="M104" s="56">
        <v>0.05</v>
      </c>
    </row>
    <row r="105" spans="1:13" ht="14.5">
      <c r="A105" s="83">
        <v>869</v>
      </c>
      <c r="B105" s="180">
        <v>2000055481447</v>
      </c>
      <c r="C105" s="83">
        <v>948</v>
      </c>
      <c r="D105" s="180">
        <v>2000055481456</v>
      </c>
      <c r="E105" s="181" t="s">
        <v>230</v>
      </c>
      <c r="F105" s="192">
        <v>3.234</v>
      </c>
      <c r="G105" s="54">
        <v>2.94</v>
      </c>
      <c r="H105" s="54">
        <v>1.59</v>
      </c>
      <c r="I105" s="54">
        <v>1.59</v>
      </c>
      <c r="J105" s="55">
        <v>0</v>
      </c>
      <c r="K105" s="56">
        <v>704.66</v>
      </c>
      <c r="L105" s="56">
        <v>0.05</v>
      </c>
      <c r="M105" s="56">
        <v>0.05</v>
      </c>
    </row>
    <row r="106" spans="1:13" ht="14.5">
      <c r="A106" s="83">
        <v>870</v>
      </c>
      <c r="B106" s="180">
        <v>2000055580574</v>
      </c>
      <c r="C106" s="83">
        <v>949</v>
      </c>
      <c r="D106" s="180">
        <v>2000055580583</v>
      </c>
      <c r="E106" s="181" t="s">
        <v>231</v>
      </c>
      <c r="F106" s="192">
        <v>0</v>
      </c>
      <c r="G106" s="54">
        <v>5.09</v>
      </c>
      <c r="H106" s="54">
        <v>1.34</v>
      </c>
      <c r="I106" s="54">
        <v>1.34</v>
      </c>
      <c r="J106" s="55">
        <v>0</v>
      </c>
      <c r="K106" s="56">
        <v>712.43</v>
      </c>
      <c r="L106" s="56">
        <v>0.05</v>
      </c>
      <c r="M106" s="56">
        <v>0.05</v>
      </c>
    </row>
    <row r="107" spans="1:13" ht="14.5">
      <c r="A107" s="83">
        <v>872</v>
      </c>
      <c r="B107" s="180">
        <v>2000055580592</v>
      </c>
      <c r="C107" s="83">
        <v>611</v>
      </c>
      <c r="D107" s="180">
        <v>2000055580608</v>
      </c>
      <c r="E107" s="181" t="s">
        <v>232</v>
      </c>
      <c r="F107" s="192">
        <v>1.702</v>
      </c>
      <c r="G107" s="54">
        <v>7.46</v>
      </c>
      <c r="H107" s="54">
        <v>1.1100000000000001</v>
      </c>
      <c r="I107" s="54">
        <v>1.1100000000000001</v>
      </c>
      <c r="J107" s="55">
        <v>0</v>
      </c>
      <c r="K107" s="56">
        <v>447.57</v>
      </c>
      <c r="L107" s="56">
        <v>0.05</v>
      </c>
      <c r="M107" s="56">
        <v>0.05</v>
      </c>
    </row>
    <row r="108" spans="1:13" ht="14.5">
      <c r="A108" s="83">
        <v>873</v>
      </c>
      <c r="B108" s="180">
        <v>2000055582785</v>
      </c>
      <c r="C108" s="83">
        <v>612</v>
      </c>
      <c r="D108" s="180">
        <v>2000055582794</v>
      </c>
      <c r="E108" s="181" t="s">
        <v>233</v>
      </c>
      <c r="F108" s="192">
        <v>4.4589999999999996</v>
      </c>
      <c r="G108" s="54">
        <v>7</v>
      </c>
      <c r="H108" s="54">
        <v>1.91</v>
      </c>
      <c r="I108" s="54">
        <v>1.91</v>
      </c>
      <c r="J108" s="55">
        <v>0</v>
      </c>
      <c r="K108" s="56">
        <v>1399.67</v>
      </c>
      <c r="L108" s="56">
        <v>0.05</v>
      </c>
      <c r="M108" s="56">
        <v>0.05</v>
      </c>
    </row>
    <row r="109" spans="1:13" ht="14.5">
      <c r="A109" s="83">
        <v>874</v>
      </c>
      <c r="B109" s="180">
        <v>2000055634982</v>
      </c>
      <c r="C109" s="83">
        <v>613</v>
      </c>
      <c r="D109" s="180">
        <v>2000055634991</v>
      </c>
      <c r="E109" s="181" t="s">
        <v>234</v>
      </c>
      <c r="F109" s="192">
        <v>0</v>
      </c>
      <c r="G109" s="54">
        <v>4.68</v>
      </c>
      <c r="H109" s="54">
        <v>1.43</v>
      </c>
      <c r="I109" s="54">
        <v>1.43</v>
      </c>
      <c r="J109" s="55">
        <v>0</v>
      </c>
      <c r="K109" s="56">
        <v>468.38</v>
      </c>
      <c r="L109" s="56">
        <v>0.05</v>
      </c>
      <c r="M109" s="56">
        <v>0.05</v>
      </c>
    </row>
    <row r="110" spans="1:13" ht="14.5">
      <c r="A110" s="83">
        <v>875</v>
      </c>
      <c r="B110" s="180">
        <v>2000055643198</v>
      </c>
      <c r="C110" s="83">
        <v>614</v>
      </c>
      <c r="D110" s="180">
        <v>2000055643203</v>
      </c>
      <c r="E110" s="181" t="s">
        <v>235</v>
      </c>
      <c r="F110" s="192">
        <v>4.4800000000000004</v>
      </c>
      <c r="G110" s="54">
        <v>3.47</v>
      </c>
      <c r="H110" s="54">
        <v>3.14</v>
      </c>
      <c r="I110" s="54">
        <v>3.14</v>
      </c>
      <c r="J110" s="55">
        <v>0</v>
      </c>
      <c r="K110" s="56">
        <v>451.55</v>
      </c>
      <c r="L110" s="56">
        <v>0.05</v>
      </c>
      <c r="M110" s="56">
        <v>0.05</v>
      </c>
    </row>
    <row r="111" spans="1:13" ht="14.5">
      <c r="A111" s="83">
        <v>705</v>
      </c>
      <c r="B111" s="180">
        <v>2000051981890</v>
      </c>
      <c r="C111" s="83"/>
      <c r="D111" s="180"/>
      <c r="E111" s="181" t="s">
        <v>236</v>
      </c>
      <c r="F111" s="192">
        <v>0</v>
      </c>
      <c r="G111" s="54">
        <v>202.22</v>
      </c>
      <c r="H111" s="54">
        <v>3.92</v>
      </c>
      <c r="I111" s="54">
        <v>3.92</v>
      </c>
      <c r="J111" s="55">
        <v>0</v>
      </c>
      <c r="K111" s="56">
        <v>0</v>
      </c>
      <c r="L111" s="56">
        <v>0</v>
      </c>
      <c r="M111" s="56">
        <v>0</v>
      </c>
    </row>
    <row r="112" spans="1:13" ht="14.5">
      <c r="A112" s="83">
        <v>876</v>
      </c>
      <c r="B112" s="180">
        <v>2000055872892</v>
      </c>
      <c r="C112" s="83">
        <v>615</v>
      </c>
      <c r="D112" s="180">
        <v>2000055872917</v>
      </c>
      <c r="E112" s="181" t="s">
        <v>237</v>
      </c>
      <c r="F112" s="192">
        <v>4.4669999999999996</v>
      </c>
      <c r="G112" s="54">
        <v>4.3600000000000003</v>
      </c>
      <c r="H112" s="54">
        <v>2.72</v>
      </c>
      <c r="I112" s="54">
        <v>2.72</v>
      </c>
      <c r="J112" s="55">
        <v>0</v>
      </c>
      <c r="K112" s="56">
        <v>1046.9100000000001</v>
      </c>
      <c r="L112" s="56">
        <v>0.05</v>
      </c>
      <c r="M112" s="56">
        <v>0.05</v>
      </c>
    </row>
    <row r="113" spans="1:13" ht="14.5">
      <c r="A113" s="83">
        <v>877</v>
      </c>
      <c r="B113" s="180">
        <v>2000055600255</v>
      </c>
      <c r="C113" s="83">
        <v>616</v>
      </c>
      <c r="D113" s="180">
        <v>2000055600291</v>
      </c>
      <c r="E113" s="181" t="s">
        <v>238</v>
      </c>
      <c r="F113" s="192">
        <v>0</v>
      </c>
      <c r="G113" s="54">
        <v>17.2</v>
      </c>
      <c r="H113" s="54">
        <v>1.1299999999999999</v>
      </c>
      <c r="I113" s="54">
        <v>1.1299999999999999</v>
      </c>
      <c r="J113" s="55">
        <v>0</v>
      </c>
      <c r="K113" s="56">
        <v>808.56</v>
      </c>
      <c r="L113" s="56">
        <v>0.05</v>
      </c>
      <c r="M113" s="56">
        <v>0.05</v>
      </c>
    </row>
    <row r="114" spans="1:13" ht="14.5">
      <c r="A114" s="83">
        <v>878</v>
      </c>
      <c r="B114" s="180">
        <v>2000055600194</v>
      </c>
      <c r="C114" s="83">
        <v>617</v>
      </c>
      <c r="D114" s="180">
        <v>2000055600200</v>
      </c>
      <c r="E114" s="181" t="s">
        <v>239</v>
      </c>
      <c r="F114" s="192">
        <v>4.3810000000000002</v>
      </c>
      <c r="G114" s="54">
        <v>13.9</v>
      </c>
      <c r="H114" s="54">
        <v>1.26</v>
      </c>
      <c r="I114" s="54">
        <v>1.26</v>
      </c>
      <c r="J114" s="55">
        <v>0</v>
      </c>
      <c r="K114" s="56">
        <v>783.9</v>
      </c>
      <c r="L114" s="56">
        <v>0.05</v>
      </c>
      <c r="M114" s="56">
        <v>0.05</v>
      </c>
    </row>
    <row r="115" spans="1:13" ht="14.5">
      <c r="A115" s="83">
        <v>880</v>
      </c>
      <c r="B115" s="180">
        <v>2000055918093</v>
      </c>
      <c r="C115" s="83">
        <v>619</v>
      </c>
      <c r="D115" s="180">
        <v>2000055918109</v>
      </c>
      <c r="E115" s="181" t="s">
        <v>240</v>
      </c>
      <c r="F115" s="192">
        <v>0</v>
      </c>
      <c r="G115" s="54">
        <v>3.76</v>
      </c>
      <c r="H115" s="54">
        <v>2.71</v>
      </c>
      <c r="I115" s="54">
        <v>2.71</v>
      </c>
      <c r="J115" s="55">
        <v>0</v>
      </c>
      <c r="K115" s="56">
        <v>451.27</v>
      </c>
      <c r="L115" s="56">
        <v>0.05</v>
      </c>
      <c r="M115" s="56">
        <v>0.05</v>
      </c>
    </row>
    <row r="116" spans="1:13" ht="14.5">
      <c r="A116" s="83">
        <v>881</v>
      </c>
      <c r="B116" s="180">
        <v>2000055969256</v>
      </c>
      <c r="C116" s="83">
        <v>620</v>
      </c>
      <c r="D116" s="180">
        <v>2000055969265</v>
      </c>
      <c r="E116" s="181" t="s">
        <v>241</v>
      </c>
      <c r="F116" s="192">
        <v>1.1579999999999999</v>
      </c>
      <c r="G116" s="54">
        <v>4.42</v>
      </c>
      <c r="H116" s="54">
        <v>2.02</v>
      </c>
      <c r="I116" s="54">
        <v>2.02</v>
      </c>
      <c r="J116" s="55">
        <v>0</v>
      </c>
      <c r="K116" s="56">
        <v>883.58</v>
      </c>
      <c r="L116" s="56">
        <v>0.05</v>
      </c>
      <c r="M116" s="56">
        <v>0.05</v>
      </c>
    </row>
    <row r="117" spans="1:13" ht="14.5">
      <c r="A117" s="83">
        <v>882</v>
      </c>
      <c r="B117" s="180">
        <v>2000055600352</v>
      </c>
      <c r="C117" s="83">
        <v>621</v>
      </c>
      <c r="D117" s="180">
        <v>2000055600399</v>
      </c>
      <c r="E117" s="181" t="s">
        <v>242</v>
      </c>
      <c r="F117" s="192">
        <v>0</v>
      </c>
      <c r="G117" s="54">
        <v>4.51</v>
      </c>
      <c r="H117" s="54">
        <v>1.35</v>
      </c>
      <c r="I117" s="54">
        <v>1.35</v>
      </c>
      <c r="J117" s="55">
        <v>0</v>
      </c>
      <c r="K117" s="56">
        <v>450.52</v>
      </c>
      <c r="L117" s="56">
        <v>0.05</v>
      </c>
      <c r="M117" s="56">
        <v>0.05</v>
      </c>
    </row>
    <row r="118" spans="1:13" ht="14.5">
      <c r="A118" s="83">
        <v>883</v>
      </c>
      <c r="B118" s="180">
        <v>2000055582767</v>
      </c>
      <c r="C118" s="83">
        <v>622</v>
      </c>
      <c r="D118" s="180">
        <v>2000055582776</v>
      </c>
      <c r="E118" s="181" t="s">
        <v>243</v>
      </c>
      <c r="F118" s="192">
        <v>0</v>
      </c>
      <c r="G118" s="54">
        <v>19.059999999999999</v>
      </c>
      <c r="H118" s="54">
        <v>1.46</v>
      </c>
      <c r="I118" s="54">
        <v>1.46</v>
      </c>
      <c r="J118" s="55">
        <v>0</v>
      </c>
      <c r="K118" s="56">
        <v>1906.27</v>
      </c>
      <c r="L118" s="56">
        <v>0.05</v>
      </c>
      <c r="M118" s="56">
        <v>0.05</v>
      </c>
    </row>
    <row r="119" spans="1:13" ht="14.5">
      <c r="A119" s="83">
        <v>884</v>
      </c>
      <c r="B119" s="180">
        <v>2000056041495</v>
      </c>
      <c r="C119" s="83">
        <v>623</v>
      </c>
      <c r="D119" s="180">
        <v>2000056041510</v>
      </c>
      <c r="E119" s="181" t="s">
        <v>244</v>
      </c>
      <c r="F119" s="192">
        <v>2.1469999999999998</v>
      </c>
      <c r="G119" s="54">
        <v>20.82</v>
      </c>
      <c r="H119" s="54">
        <v>1.71</v>
      </c>
      <c r="I119" s="54">
        <v>1.71</v>
      </c>
      <c r="J119" s="55">
        <v>0</v>
      </c>
      <c r="K119" s="56">
        <v>3643.86</v>
      </c>
      <c r="L119" s="56">
        <v>0.05</v>
      </c>
      <c r="M119" s="56">
        <v>0.05</v>
      </c>
    </row>
    <row r="120" spans="1:13" ht="14.5">
      <c r="A120" s="83">
        <v>349</v>
      </c>
      <c r="B120" s="180">
        <v>2000056041500</v>
      </c>
      <c r="C120" s="83">
        <v>504</v>
      </c>
      <c r="D120" s="180">
        <v>2000056041529</v>
      </c>
      <c r="E120" s="181" t="s">
        <v>245</v>
      </c>
      <c r="F120" s="192">
        <v>2.1389999999999998</v>
      </c>
      <c r="G120" s="54">
        <v>20.82</v>
      </c>
      <c r="H120" s="54">
        <v>1.94</v>
      </c>
      <c r="I120" s="54">
        <v>1.94</v>
      </c>
      <c r="J120" s="55">
        <v>0</v>
      </c>
      <c r="K120" s="56">
        <v>3643.86</v>
      </c>
      <c r="L120" s="56">
        <v>0.05</v>
      </c>
      <c r="M120" s="56">
        <v>0.05</v>
      </c>
    </row>
    <row r="121" spans="1:13" ht="14.5">
      <c r="A121" s="83">
        <v>885</v>
      </c>
      <c r="B121" s="180">
        <v>2000055916254</v>
      </c>
      <c r="C121" s="83">
        <v>624</v>
      </c>
      <c r="D121" s="180">
        <v>2000055916263</v>
      </c>
      <c r="E121" s="181" t="s">
        <v>246</v>
      </c>
      <c r="F121" s="192">
        <v>0</v>
      </c>
      <c r="G121" s="54">
        <v>4.09</v>
      </c>
      <c r="H121" s="54">
        <v>3.59</v>
      </c>
      <c r="I121" s="54">
        <v>3.59</v>
      </c>
      <c r="J121" s="55">
        <v>0</v>
      </c>
      <c r="K121" s="56">
        <v>1226.68</v>
      </c>
      <c r="L121" s="56">
        <v>0.05</v>
      </c>
      <c r="M121" s="56">
        <v>0.05</v>
      </c>
    </row>
    <row r="122" spans="1:13" ht="14.5">
      <c r="A122" s="83">
        <v>886</v>
      </c>
      <c r="B122" s="180">
        <v>2000055860113</v>
      </c>
      <c r="C122" s="83">
        <v>625</v>
      </c>
      <c r="D122" s="180">
        <v>2000055860122</v>
      </c>
      <c r="E122" s="181" t="s">
        <v>247</v>
      </c>
      <c r="F122" s="192">
        <v>4.4690000000000003</v>
      </c>
      <c r="G122" s="54">
        <v>3.46</v>
      </c>
      <c r="H122" s="54">
        <v>1.71</v>
      </c>
      <c r="I122" s="54">
        <v>1.71</v>
      </c>
      <c r="J122" s="55">
        <v>0</v>
      </c>
      <c r="K122" s="56">
        <v>274.95</v>
      </c>
      <c r="L122" s="56">
        <v>0.05</v>
      </c>
      <c r="M122" s="56">
        <v>0.05</v>
      </c>
    </row>
    <row r="123" spans="1:13" ht="14.5">
      <c r="A123" s="83">
        <v>888</v>
      </c>
      <c r="B123" s="180">
        <v>2000055899574</v>
      </c>
      <c r="C123" s="83">
        <v>627</v>
      </c>
      <c r="D123" s="180">
        <v>2000055899583</v>
      </c>
      <c r="E123" s="181" t="s">
        <v>248</v>
      </c>
      <c r="F123" s="192">
        <v>4.4690000000000003</v>
      </c>
      <c r="G123" s="54">
        <v>2.38</v>
      </c>
      <c r="H123" s="54">
        <v>1.34</v>
      </c>
      <c r="I123" s="54">
        <v>1.34</v>
      </c>
      <c r="J123" s="55">
        <v>0</v>
      </c>
      <c r="K123" s="56">
        <v>452.65</v>
      </c>
      <c r="L123" s="56">
        <v>0.05</v>
      </c>
      <c r="M123" s="56">
        <v>0.05</v>
      </c>
    </row>
    <row r="124" spans="1:13" ht="14.5">
      <c r="A124" s="83">
        <v>889</v>
      </c>
      <c r="B124" s="180">
        <v>2000055899529</v>
      </c>
      <c r="C124" s="83">
        <v>628</v>
      </c>
      <c r="D124" s="180">
        <v>2000055899538</v>
      </c>
      <c r="E124" s="181" t="s">
        <v>249</v>
      </c>
      <c r="F124" s="192">
        <v>1.6970000000000001</v>
      </c>
      <c r="G124" s="54">
        <v>26.08</v>
      </c>
      <c r="H124" s="54">
        <v>1.54</v>
      </c>
      <c r="I124" s="54">
        <v>1.54</v>
      </c>
      <c r="J124" s="55">
        <v>0</v>
      </c>
      <c r="K124" s="56">
        <v>2503.61</v>
      </c>
      <c r="L124" s="56">
        <v>0.05</v>
      </c>
      <c r="M124" s="56">
        <v>0.05</v>
      </c>
    </row>
    <row r="125" spans="1:13" ht="14.5">
      <c r="A125" s="83">
        <v>890</v>
      </c>
      <c r="B125" s="180">
        <v>2000056041556</v>
      </c>
      <c r="C125" s="83">
        <v>629</v>
      </c>
      <c r="D125" s="180">
        <v>2000056041565</v>
      </c>
      <c r="E125" s="181" t="s">
        <v>250</v>
      </c>
      <c r="F125" s="192">
        <v>1.7130000000000001</v>
      </c>
      <c r="G125" s="54">
        <v>52.45</v>
      </c>
      <c r="H125" s="54">
        <v>1.21</v>
      </c>
      <c r="I125" s="54">
        <v>1.21</v>
      </c>
      <c r="J125" s="55">
        <v>0</v>
      </c>
      <c r="K125" s="56">
        <v>2653.14</v>
      </c>
      <c r="L125" s="56">
        <v>0.05</v>
      </c>
      <c r="M125" s="56">
        <v>0.05</v>
      </c>
    </row>
    <row r="126" spans="1:13" ht="14.5">
      <c r="A126" s="83">
        <v>834</v>
      </c>
      <c r="B126" s="211" t="s">
        <v>251</v>
      </c>
      <c r="C126" s="83">
        <v>914</v>
      </c>
      <c r="D126" s="211" t="s">
        <v>251</v>
      </c>
      <c r="E126" s="181" t="s">
        <v>252</v>
      </c>
      <c r="F126" s="192">
        <v>0</v>
      </c>
      <c r="G126" s="54">
        <v>4494.78</v>
      </c>
      <c r="H126" s="54">
        <v>3.42</v>
      </c>
      <c r="I126" s="54">
        <v>3.42</v>
      </c>
      <c r="J126" s="55">
        <v>0</v>
      </c>
      <c r="K126" s="56">
        <v>1252.29</v>
      </c>
      <c r="L126" s="56">
        <v>0.05</v>
      </c>
      <c r="M126" s="56">
        <v>0.05</v>
      </c>
    </row>
    <row r="127" spans="1:13" ht="25">
      <c r="A127" s="83">
        <v>891</v>
      </c>
      <c r="B127" s="180" t="s">
        <v>253</v>
      </c>
      <c r="C127" s="83"/>
      <c r="D127" s="180"/>
      <c r="E127" s="181" t="s">
        <v>254</v>
      </c>
      <c r="F127" s="192">
        <v>0</v>
      </c>
      <c r="G127" s="54">
        <v>2610.4299999999998</v>
      </c>
      <c r="H127" s="54">
        <v>2.6</v>
      </c>
      <c r="I127" s="54">
        <v>2.6</v>
      </c>
      <c r="J127" s="55">
        <v>0</v>
      </c>
      <c r="K127" s="56">
        <v>0</v>
      </c>
      <c r="L127" s="56">
        <v>0</v>
      </c>
      <c r="M127" s="56">
        <v>0</v>
      </c>
    </row>
    <row r="128" spans="1:13" ht="14.5">
      <c r="A128" s="83">
        <v>892</v>
      </c>
      <c r="B128" s="180">
        <v>2000055582800</v>
      </c>
      <c r="C128" s="83">
        <v>630</v>
      </c>
      <c r="D128" s="180">
        <v>2000055582819</v>
      </c>
      <c r="E128" s="181" t="s">
        <v>255</v>
      </c>
      <c r="F128" s="192">
        <v>1.708</v>
      </c>
      <c r="G128" s="54">
        <v>1.81</v>
      </c>
      <c r="H128" s="54">
        <v>2.46</v>
      </c>
      <c r="I128" s="54">
        <v>2.46</v>
      </c>
      <c r="J128" s="55">
        <v>0</v>
      </c>
      <c r="K128" s="56">
        <v>453.22</v>
      </c>
      <c r="L128" s="56">
        <v>0.05</v>
      </c>
      <c r="M128" s="56">
        <v>0.05</v>
      </c>
    </row>
    <row r="129" spans="1:13" ht="14.5">
      <c r="A129" s="83">
        <v>893</v>
      </c>
      <c r="B129" s="180">
        <v>2000056442147</v>
      </c>
      <c r="C129" s="83">
        <v>631</v>
      </c>
      <c r="D129" s="180">
        <v>2000056442156</v>
      </c>
      <c r="E129" s="181" t="s">
        <v>256</v>
      </c>
      <c r="F129" s="192">
        <v>1.68</v>
      </c>
      <c r="G129" s="54">
        <v>3.38</v>
      </c>
      <c r="H129" s="54">
        <v>1.26</v>
      </c>
      <c r="I129" s="54">
        <v>1.26</v>
      </c>
      <c r="J129" s="55">
        <v>0</v>
      </c>
      <c r="K129" s="56">
        <v>208.22</v>
      </c>
      <c r="L129" s="56">
        <v>0.05</v>
      </c>
      <c r="M129" s="56">
        <v>0.05</v>
      </c>
    </row>
    <row r="130" spans="1:13" ht="14.5">
      <c r="A130" s="83">
        <v>894</v>
      </c>
      <c r="B130" s="180">
        <v>2000055894939</v>
      </c>
      <c r="C130" s="83">
        <v>632</v>
      </c>
      <c r="D130" s="180">
        <v>2000055894948</v>
      </c>
      <c r="E130" s="181" t="s">
        <v>257</v>
      </c>
      <c r="F130" s="192">
        <v>2.8159999999999998</v>
      </c>
      <c r="G130" s="54">
        <v>1.68</v>
      </c>
      <c r="H130" s="54">
        <v>1.92</v>
      </c>
      <c r="I130" s="54">
        <v>1.92</v>
      </c>
      <c r="J130" s="55">
        <v>0</v>
      </c>
      <c r="K130" s="56">
        <v>453.35</v>
      </c>
      <c r="L130" s="56">
        <v>0.05</v>
      </c>
      <c r="M130" s="56">
        <v>0.05</v>
      </c>
    </row>
    <row r="131" spans="1:13" ht="14.5">
      <c r="A131" s="83">
        <v>895</v>
      </c>
      <c r="B131" s="180">
        <v>2000055630116</v>
      </c>
      <c r="C131" s="83">
        <v>633</v>
      </c>
      <c r="D131" s="180">
        <v>2000055630125</v>
      </c>
      <c r="E131" s="181" t="s">
        <v>258</v>
      </c>
      <c r="F131" s="192">
        <v>0</v>
      </c>
      <c r="G131" s="54">
        <v>4.8499999999999996</v>
      </c>
      <c r="H131" s="54">
        <v>1.1200000000000001</v>
      </c>
      <c r="I131" s="54">
        <v>1.1200000000000001</v>
      </c>
      <c r="J131" s="55">
        <v>0</v>
      </c>
      <c r="K131" s="56">
        <v>305.45</v>
      </c>
      <c r="L131" s="56">
        <v>0.05</v>
      </c>
      <c r="M131" s="56">
        <v>0.05</v>
      </c>
    </row>
    <row r="132" spans="1:13" ht="14.5">
      <c r="A132" s="83">
        <v>896</v>
      </c>
      <c r="B132" s="180">
        <v>2000055845773</v>
      </c>
      <c r="C132" s="83">
        <v>634</v>
      </c>
      <c r="D132" s="180">
        <v>2000055845782</v>
      </c>
      <c r="E132" s="181" t="s">
        <v>259</v>
      </c>
      <c r="F132" s="192">
        <v>1.1439999999999999</v>
      </c>
      <c r="G132" s="54">
        <v>2.62</v>
      </c>
      <c r="H132" s="54">
        <v>1.6</v>
      </c>
      <c r="I132" s="54">
        <v>1.6</v>
      </c>
      <c r="J132" s="55">
        <v>0</v>
      </c>
      <c r="K132" s="56">
        <v>307.68</v>
      </c>
      <c r="L132" s="56">
        <v>0.05</v>
      </c>
      <c r="M132" s="56">
        <v>0.05</v>
      </c>
    </row>
    <row r="133" spans="1:13" ht="14.5">
      <c r="A133" s="83">
        <v>720</v>
      </c>
      <c r="B133" s="180">
        <v>2000055856970</v>
      </c>
      <c r="C133" s="83">
        <v>635</v>
      </c>
      <c r="D133" s="180">
        <v>2000055856989</v>
      </c>
      <c r="E133" s="181" t="s">
        <v>260</v>
      </c>
      <c r="F133" s="192">
        <v>0</v>
      </c>
      <c r="G133" s="54">
        <v>6.97</v>
      </c>
      <c r="H133" s="54">
        <v>3.42</v>
      </c>
      <c r="I133" s="54">
        <v>3.42</v>
      </c>
      <c r="J133" s="55">
        <v>0</v>
      </c>
      <c r="K133" s="56">
        <v>2089.75</v>
      </c>
      <c r="L133" s="56">
        <v>0.05</v>
      </c>
      <c r="M133" s="56">
        <v>0.05</v>
      </c>
    </row>
    <row r="134" spans="1:13" ht="14.5">
      <c r="A134" s="83">
        <v>848</v>
      </c>
      <c r="B134" s="180">
        <v>2000056875315</v>
      </c>
      <c r="C134" s="83">
        <v>648</v>
      </c>
      <c r="D134" s="180">
        <v>2000056875324</v>
      </c>
      <c r="E134" s="181" t="s">
        <v>261</v>
      </c>
      <c r="F134" s="192">
        <v>0.24</v>
      </c>
      <c r="G134" s="54">
        <v>76.38</v>
      </c>
      <c r="H134" s="54">
        <v>1.27</v>
      </c>
      <c r="I134" s="54">
        <v>1.27</v>
      </c>
      <c r="J134" s="55">
        <v>0</v>
      </c>
      <c r="K134" s="56">
        <v>960.22</v>
      </c>
      <c r="L134" s="56">
        <v>0.05</v>
      </c>
      <c r="M134" s="56">
        <v>0.05</v>
      </c>
    </row>
    <row r="135" spans="1:13" ht="14.5">
      <c r="A135" s="83">
        <v>722</v>
      </c>
      <c r="B135" s="180">
        <v>2000027480851</v>
      </c>
      <c r="C135" s="83">
        <v>637</v>
      </c>
      <c r="D135" s="180" t="s">
        <v>262</v>
      </c>
      <c r="E135" s="181" t="s">
        <v>263</v>
      </c>
      <c r="F135" s="192">
        <v>0</v>
      </c>
      <c r="G135" s="54">
        <v>2246.94</v>
      </c>
      <c r="H135" s="54">
        <v>1.01</v>
      </c>
      <c r="I135" s="54">
        <v>1.01</v>
      </c>
      <c r="J135" s="55">
        <v>0</v>
      </c>
      <c r="K135" s="56">
        <v>2172.4499999999998</v>
      </c>
      <c r="L135" s="56">
        <v>0.05</v>
      </c>
      <c r="M135" s="56">
        <v>0.05</v>
      </c>
    </row>
    <row r="136" spans="1:13" ht="14.5">
      <c r="A136" s="83">
        <v>724</v>
      </c>
      <c r="B136" s="180">
        <v>2000055874997</v>
      </c>
      <c r="C136" s="83">
        <v>639</v>
      </c>
      <c r="D136" s="180">
        <v>2000055875003</v>
      </c>
      <c r="E136" s="181" t="s">
        <v>264</v>
      </c>
      <c r="F136" s="192">
        <v>1.6970000000000001</v>
      </c>
      <c r="G136" s="54">
        <v>27.88</v>
      </c>
      <c r="H136" s="54">
        <v>1.38</v>
      </c>
      <c r="I136" s="54">
        <v>1.38</v>
      </c>
      <c r="J136" s="55">
        <v>0</v>
      </c>
      <c r="K136" s="56">
        <v>1635.86</v>
      </c>
      <c r="L136" s="56">
        <v>0.05</v>
      </c>
      <c r="M136" s="56">
        <v>0.05</v>
      </c>
    </row>
    <row r="137" spans="1:13" ht="14.5">
      <c r="A137" s="83">
        <v>725</v>
      </c>
      <c r="B137" s="180">
        <v>2000055996659</v>
      </c>
      <c r="C137" s="83">
        <v>640</v>
      </c>
      <c r="D137" s="180">
        <v>2000055996668</v>
      </c>
      <c r="E137" s="181" t="s">
        <v>265</v>
      </c>
      <c r="F137" s="192">
        <v>0</v>
      </c>
      <c r="G137" s="54">
        <v>6.64</v>
      </c>
      <c r="H137" s="54">
        <v>2.2599999999999998</v>
      </c>
      <c r="I137" s="54">
        <v>2.2599999999999998</v>
      </c>
      <c r="J137" s="55">
        <v>0</v>
      </c>
      <c r="K137" s="56">
        <v>448.39</v>
      </c>
      <c r="L137" s="56">
        <v>0.05</v>
      </c>
      <c r="M137" s="56">
        <v>0.05</v>
      </c>
    </row>
    <row r="138" spans="1:13" ht="14.5">
      <c r="A138" s="83">
        <v>726</v>
      </c>
      <c r="B138" s="180">
        <v>2000055627860</v>
      </c>
      <c r="C138" s="83">
        <v>641</v>
      </c>
      <c r="D138" s="180">
        <v>2000055627888</v>
      </c>
      <c r="E138" s="181" t="s">
        <v>266</v>
      </c>
      <c r="F138" s="192">
        <v>2.1269999999999998</v>
      </c>
      <c r="G138" s="54">
        <v>5.32</v>
      </c>
      <c r="H138" s="54">
        <v>1.17</v>
      </c>
      <c r="I138" s="54">
        <v>1.17</v>
      </c>
      <c r="J138" s="55">
        <v>0</v>
      </c>
      <c r="K138" s="56">
        <v>304.98</v>
      </c>
      <c r="L138" s="56">
        <v>0.05</v>
      </c>
      <c r="M138" s="56">
        <v>0.05</v>
      </c>
    </row>
    <row r="139" spans="1:13" ht="14.5">
      <c r="A139" s="83">
        <v>727</v>
      </c>
      <c r="B139" s="180">
        <v>2000055899788</v>
      </c>
      <c r="C139" s="83">
        <v>642</v>
      </c>
      <c r="D139" s="180">
        <v>2000055899797</v>
      </c>
      <c r="E139" s="181" t="s">
        <v>267</v>
      </c>
      <c r="F139" s="192">
        <v>4.3760000000000003</v>
      </c>
      <c r="G139" s="54">
        <v>15.7</v>
      </c>
      <c r="H139" s="54">
        <v>2.17</v>
      </c>
      <c r="I139" s="54">
        <v>2.17</v>
      </c>
      <c r="J139" s="55">
        <v>0</v>
      </c>
      <c r="K139" s="56">
        <v>957.99</v>
      </c>
      <c r="L139" s="56">
        <v>0.05</v>
      </c>
      <c r="M139" s="56">
        <v>0.05</v>
      </c>
    </row>
    <row r="140" spans="1:13" ht="14.5">
      <c r="A140" s="83">
        <v>831</v>
      </c>
      <c r="B140" s="180">
        <v>2000055924005</v>
      </c>
      <c r="C140" s="83">
        <v>645</v>
      </c>
      <c r="D140" s="180">
        <v>2000055924014</v>
      </c>
      <c r="E140" s="181" t="s">
        <v>268</v>
      </c>
      <c r="F140" s="192">
        <v>0</v>
      </c>
      <c r="G140" s="54">
        <v>22.55</v>
      </c>
      <c r="H140" s="54">
        <v>1.44</v>
      </c>
      <c r="I140" s="54">
        <v>1.44</v>
      </c>
      <c r="J140" s="55">
        <v>0</v>
      </c>
      <c r="K140" s="56">
        <v>2074.17</v>
      </c>
      <c r="L140" s="56">
        <v>0.05</v>
      </c>
      <c r="M140" s="56">
        <v>0.05</v>
      </c>
    </row>
    <row r="141" spans="1:13" ht="14.5">
      <c r="A141" s="83">
        <v>832</v>
      </c>
      <c r="B141" s="180">
        <v>2000055878690</v>
      </c>
      <c r="C141" s="83">
        <v>646</v>
      </c>
      <c r="D141" s="180">
        <v>2000055878705</v>
      </c>
      <c r="E141" s="181" t="s">
        <v>269</v>
      </c>
      <c r="F141" s="192">
        <v>4.492</v>
      </c>
      <c r="G141" s="54">
        <v>3.94</v>
      </c>
      <c r="H141" s="54">
        <v>3.96</v>
      </c>
      <c r="I141" s="54">
        <v>3.96</v>
      </c>
      <c r="J141" s="55">
        <v>0</v>
      </c>
      <c r="K141" s="56">
        <v>1012.6</v>
      </c>
      <c r="L141" s="56">
        <v>0.05</v>
      </c>
      <c r="M141" s="56">
        <v>0.05</v>
      </c>
    </row>
    <row r="142" spans="1:13" ht="14.5">
      <c r="A142" s="83" t="s">
        <v>270</v>
      </c>
      <c r="B142" s="180">
        <v>2000056762133</v>
      </c>
      <c r="C142" s="83" t="s">
        <v>271</v>
      </c>
      <c r="D142" s="180">
        <v>2000056762142</v>
      </c>
      <c r="E142" s="181" t="s">
        <v>272</v>
      </c>
      <c r="F142" s="192">
        <v>0.255</v>
      </c>
      <c r="G142" s="54">
        <v>12.19</v>
      </c>
      <c r="H142" s="54">
        <v>1.48</v>
      </c>
      <c r="I142" s="54">
        <v>1.48</v>
      </c>
      <c r="J142" s="55">
        <v>0</v>
      </c>
      <c r="K142" s="56">
        <v>1218.5899999999999</v>
      </c>
      <c r="L142" s="56">
        <v>0.05</v>
      </c>
      <c r="M142" s="56">
        <v>0.05</v>
      </c>
    </row>
    <row r="143" spans="1:13" ht="14.5">
      <c r="A143" s="83">
        <v>850</v>
      </c>
      <c r="B143" s="180">
        <v>2000055901285</v>
      </c>
      <c r="C143" s="83">
        <v>649</v>
      </c>
      <c r="D143" s="180">
        <v>2000055901300</v>
      </c>
      <c r="E143" s="181" t="s">
        <v>273</v>
      </c>
      <c r="F143" s="192">
        <v>1.6579999999999999</v>
      </c>
      <c r="G143" s="54">
        <v>11.14</v>
      </c>
      <c r="H143" s="54">
        <v>1.02</v>
      </c>
      <c r="I143" s="54">
        <v>1.02</v>
      </c>
      <c r="J143" s="55">
        <v>0</v>
      </c>
      <c r="K143" s="56">
        <v>401.04</v>
      </c>
      <c r="L143" s="56">
        <v>0.05</v>
      </c>
      <c r="M143" s="56">
        <v>0.05</v>
      </c>
    </row>
    <row r="144" spans="1:13" ht="14.5">
      <c r="A144" s="83">
        <v>661</v>
      </c>
      <c r="B144" s="180">
        <v>2000055901346</v>
      </c>
      <c r="C144" s="83">
        <v>911</v>
      </c>
      <c r="D144" s="180">
        <v>2000055901355</v>
      </c>
      <c r="E144" s="181" t="s">
        <v>274</v>
      </c>
      <c r="F144" s="192">
        <v>1.6479999999999999</v>
      </c>
      <c r="G144" s="54">
        <v>7</v>
      </c>
      <c r="H144" s="54">
        <v>1.1399999999999999</v>
      </c>
      <c r="I144" s="54">
        <v>1.1399999999999999</v>
      </c>
      <c r="J144" s="55">
        <v>0</v>
      </c>
      <c r="K144" s="56">
        <v>448.03</v>
      </c>
      <c r="L144" s="56">
        <v>0.05</v>
      </c>
      <c r="M144" s="56">
        <v>0.05</v>
      </c>
    </row>
    <row r="145" spans="1:13" ht="14.5">
      <c r="A145" s="83">
        <v>662</v>
      </c>
      <c r="B145" s="180">
        <v>2000055899389</v>
      </c>
      <c r="C145" s="83">
        <v>912</v>
      </c>
      <c r="D145" s="180">
        <v>2000055899398</v>
      </c>
      <c r="E145" s="181" t="s">
        <v>275</v>
      </c>
      <c r="F145" s="192">
        <v>4.4939999999999998</v>
      </c>
      <c r="G145" s="54">
        <v>8.39</v>
      </c>
      <c r="H145" s="54">
        <v>1.77</v>
      </c>
      <c r="I145" s="54">
        <v>1.77</v>
      </c>
      <c r="J145" s="55">
        <v>0</v>
      </c>
      <c r="K145" s="56">
        <v>1342.47</v>
      </c>
      <c r="L145" s="56">
        <v>0.05</v>
      </c>
      <c r="M145" s="56">
        <v>0.05</v>
      </c>
    </row>
    <row r="146" spans="1:13" ht="14.5">
      <c r="A146" s="83">
        <v>452</v>
      </c>
      <c r="B146" s="180">
        <v>2000056479100</v>
      </c>
      <c r="C146" s="83">
        <v>952</v>
      </c>
      <c r="D146" s="180">
        <v>2000056479110</v>
      </c>
      <c r="E146" s="181" t="s">
        <v>276</v>
      </c>
      <c r="F146" s="192">
        <v>0.255</v>
      </c>
      <c r="G146" s="54">
        <v>25.62</v>
      </c>
      <c r="H146" s="54">
        <v>1.62</v>
      </c>
      <c r="I146" s="54">
        <v>1.62</v>
      </c>
      <c r="J146" s="55">
        <v>0</v>
      </c>
      <c r="K146" s="56">
        <v>2277.59</v>
      </c>
      <c r="L146" s="56">
        <v>0.05</v>
      </c>
      <c r="M146" s="56">
        <v>0.05</v>
      </c>
    </row>
    <row r="147" spans="1:13" ht="14.5">
      <c r="A147" s="83">
        <v>663</v>
      </c>
      <c r="B147" s="180">
        <v>2000055858718</v>
      </c>
      <c r="C147" s="83">
        <v>913</v>
      </c>
      <c r="D147" s="180">
        <v>2000055858727</v>
      </c>
      <c r="E147" s="181" t="s">
        <v>277</v>
      </c>
      <c r="F147" s="192">
        <v>4.4589999999999996</v>
      </c>
      <c r="G147" s="54">
        <v>4.1500000000000004</v>
      </c>
      <c r="H147" s="54">
        <v>2.0299999999999998</v>
      </c>
      <c r="I147" s="54">
        <v>2.0299999999999998</v>
      </c>
      <c r="J147" s="55">
        <v>0</v>
      </c>
      <c r="K147" s="56">
        <v>913.38</v>
      </c>
      <c r="L147" s="56">
        <v>0.05</v>
      </c>
      <c r="M147" s="56">
        <v>0.05</v>
      </c>
    </row>
    <row r="148" spans="1:13" ht="14.5">
      <c r="A148" s="83" t="s">
        <v>278</v>
      </c>
      <c r="B148" s="180">
        <v>2000056951250</v>
      </c>
      <c r="C148" s="83" t="s">
        <v>279</v>
      </c>
      <c r="D148" s="180">
        <v>2000056951269</v>
      </c>
      <c r="E148" s="181" t="s">
        <v>280</v>
      </c>
      <c r="F148" s="192">
        <v>0</v>
      </c>
      <c r="G148" s="54">
        <v>882.74</v>
      </c>
      <c r="H148" s="54">
        <v>1.07</v>
      </c>
      <c r="I148" s="54">
        <v>1.07</v>
      </c>
      <c r="J148" s="55">
        <v>0</v>
      </c>
      <c r="K148" s="56">
        <v>8148.32</v>
      </c>
      <c r="L148" s="56">
        <v>0.05</v>
      </c>
      <c r="M148" s="56">
        <v>0.05</v>
      </c>
    </row>
    <row r="149" spans="1:13" ht="14.5">
      <c r="A149" s="83">
        <v>458</v>
      </c>
      <c r="B149" s="180">
        <v>2000056277271</v>
      </c>
      <c r="C149" s="83">
        <v>958</v>
      </c>
      <c r="D149" s="180">
        <v>2000056277280</v>
      </c>
      <c r="E149" s="181" t="s">
        <v>281</v>
      </c>
      <c r="F149" s="192">
        <v>1.631</v>
      </c>
      <c r="G149" s="54">
        <v>13.17</v>
      </c>
      <c r="H149" s="54">
        <v>1.35</v>
      </c>
      <c r="I149" s="54">
        <v>1.35</v>
      </c>
      <c r="J149" s="55">
        <v>0</v>
      </c>
      <c r="K149" s="56">
        <v>441.85</v>
      </c>
      <c r="L149" s="56">
        <v>0.05</v>
      </c>
      <c r="M149" s="56">
        <v>0.05</v>
      </c>
    </row>
    <row r="150" spans="1:13" ht="14.5">
      <c r="A150" s="83">
        <v>596</v>
      </c>
      <c r="B150" s="180">
        <v>2000056113290</v>
      </c>
      <c r="C150" s="83">
        <v>626</v>
      </c>
      <c r="D150" s="180">
        <v>2000056113323</v>
      </c>
      <c r="E150" s="181" t="s">
        <v>282</v>
      </c>
      <c r="F150" s="192">
        <v>1.738</v>
      </c>
      <c r="G150" s="54">
        <v>4.51</v>
      </c>
      <c r="H150" s="54">
        <v>1.43</v>
      </c>
      <c r="I150" s="54">
        <v>1.43</v>
      </c>
      <c r="J150" s="55">
        <v>0</v>
      </c>
      <c r="K150" s="56">
        <v>450.52</v>
      </c>
      <c r="L150" s="56">
        <v>0.05</v>
      </c>
      <c r="M150" s="56">
        <v>0.05</v>
      </c>
    </row>
    <row r="151" spans="1:13" ht="14.5">
      <c r="A151" s="83">
        <v>597</v>
      </c>
      <c r="B151" s="180">
        <v>2000056188505</v>
      </c>
      <c r="C151" s="83">
        <v>607</v>
      </c>
      <c r="D151" s="180">
        <v>2000056212628</v>
      </c>
      <c r="E151" s="181" t="s">
        <v>283</v>
      </c>
      <c r="F151" s="192">
        <v>0</v>
      </c>
      <c r="G151" s="54">
        <v>4.95</v>
      </c>
      <c r="H151" s="54">
        <v>2.83</v>
      </c>
      <c r="I151" s="54">
        <v>2.83</v>
      </c>
      <c r="J151" s="55">
        <v>0</v>
      </c>
      <c r="K151" s="56">
        <v>450.08</v>
      </c>
      <c r="L151" s="56">
        <v>0.05</v>
      </c>
      <c r="M151" s="56">
        <v>0.05</v>
      </c>
    </row>
    <row r="152" spans="1:13" ht="14.5">
      <c r="A152" s="83">
        <v>665</v>
      </c>
      <c r="B152" s="180">
        <v>2000055924023</v>
      </c>
      <c r="C152" s="83">
        <v>915</v>
      </c>
      <c r="D152" s="180">
        <v>2000055924032</v>
      </c>
      <c r="E152" s="181" t="s">
        <v>284</v>
      </c>
      <c r="F152" s="192">
        <v>1.6739999999999999</v>
      </c>
      <c r="G152" s="54">
        <v>21.59</v>
      </c>
      <c r="H152" s="54">
        <v>1.34</v>
      </c>
      <c r="I152" s="54">
        <v>1.34</v>
      </c>
      <c r="J152" s="55">
        <v>0</v>
      </c>
      <c r="K152" s="56">
        <v>1209.18</v>
      </c>
      <c r="L152" s="56">
        <v>0.05</v>
      </c>
      <c r="M152" s="56">
        <v>0.05</v>
      </c>
    </row>
    <row r="153" spans="1:13" ht="14.5">
      <c r="A153" s="83">
        <v>598</v>
      </c>
      <c r="B153" s="180">
        <v>2000056127229</v>
      </c>
      <c r="C153" s="83">
        <v>608</v>
      </c>
      <c r="D153" s="180">
        <v>2000056127292</v>
      </c>
      <c r="E153" s="181" t="s">
        <v>285</v>
      </c>
      <c r="F153" s="192">
        <v>0.25900000000000001</v>
      </c>
      <c r="G153" s="54">
        <v>7.35</v>
      </c>
      <c r="H153" s="54">
        <v>2.95</v>
      </c>
      <c r="I153" s="54">
        <v>2.95</v>
      </c>
      <c r="J153" s="55">
        <v>0</v>
      </c>
      <c r="K153" s="56">
        <v>1630.69</v>
      </c>
      <c r="L153" s="56">
        <v>0.05</v>
      </c>
      <c r="M153" s="56">
        <v>0.05</v>
      </c>
    </row>
    <row r="154" spans="1:13" ht="14.5">
      <c r="A154" s="83">
        <v>459</v>
      </c>
      <c r="B154" s="180">
        <v>2000056455252</v>
      </c>
      <c r="C154" s="83">
        <v>959</v>
      </c>
      <c r="D154" s="180">
        <v>2000056455270</v>
      </c>
      <c r="E154" s="181" t="s">
        <v>286</v>
      </c>
      <c r="F154" s="192">
        <v>4.4480000000000004</v>
      </c>
      <c r="G154" s="54">
        <v>6.59</v>
      </c>
      <c r="H154" s="54">
        <v>1.27</v>
      </c>
      <c r="I154" s="54">
        <v>1.27</v>
      </c>
      <c r="J154" s="55">
        <v>0</v>
      </c>
      <c r="K154" s="56">
        <v>448.43</v>
      </c>
      <c r="L154" s="56">
        <v>0.05</v>
      </c>
      <c r="M154" s="56">
        <v>0.05</v>
      </c>
    </row>
    <row r="155" spans="1:13" ht="14.5">
      <c r="A155" s="83">
        <v>599</v>
      </c>
      <c r="B155" s="180">
        <v>2000056021300</v>
      </c>
      <c r="C155" s="83">
        <v>609</v>
      </c>
      <c r="D155" s="180">
        <v>2000056021319</v>
      </c>
      <c r="E155" s="181" t="s">
        <v>287</v>
      </c>
      <c r="F155" s="192">
        <v>4.4749999999999996</v>
      </c>
      <c r="G155" s="54">
        <v>52.87</v>
      </c>
      <c r="H155" s="54">
        <v>2.46</v>
      </c>
      <c r="I155" s="54">
        <v>2.46</v>
      </c>
      <c r="J155" s="55">
        <v>0</v>
      </c>
      <c r="K155" s="56">
        <v>5286.55</v>
      </c>
      <c r="L155" s="56">
        <v>0.05</v>
      </c>
      <c r="M155" s="56">
        <v>0.05</v>
      </c>
    </row>
    <row r="156" spans="1:13" ht="14.5">
      <c r="A156" s="83">
        <v>666</v>
      </c>
      <c r="B156" s="180">
        <v>2000055815004</v>
      </c>
      <c r="C156" s="83">
        <v>916</v>
      </c>
      <c r="D156" s="180">
        <v>2000055815013</v>
      </c>
      <c r="E156" s="181" t="s">
        <v>288</v>
      </c>
      <c r="F156" s="192">
        <v>4.4340000000000002</v>
      </c>
      <c r="G156" s="54">
        <v>29.17</v>
      </c>
      <c r="H156" s="54">
        <v>1.33</v>
      </c>
      <c r="I156" s="54">
        <v>1.33</v>
      </c>
      <c r="J156" s="55">
        <v>0</v>
      </c>
      <c r="K156" s="56">
        <v>1896.16</v>
      </c>
      <c r="L156" s="56">
        <v>0.05</v>
      </c>
      <c r="M156" s="56">
        <v>0.05</v>
      </c>
    </row>
    <row r="157" spans="1:13" ht="14.5">
      <c r="A157" s="83">
        <v>460</v>
      </c>
      <c r="B157" s="180">
        <v>2000056244977</v>
      </c>
      <c r="C157" s="83">
        <v>960</v>
      </c>
      <c r="D157" s="180">
        <v>2000056244986</v>
      </c>
      <c r="E157" s="181" t="s">
        <v>289</v>
      </c>
      <c r="F157" s="192">
        <v>4.3159999999999998</v>
      </c>
      <c r="G157" s="54">
        <v>11.82</v>
      </c>
      <c r="H157" s="54">
        <v>1.62</v>
      </c>
      <c r="I157" s="54">
        <v>1.62</v>
      </c>
      <c r="J157" s="55">
        <v>0</v>
      </c>
      <c r="K157" s="56">
        <v>443.21</v>
      </c>
      <c r="L157" s="56">
        <v>0.05</v>
      </c>
      <c r="M157" s="56">
        <v>0.05</v>
      </c>
    </row>
    <row r="158" spans="1:13" ht="14.5">
      <c r="A158" s="83">
        <v>650</v>
      </c>
      <c r="B158" s="180">
        <v>2000056148799</v>
      </c>
      <c r="C158" s="83">
        <v>600</v>
      </c>
      <c r="D158" s="180">
        <v>2000056148804</v>
      </c>
      <c r="E158" s="181" t="s">
        <v>290</v>
      </c>
      <c r="F158" s="192">
        <v>2.16</v>
      </c>
      <c r="G158" s="54">
        <v>8.73</v>
      </c>
      <c r="H158" s="54">
        <v>2.5299999999999998</v>
      </c>
      <c r="I158" s="54">
        <v>2.5299999999999998</v>
      </c>
      <c r="J158" s="55">
        <v>0</v>
      </c>
      <c r="K158" s="56">
        <v>1745.22</v>
      </c>
      <c r="L158" s="56">
        <v>0.05</v>
      </c>
      <c r="M158" s="56">
        <v>0.05</v>
      </c>
    </row>
    <row r="159" spans="1:13" ht="14.5">
      <c r="A159" s="83">
        <v>651</v>
      </c>
      <c r="B159" s="180">
        <v>2000056082126</v>
      </c>
      <c r="C159" s="83">
        <v>601</v>
      </c>
      <c r="D159" s="180">
        <v>2000056082135</v>
      </c>
      <c r="E159" s="181" t="s">
        <v>291</v>
      </c>
      <c r="F159" s="192">
        <v>1.1779999999999999</v>
      </c>
      <c r="G159" s="54">
        <v>1.68</v>
      </c>
      <c r="H159" s="54">
        <v>3.35</v>
      </c>
      <c r="I159" s="54">
        <v>3.35</v>
      </c>
      <c r="J159" s="55">
        <v>0</v>
      </c>
      <c r="K159" s="56">
        <v>588.65</v>
      </c>
      <c r="L159" s="56">
        <v>0.05</v>
      </c>
      <c r="M159" s="56">
        <v>0.05</v>
      </c>
    </row>
    <row r="160" spans="1:13" ht="14.5">
      <c r="A160" s="83">
        <v>652</v>
      </c>
      <c r="B160" s="180">
        <v>2000056194252</v>
      </c>
      <c r="C160" s="83">
        <v>602</v>
      </c>
      <c r="D160" s="180">
        <v>2000056194261</v>
      </c>
      <c r="E160" s="181" t="s">
        <v>292</v>
      </c>
      <c r="F160" s="192">
        <v>1.6459999999999999</v>
      </c>
      <c r="G160" s="54">
        <v>15.9</v>
      </c>
      <c r="H160" s="54">
        <v>1.1100000000000001</v>
      </c>
      <c r="I160" s="54">
        <v>1.1100000000000001</v>
      </c>
      <c r="J160" s="55">
        <v>0</v>
      </c>
      <c r="K160" s="56">
        <v>524.82000000000005</v>
      </c>
      <c r="L160" s="56">
        <v>0.05</v>
      </c>
      <c r="M160" s="56">
        <v>0.05</v>
      </c>
    </row>
    <row r="161" spans="1:13" ht="14.5">
      <c r="A161" s="83">
        <v>667</v>
      </c>
      <c r="B161" s="180">
        <v>2000055881610</v>
      </c>
      <c r="C161" s="83">
        <v>647</v>
      </c>
      <c r="D161" s="180">
        <v>2000055881629</v>
      </c>
      <c r="E161" s="181" t="s">
        <v>293</v>
      </c>
      <c r="F161" s="192">
        <v>1.1739999999999999</v>
      </c>
      <c r="G161" s="54">
        <v>10.31</v>
      </c>
      <c r="H161" s="54">
        <v>2.0099999999999998</v>
      </c>
      <c r="I161" s="54">
        <v>2.0099999999999998</v>
      </c>
      <c r="J161" s="55">
        <v>0</v>
      </c>
      <c r="K161" s="56">
        <v>1220.46</v>
      </c>
      <c r="L161" s="56">
        <v>0.05</v>
      </c>
      <c r="M161" s="56">
        <v>0.05</v>
      </c>
    </row>
    <row r="162" spans="1:13" ht="14.5">
      <c r="A162" s="83">
        <v>465</v>
      </c>
      <c r="B162" s="180">
        <v>2000056474803</v>
      </c>
      <c r="C162" s="83">
        <v>954</v>
      </c>
      <c r="D162" s="180">
        <v>2000056474812</v>
      </c>
      <c r="E162" s="181" t="s">
        <v>294</v>
      </c>
      <c r="F162" s="192">
        <v>0</v>
      </c>
      <c r="G162" s="54">
        <v>13.08</v>
      </c>
      <c r="H162" s="54">
        <v>1.03</v>
      </c>
      <c r="I162" s="54">
        <v>1.03</v>
      </c>
      <c r="J162" s="55">
        <v>0</v>
      </c>
      <c r="K162" s="56">
        <v>1307.9000000000001</v>
      </c>
      <c r="L162" s="56">
        <v>0.05</v>
      </c>
      <c r="M162" s="56">
        <v>0.05</v>
      </c>
    </row>
    <row r="163" spans="1:13" ht="14.5">
      <c r="A163" s="83">
        <v>653</v>
      </c>
      <c r="B163" s="180">
        <v>2000056179477</v>
      </c>
      <c r="C163" s="83">
        <v>603</v>
      </c>
      <c r="D163" s="180">
        <v>2000056179495</v>
      </c>
      <c r="E163" s="181" t="s">
        <v>295</v>
      </c>
      <c r="F163" s="192">
        <v>1.72</v>
      </c>
      <c r="G163" s="54">
        <v>8.9600000000000009</v>
      </c>
      <c r="H163" s="54">
        <v>1.19</v>
      </c>
      <c r="I163" s="54">
        <v>1.19</v>
      </c>
      <c r="J163" s="55">
        <v>0</v>
      </c>
      <c r="K163" s="56">
        <v>788.83</v>
      </c>
      <c r="L163" s="56">
        <v>0.05</v>
      </c>
      <c r="M163" s="56">
        <v>0.05</v>
      </c>
    </row>
    <row r="164" spans="1:13" ht="14.5">
      <c r="A164" s="83">
        <v>654</v>
      </c>
      <c r="B164" s="180">
        <v>2000056205295</v>
      </c>
      <c r="C164" s="83">
        <v>604</v>
      </c>
      <c r="D164" s="180">
        <v>2000056205310</v>
      </c>
      <c r="E164" s="181" t="s">
        <v>296</v>
      </c>
      <c r="F164" s="192">
        <v>4.4139999999999997</v>
      </c>
      <c r="G164" s="54">
        <v>8.19</v>
      </c>
      <c r="H164" s="54">
        <v>1.87</v>
      </c>
      <c r="I164" s="54">
        <v>1.87</v>
      </c>
      <c r="J164" s="55">
        <v>0</v>
      </c>
      <c r="K164" s="56">
        <v>1272.2</v>
      </c>
      <c r="L164" s="56">
        <v>0.05</v>
      </c>
      <c r="M164" s="56">
        <v>0.05</v>
      </c>
    </row>
    <row r="165" spans="1:13" ht="14.5">
      <c r="A165" s="83">
        <v>656</v>
      </c>
      <c r="B165" s="180">
        <v>2000056199942</v>
      </c>
      <c r="C165" s="83">
        <v>636</v>
      </c>
      <c r="D165" s="180">
        <v>2000056199951</v>
      </c>
      <c r="E165" s="181" t="s">
        <v>297</v>
      </c>
      <c r="F165" s="192">
        <v>4.4649999999999999</v>
      </c>
      <c r="G165" s="54">
        <v>5.36</v>
      </c>
      <c r="H165" s="54">
        <v>2.44</v>
      </c>
      <c r="I165" s="54">
        <v>2.44</v>
      </c>
      <c r="J165" s="55">
        <v>0</v>
      </c>
      <c r="K165" s="56">
        <v>584.97</v>
      </c>
      <c r="L165" s="56">
        <v>0.05</v>
      </c>
      <c r="M165" s="56">
        <v>0.05</v>
      </c>
    </row>
    <row r="166" spans="1:13" ht="14.5">
      <c r="A166" s="83">
        <v>664</v>
      </c>
      <c r="B166" s="180">
        <v>2000056063709</v>
      </c>
      <c r="C166" s="83">
        <v>964</v>
      </c>
      <c r="D166" s="180">
        <v>2000056063718</v>
      </c>
      <c r="E166" s="181" t="s">
        <v>298</v>
      </c>
      <c r="F166" s="192">
        <v>0</v>
      </c>
      <c r="G166" s="54">
        <v>24.47</v>
      </c>
      <c r="H166" s="54">
        <v>1.02</v>
      </c>
      <c r="I166" s="54">
        <v>1.02</v>
      </c>
      <c r="J166" s="55">
        <v>0</v>
      </c>
      <c r="K166" s="56">
        <v>1774.58</v>
      </c>
      <c r="L166" s="56">
        <v>0.05</v>
      </c>
      <c r="M166" s="56">
        <v>0.05</v>
      </c>
    </row>
    <row r="167" spans="1:13" ht="14.5">
      <c r="A167" s="83">
        <v>524</v>
      </c>
      <c r="B167" s="180">
        <v>2000056300470</v>
      </c>
      <c r="C167" s="83">
        <v>404</v>
      </c>
      <c r="D167" s="180">
        <v>2000056300489</v>
      </c>
      <c r="E167" s="181" t="s">
        <v>299</v>
      </c>
      <c r="F167" s="192">
        <v>0</v>
      </c>
      <c r="G167" s="54">
        <v>1.82</v>
      </c>
      <c r="H167" s="54">
        <v>1.87</v>
      </c>
      <c r="I167" s="54">
        <v>1.87</v>
      </c>
      <c r="J167" s="55">
        <v>0</v>
      </c>
      <c r="K167" s="56">
        <v>453.2</v>
      </c>
      <c r="L167" s="56">
        <v>0.05</v>
      </c>
      <c r="M167" s="56">
        <v>0.05</v>
      </c>
    </row>
    <row r="168" spans="1:13" ht="14.5">
      <c r="A168" s="83">
        <v>675</v>
      </c>
      <c r="B168" s="180">
        <v>2000055907808</v>
      </c>
      <c r="C168" s="83">
        <v>945</v>
      </c>
      <c r="D168" s="180">
        <v>2000055907817</v>
      </c>
      <c r="E168" s="181" t="s">
        <v>300</v>
      </c>
      <c r="F168" s="192">
        <v>1.734</v>
      </c>
      <c r="G168" s="54">
        <v>2.71</v>
      </c>
      <c r="H168" s="54">
        <v>1.97</v>
      </c>
      <c r="I168" s="54">
        <v>1.97</v>
      </c>
      <c r="J168" s="55">
        <v>0</v>
      </c>
      <c r="K168" s="56">
        <v>452.31</v>
      </c>
      <c r="L168" s="56">
        <v>0.05</v>
      </c>
      <c r="M168" s="56">
        <v>0.05</v>
      </c>
    </row>
    <row r="169" spans="1:13" ht="14.5">
      <c r="A169" s="83">
        <v>676</v>
      </c>
      <c r="B169" s="180">
        <v>2000055904773</v>
      </c>
      <c r="C169" s="83">
        <v>936</v>
      </c>
      <c r="D169" s="180">
        <v>2000055904782</v>
      </c>
      <c r="E169" s="181" t="s">
        <v>301</v>
      </c>
      <c r="F169" s="192">
        <v>1.702</v>
      </c>
      <c r="G169" s="54">
        <v>5</v>
      </c>
      <c r="H169" s="54">
        <v>1.47</v>
      </c>
      <c r="I169" s="54">
        <v>1.47</v>
      </c>
      <c r="J169" s="55">
        <v>0</v>
      </c>
      <c r="K169" s="56">
        <v>450.03</v>
      </c>
      <c r="L169" s="56">
        <v>0.05</v>
      </c>
      <c r="M169" s="56">
        <v>0.05</v>
      </c>
    </row>
    <row r="170" spans="1:13" ht="14.5">
      <c r="A170" s="83">
        <v>681</v>
      </c>
      <c r="B170" s="180">
        <v>2000055926119</v>
      </c>
      <c r="C170" s="83">
        <v>781</v>
      </c>
      <c r="D170" s="180">
        <v>2000055926128</v>
      </c>
      <c r="E170" s="181" t="s">
        <v>302</v>
      </c>
      <c r="F170" s="192">
        <v>4.5739999999999998</v>
      </c>
      <c r="G170" s="54">
        <v>27.56</v>
      </c>
      <c r="H170" s="54">
        <v>1.56</v>
      </c>
      <c r="I170" s="54">
        <v>1.56</v>
      </c>
      <c r="J170" s="55">
        <v>0</v>
      </c>
      <c r="K170" s="56">
        <v>648.47</v>
      </c>
      <c r="L170" s="56">
        <v>0.05</v>
      </c>
      <c r="M170" s="56">
        <v>0.05</v>
      </c>
    </row>
    <row r="171" spans="1:13" ht="14.5">
      <c r="A171" s="83">
        <v>668</v>
      </c>
      <c r="B171" s="180">
        <v>2000056199766</v>
      </c>
      <c r="C171" s="83">
        <v>968</v>
      </c>
      <c r="D171" s="180">
        <v>2000056199793</v>
      </c>
      <c r="E171" s="181" t="s">
        <v>303</v>
      </c>
      <c r="F171" s="192">
        <v>4.4720000000000004</v>
      </c>
      <c r="G171" s="54">
        <v>28.24</v>
      </c>
      <c r="H171" s="54">
        <v>1.57</v>
      </c>
      <c r="I171" s="54">
        <v>1.57</v>
      </c>
      <c r="J171" s="55">
        <v>0</v>
      </c>
      <c r="K171" s="56">
        <v>1635.5</v>
      </c>
      <c r="L171" s="56">
        <v>0.05</v>
      </c>
      <c r="M171" s="56">
        <v>0.05</v>
      </c>
    </row>
    <row r="172" spans="1:13" ht="14.5">
      <c r="A172" s="83">
        <v>670</v>
      </c>
      <c r="B172" s="180">
        <v>2000056222885</v>
      </c>
      <c r="C172" s="83">
        <v>970</v>
      </c>
      <c r="D172" s="180">
        <v>2000056222894</v>
      </c>
      <c r="E172" s="181" t="s">
        <v>304</v>
      </c>
      <c r="F172" s="192">
        <v>2.121</v>
      </c>
      <c r="G172" s="54">
        <v>9.01</v>
      </c>
      <c r="H172" s="54">
        <v>1.53</v>
      </c>
      <c r="I172" s="54">
        <v>1.53</v>
      </c>
      <c r="J172" s="55">
        <v>0</v>
      </c>
      <c r="K172" s="56">
        <v>446.02</v>
      </c>
      <c r="L172" s="56">
        <v>0.05</v>
      </c>
      <c r="M172" s="56">
        <v>0.05</v>
      </c>
    </row>
    <row r="173" spans="1:13" ht="14.5">
      <c r="A173" s="83">
        <v>671</v>
      </c>
      <c r="B173" s="180">
        <v>2000056002307</v>
      </c>
      <c r="C173" s="83">
        <v>971</v>
      </c>
      <c r="D173" s="180">
        <v>2000056002316</v>
      </c>
      <c r="E173" s="181" t="s">
        <v>305</v>
      </c>
      <c r="F173" s="192">
        <v>1.7090000000000001</v>
      </c>
      <c r="G173" s="54">
        <v>14.02</v>
      </c>
      <c r="H173" s="54">
        <v>1.48</v>
      </c>
      <c r="I173" s="54">
        <v>1.48</v>
      </c>
      <c r="J173" s="55">
        <v>0</v>
      </c>
      <c r="K173" s="56">
        <v>3083.95</v>
      </c>
      <c r="L173" s="56">
        <v>0.05</v>
      </c>
      <c r="M173" s="56">
        <v>0.05</v>
      </c>
    </row>
    <row r="174" spans="1:13" ht="14.5">
      <c r="A174" s="83">
        <v>677</v>
      </c>
      <c r="B174" s="180">
        <v>2000055904791</v>
      </c>
      <c r="C174" s="83">
        <v>777</v>
      </c>
      <c r="D174" s="180">
        <v>2000055904807</v>
      </c>
      <c r="E174" s="181" t="s">
        <v>306</v>
      </c>
      <c r="F174" s="192">
        <v>0</v>
      </c>
      <c r="G174" s="54">
        <v>6.72</v>
      </c>
      <c r="H174" s="54">
        <v>0.89</v>
      </c>
      <c r="I174" s="54">
        <v>0.89</v>
      </c>
      <c r="J174" s="55">
        <v>0</v>
      </c>
      <c r="K174" s="56">
        <v>448.3</v>
      </c>
      <c r="L174" s="56">
        <v>0.05</v>
      </c>
      <c r="M174" s="56">
        <v>0.05</v>
      </c>
    </row>
    <row r="175" spans="1:13" ht="14.5">
      <c r="A175" s="83">
        <v>678</v>
      </c>
      <c r="B175" s="180">
        <v>2000055916272</v>
      </c>
      <c r="C175" s="83">
        <v>778</v>
      </c>
      <c r="D175" s="180">
        <v>2000055916281</v>
      </c>
      <c r="E175" s="181" t="s">
        <v>307</v>
      </c>
      <c r="F175" s="192">
        <v>0</v>
      </c>
      <c r="G175" s="54">
        <v>7.46</v>
      </c>
      <c r="H175" s="54">
        <v>1.42</v>
      </c>
      <c r="I175" s="54">
        <v>1.42</v>
      </c>
      <c r="J175" s="55">
        <v>0</v>
      </c>
      <c r="K175" s="56">
        <v>447.57</v>
      </c>
      <c r="L175" s="56">
        <v>0.05</v>
      </c>
      <c r="M175" s="56">
        <v>0.05</v>
      </c>
    </row>
    <row r="176" spans="1:13" ht="14.5">
      <c r="A176" s="83">
        <v>679</v>
      </c>
      <c r="B176" s="180">
        <v>2000055891167</v>
      </c>
      <c r="C176" s="83">
        <v>779</v>
      </c>
      <c r="D176" s="180">
        <v>2000055891176</v>
      </c>
      <c r="E176" s="181" t="s">
        <v>308</v>
      </c>
      <c r="F176" s="192">
        <v>2.1640000000000001</v>
      </c>
      <c r="G176" s="54">
        <v>13.94</v>
      </c>
      <c r="H176" s="54">
        <v>2</v>
      </c>
      <c r="I176" s="54">
        <v>2</v>
      </c>
      <c r="J176" s="55">
        <v>0</v>
      </c>
      <c r="K176" s="56">
        <v>1392.73</v>
      </c>
      <c r="L176" s="56">
        <v>0.05</v>
      </c>
      <c r="M176" s="56">
        <v>0.05</v>
      </c>
    </row>
    <row r="177" spans="1:13" ht="14.5">
      <c r="A177" s="83">
        <v>672</v>
      </c>
      <c r="B177" s="180">
        <v>2000056147378</v>
      </c>
      <c r="C177" s="83">
        <v>972</v>
      </c>
      <c r="D177" s="180">
        <v>2000056147387</v>
      </c>
      <c r="E177" s="181" t="s">
        <v>309</v>
      </c>
      <c r="F177" s="192">
        <v>2.827</v>
      </c>
      <c r="G177" s="54">
        <v>5.98</v>
      </c>
      <c r="H177" s="54">
        <v>3.89</v>
      </c>
      <c r="I177" s="54">
        <v>3.89</v>
      </c>
      <c r="J177" s="55">
        <v>0</v>
      </c>
      <c r="K177" s="56">
        <v>2659.01</v>
      </c>
      <c r="L177" s="56">
        <v>0.05</v>
      </c>
      <c r="M177" s="56">
        <v>0.05</v>
      </c>
    </row>
    <row r="178" spans="1:13" ht="14.5">
      <c r="A178" s="83">
        <v>680</v>
      </c>
      <c r="B178" s="180">
        <v>2000055908537</v>
      </c>
      <c r="C178" s="83">
        <v>780</v>
      </c>
      <c r="D178" s="180">
        <v>2000055908546</v>
      </c>
      <c r="E178" s="181" t="s">
        <v>310</v>
      </c>
      <c r="F178" s="192">
        <v>1.7030000000000001</v>
      </c>
      <c r="G178" s="54">
        <v>2.95</v>
      </c>
      <c r="H178" s="54">
        <v>1.53</v>
      </c>
      <c r="I178" s="54">
        <v>1.53</v>
      </c>
      <c r="J178" s="55">
        <v>0</v>
      </c>
      <c r="K178" s="56">
        <v>307.35000000000002</v>
      </c>
      <c r="L178" s="56">
        <v>0.05</v>
      </c>
      <c r="M178" s="56">
        <v>0.05</v>
      </c>
    </row>
    <row r="179" spans="1:13" ht="14.5">
      <c r="A179" s="83">
        <v>674</v>
      </c>
      <c r="B179" s="180">
        <v>2000056049271</v>
      </c>
      <c r="C179" s="83">
        <v>974</v>
      </c>
      <c r="D179" s="180">
        <v>2000056049280</v>
      </c>
      <c r="E179" s="181" t="s">
        <v>311</v>
      </c>
      <c r="F179" s="192">
        <v>1.6879999999999999</v>
      </c>
      <c r="G179" s="54">
        <v>2.97</v>
      </c>
      <c r="H179" s="54">
        <v>1.2</v>
      </c>
      <c r="I179" s="54">
        <v>1.2</v>
      </c>
      <c r="J179" s="55">
        <v>0</v>
      </c>
      <c r="K179" s="56">
        <v>307.32</v>
      </c>
      <c r="L179" s="56">
        <v>0.05</v>
      </c>
      <c r="M179" s="56">
        <v>0.05</v>
      </c>
    </row>
    <row r="180" spans="1:13" ht="14.5">
      <c r="A180" s="83">
        <v>682</v>
      </c>
      <c r="B180" s="180">
        <v>2000056049305</v>
      </c>
      <c r="C180" s="83">
        <v>782</v>
      </c>
      <c r="D180" s="180">
        <v>2000056049314</v>
      </c>
      <c r="E180" s="181" t="s">
        <v>312</v>
      </c>
      <c r="F180" s="192">
        <v>1.6739999999999999</v>
      </c>
      <c r="G180" s="54">
        <v>3.12</v>
      </c>
      <c r="H180" s="54">
        <v>1.2</v>
      </c>
      <c r="I180" s="54">
        <v>1.2</v>
      </c>
      <c r="J180" s="55">
        <v>0</v>
      </c>
      <c r="K180" s="56">
        <v>307.17</v>
      </c>
      <c r="L180" s="56">
        <v>0.05</v>
      </c>
      <c r="M180" s="56">
        <v>0.05</v>
      </c>
    </row>
    <row r="181" spans="1:13" ht="14.5">
      <c r="A181" s="83" t="s">
        <v>313</v>
      </c>
      <c r="B181" s="180">
        <v>2000056827906</v>
      </c>
      <c r="C181" s="83" t="s">
        <v>314</v>
      </c>
      <c r="D181" s="180">
        <v>2000056827915</v>
      </c>
      <c r="E181" s="181" t="s">
        <v>315</v>
      </c>
      <c r="F181" s="192">
        <v>1.7849999999999999</v>
      </c>
      <c r="G181" s="54">
        <v>16.88</v>
      </c>
      <c r="H181" s="54">
        <v>0.9</v>
      </c>
      <c r="I181" s="54">
        <v>0.9</v>
      </c>
      <c r="J181" s="55">
        <v>0</v>
      </c>
      <c r="K181" s="56">
        <v>293.42</v>
      </c>
      <c r="L181" s="56">
        <v>0.05</v>
      </c>
      <c r="M181" s="56">
        <v>0.05</v>
      </c>
    </row>
    <row r="182" spans="1:13" ht="14.5">
      <c r="A182" s="83">
        <v>683</v>
      </c>
      <c r="B182" s="180">
        <v>2000056169804</v>
      </c>
      <c r="C182" s="83">
        <v>783</v>
      </c>
      <c r="D182" s="180">
        <v>2000056169822</v>
      </c>
      <c r="E182" s="181" t="s">
        <v>316</v>
      </c>
      <c r="F182" s="192">
        <v>2.16</v>
      </c>
      <c r="G182" s="54">
        <v>4.26</v>
      </c>
      <c r="H182" s="54">
        <v>2.42</v>
      </c>
      <c r="I182" s="54">
        <v>2.42</v>
      </c>
      <c r="J182" s="55">
        <v>0</v>
      </c>
      <c r="K182" s="56">
        <v>928.84</v>
      </c>
      <c r="L182" s="56">
        <v>0.05</v>
      </c>
      <c r="M182" s="56">
        <v>0.05</v>
      </c>
    </row>
    <row r="183" spans="1:13" ht="14.5">
      <c r="A183" s="83">
        <v>684</v>
      </c>
      <c r="B183" s="180">
        <v>2000056179662</v>
      </c>
      <c r="C183" s="83">
        <v>784</v>
      </c>
      <c r="D183" s="180">
        <v>2000056179680</v>
      </c>
      <c r="E183" s="181" t="s">
        <v>317</v>
      </c>
      <c r="F183" s="192">
        <v>1.7070000000000001</v>
      </c>
      <c r="G183" s="54">
        <v>13.96</v>
      </c>
      <c r="H183" s="54">
        <v>1.49</v>
      </c>
      <c r="I183" s="54">
        <v>1.49</v>
      </c>
      <c r="J183" s="55">
        <v>0</v>
      </c>
      <c r="K183" s="56">
        <v>1307.01</v>
      </c>
      <c r="L183" s="56">
        <v>0.05</v>
      </c>
      <c r="M183" s="56">
        <v>0.05</v>
      </c>
    </row>
    <row r="184" spans="1:13" ht="14.5">
      <c r="A184" s="83">
        <v>685</v>
      </c>
      <c r="B184" s="180">
        <v>2000056107107</v>
      </c>
      <c r="C184" s="83">
        <v>785</v>
      </c>
      <c r="D184" s="180">
        <v>2000056107125</v>
      </c>
      <c r="E184" s="181" t="s">
        <v>318</v>
      </c>
      <c r="F184" s="192">
        <v>1.6970000000000001</v>
      </c>
      <c r="G184" s="54">
        <v>3.37</v>
      </c>
      <c r="H184" s="54">
        <v>1.83</v>
      </c>
      <c r="I184" s="54">
        <v>1.83</v>
      </c>
      <c r="J184" s="55">
        <v>0</v>
      </c>
      <c r="K184" s="56">
        <v>451.66</v>
      </c>
      <c r="L184" s="56">
        <v>0.05</v>
      </c>
      <c r="M184" s="56">
        <v>0.05</v>
      </c>
    </row>
    <row r="185" spans="1:13" ht="14.5">
      <c r="A185" s="83">
        <v>686</v>
      </c>
      <c r="B185" s="180">
        <v>2000056113954</v>
      </c>
      <c r="C185" s="83">
        <v>786</v>
      </c>
      <c r="D185" s="180">
        <v>2000056113963</v>
      </c>
      <c r="E185" s="181" t="s">
        <v>319</v>
      </c>
      <c r="F185" s="192">
        <v>4.4809999999999999</v>
      </c>
      <c r="G185" s="54">
        <v>4.13</v>
      </c>
      <c r="H185" s="54">
        <v>2.65</v>
      </c>
      <c r="I185" s="54">
        <v>2.65</v>
      </c>
      <c r="J185" s="55">
        <v>0</v>
      </c>
      <c r="K185" s="56">
        <v>450.9</v>
      </c>
      <c r="L185" s="56">
        <v>0.05</v>
      </c>
      <c r="M185" s="56">
        <v>0.05</v>
      </c>
    </row>
    <row r="186" spans="1:13" ht="14.5">
      <c r="A186" s="83">
        <v>687</v>
      </c>
      <c r="B186" s="180">
        <v>2000056138132</v>
      </c>
      <c r="C186" s="83">
        <v>787</v>
      </c>
      <c r="D186" s="180">
        <v>2000056138160</v>
      </c>
      <c r="E186" s="181" t="s">
        <v>320</v>
      </c>
      <c r="F186" s="192">
        <v>4.4809999999999999</v>
      </c>
      <c r="G186" s="54">
        <v>1.51</v>
      </c>
      <c r="H186" s="54">
        <v>2.5499999999999998</v>
      </c>
      <c r="I186" s="54">
        <v>2.5499999999999998</v>
      </c>
      <c r="J186" s="55">
        <v>0</v>
      </c>
      <c r="K186" s="56">
        <v>453.52</v>
      </c>
      <c r="L186" s="56">
        <v>0.05</v>
      </c>
      <c r="M186" s="56">
        <v>0.05</v>
      </c>
    </row>
    <row r="187" spans="1:13" ht="14.5">
      <c r="A187" s="83">
        <v>688</v>
      </c>
      <c r="B187" s="180">
        <v>2000056167913</v>
      </c>
      <c r="C187" s="83">
        <v>788</v>
      </c>
      <c r="D187" s="180">
        <v>2000056167922</v>
      </c>
      <c r="E187" s="181" t="s">
        <v>321</v>
      </c>
      <c r="F187" s="192">
        <v>2.157</v>
      </c>
      <c r="G187" s="54">
        <v>0.65</v>
      </c>
      <c r="H187" s="54">
        <v>2.96</v>
      </c>
      <c r="I187" s="54">
        <v>2.96</v>
      </c>
      <c r="J187" s="55">
        <v>0</v>
      </c>
      <c r="K187" s="56">
        <v>309.64999999999998</v>
      </c>
      <c r="L187" s="56">
        <v>0.05</v>
      </c>
      <c r="M187" s="56">
        <v>0.05</v>
      </c>
    </row>
    <row r="188" spans="1:13" ht="14.5">
      <c r="A188" s="83">
        <v>525</v>
      </c>
      <c r="B188" s="180">
        <v>2000056537756</v>
      </c>
      <c r="C188" s="83">
        <v>956</v>
      </c>
      <c r="D188" s="180">
        <v>2000056537783</v>
      </c>
      <c r="E188" s="181" t="s">
        <v>322</v>
      </c>
      <c r="F188" s="192">
        <v>0.25600000000000001</v>
      </c>
      <c r="G188" s="54">
        <v>20.34</v>
      </c>
      <c r="H188" s="54">
        <v>1.95</v>
      </c>
      <c r="I188" s="54">
        <v>1.95</v>
      </c>
      <c r="J188" s="55">
        <v>0</v>
      </c>
      <c r="K188" s="56">
        <v>3594.04</v>
      </c>
      <c r="L188" s="56">
        <v>0.05</v>
      </c>
      <c r="M188" s="56">
        <v>0.05</v>
      </c>
    </row>
    <row r="189" spans="1:13" ht="14.5">
      <c r="A189" s="83">
        <v>689</v>
      </c>
      <c r="B189" s="180">
        <v>2000055874960</v>
      </c>
      <c r="C189" s="83">
        <v>789</v>
      </c>
      <c r="D189" s="180">
        <v>2000055874979</v>
      </c>
      <c r="E189" s="181" t="s">
        <v>323</v>
      </c>
      <c r="F189" s="192">
        <v>0</v>
      </c>
      <c r="G189" s="54">
        <v>1428.72</v>
      </c>
      <c r="H189" s="54">
        <v>1.31</v>
      </c>
      <c r="I189" s="54">
        <v>1.31</v>
      </c>
      <c r="J189" s="55">
        <v>0</v>
      </c>
      <c r="K189" s="56">
        <v>8844.44</v>
      </c>
      <c r="L189" s="56">
        <v>0.05</v>
      </c>
      <c r="M189" s="56">
        <v>0.05</v>
      </c>
    </row>
    <row r="190" spans="1:13" ht="14.5">
      <c r="A190" s="83">
        <v>690</v>
      </c>
      <c r="B190" s="180">
        <v>2000056147225</v>
      </c>
      <c r="C190" s="83">
        <v>790</v>
      </c>
      <c r="D190" s="180">
        <v>2000056147261</v>
      </c>
      <c r="E190" s="181" t="s">
        <v>324</v>
      </c>
      <c r="F190" s="192">
        <v>0</v>
      </c>
      <c r="G190" s="54">
        <v>5.57</v>
      </c>
      <c r="H190" s="54">
        <v>1.44</v>
      </c>
      <c r="I190" s="54">
        <v>1.44</v>
      </c>
      <c r="J190" s="55">
        <v>0</v>
      </c>
      <c r="K190" s="56">
        <v>927.54</v>
      </c>
      <c r="L190" s="56">
        <v>0.05</v>
      </c>
      <c r="M190" s="56">
        <v>0.05</v>
      </c>
    </row>
    <row r="191" spans="1:13" ht="14.5">
      <c r="A191" s="83">
        <v>691</v>
      </c>
      <c r="B191" s="180">
        <v>2000055932200</v>
      </c>
      <c r="C191" s="83">
        <v>791</v>
      </c>
      <c r="D191" s="180">
        <v>2000055932238</v>
      </c>
      <c r="E191" s="181" t="s">
        <v>325</v>
      </c>
      <c r="F191" s="192">
        <v>0</v>
      </c>
      <c r="G191" s="54">
        <v>0.91</v>
      </c>
      <c r="H191" s="54">
        <v>5.18</v>
      </c>
      <c r="I191" s="54">
        <v>5.18</v>
      </c>
      <c r="J191" s="55">
        <v>0</v>
      </c>
      <c r="K191" s="56">
        <v>454.12</v>
      </c>
      <c r="L191" s="56">
        <v>0.05</v>
      </c>
      <c r="M191" s="56">
        <v>0.05</v>
      </c>
    </row>
    <row r="192" spans="1:13" ht="216.65" customHeight="1">
      <c r="A192" s="83">
        <v>729</v>
      </c>
      <c r="B192" s="180" t="s">
        <v>326</v>
      </c>
      <c r="C192" s="83"/>
      <c r="D192" s="180"/>
      <c r="E192" s="181" t="s">
        <v>327</v>
      </c>
      <c r="F192" s="192">
        <v>1.6870000000000001</v>
      </c>
      <c r="G192" s="54">
        <v>15503.48</v>
      </c>
      <c r="H192" s="54">
        <v>2.0299999999999998</v>
      </c>
      <c r="I192" s="54">
        <v>2.0299999999999998</v>
      </c>
      <c r="J192" s="55">
        <v>0</v>
      </c>
      <c r="K192" s="56">
        <v>0</v>
      </c>
      <c r="L192" s="56">
        <v>0</v>
      </c>
      <c r="M192" s="56">
        <v>0</v>
      </c>
    </row>
    <row r="193" spans="1:13" ht="14.5">
      <c r="A193" s="83">
        <v>527</v>
      </c>
      <c r="B193" s="180">
        <v>2000056441375</v>
      </c>
      <c r="C193" s="83">
        <v>962</v>
      </c>
      <c r="D193" s="180">
        <v>2000056441384</v>
      </c>
      <c r="E193" s="181" t="s">
        <v>328</v>
      </c>
      <c r="F193" s="192">
        <v>0</v>
      </c>
      <c r="G193" s="54">
        <v>4.95</v>
      </c>
      <c r="H193" s="54">
        <v>2.2999999999999998</v>
      </c>
      <c r="I193" s="54">
        <v>2.2999999999999998</v>
      </c>
      <c r="J193" s="55">
        <v>0</v>
      </c>
      <c r="K193" s="56">
        <v>535.78</v>
      </c>
      <c r="L193" s="56">
        <v>0.05</v>
      </c>
      <c r="M193" s="56">
        <v>0.05</v>
      </c>
    </row>
    <row r="194" spans="1:13" ht="14.5">
      <c r="A194" s="83">
        <v>692</v>
      </c>
      <c r="B194" s="180">
        <v>2000056204956</v>
      </c>
      <c r="C194" s="83">
        <v>792</v>
      </c>
      <c r="D194" s="180">
        <v>2000056204965</v>
      </c>
      <c r="E194" s="181" t="s">
        <v>329</v>
      </c>
      <c r="F194" s="192">
        <v>0</v>
      </c>
      <c r="G194" s="54">
        <v>54.62</v>
      </c>
      <c r="H194" s="54">
        <v>1.59</v>
      </c>
      <c r="I194" s="54">
        <v>1.59</v>
      </c>
      <c r="J194" s="55">
        <v>0</v>
      </c>
      <c r="K194" s="56">
        <v>6371.84</v>
      </c>
      <c r="L194" s="56">
        <v>0.05</v>
      </c>
      <c r="M194" s="56">
        <v>0.05</v>
      </c>
    </row>
    <row r="195" spans="1:13" ht="14.5">
      <c r="A195" s="83">
        <v>897</v>
      </c>
      <c r="B195" s="180" t="s">
        <v>262</v>
      </c>
      <c r="C195" s="83">
        <v>933</v>
      </c>
      <c r="D195" s="180" t="s">
        <v>262</v>
      </c>
      <c r="E195" s="181" t="s">
        <v>330</v>
      </c>
      <c r="F195" s="192">
        <v>4.4509999999999996</v>
      </c>
      <c r="G195" s="54">
        <v>4.13</v>
      </c>
      <c r="H195" s="54">
        <v>2.04</v>
      </c>
      <c r="I195" s="54">
        <v>2.04</v>
      </c>
      <c r="J195" s="55">
        <v>0</v>
      </c>
      <c r="K195" s="56">
        <v>450.9</v>
      </c>
      <c r="L195" s="56">
        <v>0.05</v>
      </c>
      <c r="M195" s="56">
        <v>0.05</v>
      </c>
    </row>
    <row r="196" spans="1:13" ht="14.5">
      <c r="A196" s="83">
        <v>528</v>
      </c>
      <c r="B196" s="180">
        <v>2000056213152</v>
      </c>
      <c r="C196" s="83">
        <v>618</v>
      </c>
      <c r="D196" s="180">
        <v>2000056439613</v>
      </c>
      <c r="E196" s="181" t="s">
        <v>331</v>
      </c>
      <c r="F196" s="192">
        <v>0</v>
      </c>
      <c r="G196" s="54">
        <v>7.38</v>
      </c>
      <c r="H196" s="54">
        <v>1.6</v>
      </c>
      <c r="I196" s="54">
        <v>1.6</v>
      </c>
      <c r="J196" s="55">
        <v>0</v>
      </c>
      <c r="K196" s="56">
        <v>2008.51</v>
      </c>
      <c r="L196" s="56">
        <v>0.05</v>
      </c>
      <c r="M196" s="56">
        <v>0.05</v>
      </c>
    </row>
    <row r="197" spans="1:13" ht="14.5">
      <c r="A197" s="83">
        <v>693</v>
      </c>
      <c r="B197" s="180">
        <v>2000056147396</v>
      </c>
      <c r="C197" s="83">
        <v>793</v>
      </c>
      <c r="D197" s="180">
        <v>2000056147401</v>
      </c>
      <c r="E197" s="181" t="s">
        <v>332</v>
      </c>
      <c r="F197" s="192">
        <v>2.1619999999999999</v>
      </c>
      <c r="G197" s="54">
        <v>1.44</v>
      </c>
      <c r="H197" s="54">
        <v>2.4</v>
      </c>
      <c r="I197" s="54">
        <v>2.4</v>
      </c>
      <c r="J197" s="55">
        <v>0</v>
      </c>
      <c r="K197" s="56">
        <v>453.59</v>
      </c>
      <c r="L197" s="56">
        <v>0.05</v>
      </c>
      <c r="M197" s="56">
        <v>0.05</v>
      </c>
    </row>
    <row r="198" spans="1:13" ht="14.5">
      <c r="A198" s="83">
        <v>529</v>
      </c>
      <c r="B198" s="180">
        <v>2000056359669</v>
      </c>
      <c r="C198" s="83">
        <v>989</v>
      </c>
      <c r="D198" s="180">
        <v>2000056359863</v>
      </c>
      <c r="E198" s="181" t="s">
        <v>333</v>
      </c>
      <c r="F198" s="192">
        <v>0</v>
      </c>
      <c r="G198" s="54">
        <v>22.26</v>
      </c>
      <c r="H198" s="54">
        <v>1.17</v>
      </c>
      <c r="I198" s="54">
        <v>1.17</v>
      </c>
      <c r="J198" s="55">
        <v>0</v>
      </c>
      <c r="K198" s="56">
        <v>3116.3</v>
      </c>
      <c r="L198" s="56">
        <v>0.05</v>
      </c>
      <c r="M198" s="56">
        <v>0.05</v>
      </c>
    </row>
    <row r="199" spans="1:13" ht="14.5">
      <c r="A199" s="83">
        <v>694</v>
      </c>
      <c r="B199" s="180">
        <v>2000056202391</v>
      </c>
      <c r="C199" s="83">
        <v>794</v>
      </c>
      <c r="D199" s="180">
        <v>2000056202407</v>
      </c>
      <c r="E199" s="181" t="s">
        <v>334</v>
      </c>
      <c r="F199" s="192">
        <v>1.7090000000000001</v>
      </c>
      <c r="G199" s="54">
        <v>17.559999999999999</v>
      </c>
      <c r="H199" s="54">
        <v>1.1200000000000001</v>
      </c>
      <c r="I199" s="54">
        <v>1.1200000000000001</v>
      </c>
      <c r="J199" s="55">
        <v>0</v>
      </c>
      <c r="K199" s="56">
        <v>1646.19</v>
      </c>
      <c r="L199" s="56">
        <v>0.05</v>
      </c>
      <c r="M199" s="56">
        <v>0.05</v>
      </c>
    </row>
    <row r="200" spans="1:13" ht="14.5">
      <c r="A200" s="83">
        <v>585</v>
      </c>
      <c r="B200" s="180">
        <v>2000056452109</v>
      </c>
      <c r="C200" s="83">
        <v>963</v>
      </c>
      <c r="D200" s="180">
        <v>2000056452118</v>
      </c>
      <c r="E200" s="181" t="s">
        <v>335</v>
      </c>
      <c r="F200" s="192">
        <v>4.4619999999999997</v>
      </c>
      <c r="G200" s="54">
        <v>8.26</v>
      </c>
      <c r="H200" s="54">
        <v>1.36</v>
      </c>
      <c r="I200" s="54">
        <v>1.36</v>
      </c>
      <c r="J200" s="55">
        <v>0</v>
      </c>
      <c r="K200" s="56">
        <v>618.15</v>
      </c>
      <c r="L200" s="56">
        <v>0.05</v>
      </c>
      <c r="M200" s="56">
        <v>0.05</v>
      </c>
    </row>
    <row r="201" spans="1:13" ht="14.5">
      <c r="A201" s="83">
        <v>695</v>
      </c>
      <c r="B201" s="180">
        <v>2000056186400</v>
      </c>
      <c r="C201" s="83">
        <v>795</v>
      </c>
      <c r="D201" s="180">
        <v>2000056186438</v>
      </c>
      <c r="E201" s="181" t="s">
        <v>336</v>
      </c>
      <c r="F201" s="192">
        <v>0</v>
      </c>
      <c r="G201" s="54">
        <v>37.9</v>
      </c>
      <c r="H201" s="54">
        <v>1.32</v>
      </c>
      <c r="I201" s="54">
        <v>1.32</v>
      </c>
      <c r="J201" s="55">
        <v>0</v>
      </c>
      <c r="K201" s="56">
        <v>7786.7</v>
      </c>
      <c r="L201" s="56">
        <v>0.05</v>
      </c>
      <c r="M201" s="56">
        <v>0.05</v>
      </c>
    </row>
    <row r="202" spans="1:13" ht="14.5">
      <c r="A202" s="83">
        <v>696</v>
      </c>
      <c r="B202" s="180">
        <v>2000056166440</v>
      </c>
      <c r="C202" s="83">
        <v>796</v>
      </c>
      <c r="D202" s="180">
        <v>2000056166469</v>
      </c>
      <c r="E202" s="181" t="s">
        <v>337</v>
      </c>
      <c r="F202" s="192">
        <v>1.706</v>
      </c>
      <c r="G202" s="54">
        <v>47.16</v>
      </c>
      <c r="H202" s="54">
        <v>1.86</v>
      </c>
      <c r="I202" s="54">
        <v>1.86</v>
      </c>
      <c r="J202" s="55">
        <v>0</v>
      </c>
      <c r="K202" s="56">
        <v>3772.44</v>
      </c>
      <c r="L202" s="56">
        <v>0.05</v>
      </c>
      <c r="M202" s="56">
        <v>0.05</v>
      </c>
    </row>
    <row r="203" spans="1:13" ht="14.5">
      <c r="A203" s="83" t="s">
        <v>338</v>
      </c>
      <c r="B203" s="180">
        <v>2000056792652</v>
      </c>
      <c r="C203" s="83" t="s">
        <v>339</v>
      </c>
      <c r="D203" s="180">
        <v>2000056792661</v>
      </c>
      <c r="E203" s="181" t="s">
        <v>340</v>
      </c>
      <c r="F203" s="192">
        <v>0</v>
      </c>
      <c r="G203" s="54">
        <v>2.42</v>
      </c>
      <c r="H203" s="54">
        <v>2.02</v>
      </c>
      <c r="I203" s="54">
        <v>2.02</v>
      </c>
      <c r="J203" s="55">
        <v>0</v>
      </c>
      <c r="K203" s="56">
        <v>581.15</v>
      </c>
      <c r="L203" s="56">
        <v>0.05</v>
      </c>
      <c r="M203" s="56">
        <v>0.05</v>
      </c>
    </row>
    <row r="204" spans="1:13" ht="14.5">
      <c r="A204" s="83">
        <v>595</v>
      </c>
      <c r="B204" s="180">
        <v>2000056384832</v>
      </c>
      <c r="C204" s="83">
        <v>980</v>
      </c>
      <c r="D204" s="180">
        <v>2000056384850</v>
      </c>
      <c r="E204" s="181" t="s">
        <v>341</v>
      </c>
      <c r="F204" s="192">
        <v>1.6879999999999999</v>
      </c>
      <c r="G204" s="54">
        <v>16.41</v>
      </c>
      <c r="H204" s="54">
        <v>1</v>
      </c>
      <c r="I204" s="54">
        <v>1</v>
      </c>
      <c r="J204" s="55">
        <v>0</v>
      </c>
      <c r="K204" s="56">
        <v>541.45000000000005</v>
      </c>
      <c r="L204" s="56">
        <v>0.05</v>
      </c>
      <c r="M204" s="56">
        <v>0.05</v>
      </c>
    </row>
    <row r="205" spans="1:13" ht="14.5">
      <c r="A205" s="83">
        <v>655</v>
      </c>
      <c r="B205" s="180">
        <v>2000056536112</v>
      </c>
      <c r="C205" s="83">
        <v>955</v>
      </c>
      <c r="D205" s="180">
        <v>2000056536121</v>
      </c>
      <c r="E205" s="181" t="s">
        <v>342</v>
      </c>
      <c r="F205" s="192">
        <v>0</v>
      </c>
      <c r="G205" s="54">
        <v>3.55</v>
      </c>
      <c r="H205" s="54">
        <v>4.3600000000000003</v>
      </c>
      <c r="I205" s="54">
        <v>4.3600000000000003</v>
      </c>
      <c r="J205" s="55">
        <v>0</v>
      </c>
      <c r="K205" s="56">
        <v>825.41</v>
      </c>
      <c r="L205" s="56">
        <v>0.05</v>
      </c>
      <c r="M205" s="56">
        <v>0.05</v>
      </c>
    </row>
    <row r="206" spans="1:13" ht="14.5">
      <c r="A206" s="83">
        <v>657</v>
      </c>
      <c r="B206" s="180">
        <v>2000056456256</v>
      </c>
      <c r="C206" s="83">
        <v>957</v>
      </c>
      <c r="D206" s="180">
        <v>2000056456265</v>
      </c>
      <c r="E206" s="181" t="s">
        <v>343</v>
      </c>
      <c r="F206" s="192">
        <v>0</v>
      </c>
      <c r="G206" s="54">
        <v>28.21</v>
      </c>
      <c r="H206" s="54">
        <v>2.1</v>
      </c>
      <c r="I206" s="54">
        <v>2.1</v>
      </c>
      <c r="J206" s="55">
        <v>0</v>
      </c>
      <c r="K206" s="56">
        <v>282.08999999999997</v>
      </c>
      <c r="L206" s="56">
        <v>0.05</v>
      </c>
      <c r="M206" s="56">
        <v>0.05</v>
      </c>
    </row>
    <row r="207" spans="1:13" ht="14.5">
      <c r="A207" s="83">
        <v>659</v>
      </c>
      <c r="B207" s="180">
        <v>2000056439998</v>
      </c>
      <c r="C207" s="83">
        <v>999</v>
      </c>
      <c r="D207" s="180">
        <v>2000056440006</v>
      </c>
      <c r="E207" s="181" t="s">
        <v>344</v>
      </c>
      <c r="F207" s="192">
        <v>0</v>
      </c>
      <c r="G207" s="54">
        <v>4.3600000000000003</v>
      </c>
      <c r="H207" s="54">
        <v>1.1100000000000001</v>
      </c>
      <c r="I207" s="54">
        <v>1.1100000000000001</v>
      </c>
      <c r="J207" s="55">
        <v>0</v>
      </c>
      <c r="K207" s="56">
        <v>408.79</v>
      </c>
      <c r="L207" s="56">
        <v>0.05</v>
      </c>
      <c r="M207" s="56">
        <v>0.05</v>
      </c>
    </row>
    <row r="208" spans="1:13" ht="14.5">
      <c r="A208" s="83">
        <v>660</v>
      </c>
      <c r="B208" s="180">
        <v>2000056420339</v>
      </c>
      <c r="C208" s="83">
        <v>450</v>
      </c>
      <c r="D208" s="180">
        <v>2000056420348</v>
      </c>
      <c r="E208" s="181" t="s">
        <v>345</v>
      </c>
      <c r="F208" s="192">
        <v>1.7010000000000001</v>
      </c>
      <c r="G208" s="54">
        <v>7.84</v>
      </c>
      <c r="H208" s="54">
        <v>1.73</v>
      </c>
      <c r="I208" s="54">
        <v>1.73</v>
      </c>
      <c r="J208" s="55">
        <v>0</v>
      </c>
      <c r="K208" s="56">
        <v>532.88</v>
      </c>
      <c r="L208" s="56">
        <v>0.05</v>
      </c>
      <c r="M208" s="56">
        <v>0.05</v>
      </c>
    </row>
    <row r="209" spans="1:13" ht="14.5">
      <c r="A209" s="83">
        <v>697</v>
      </c>
      <c r="B209" s="180">
        <v>2000056202416</v>
      </c>
      <c r="C209" s="83">
        <v>797</v>
      </c>
      <c r="D209" s="180">
        <v>2000056202425</v>
      </c>
      <c r="E209" s="181" t="s">
        <v>346</v>
      </c>
      <c r="F209" s="192">
        <v>0</v>
      </c>
      <c r="G209" s="54">
        <v>10.24</v>
      </c>
      <c r="H209" s="54">
        <v>1.65</v>
      </c>
      <c r="I209" s="54">
        <v>1.65</v>
      </c>
      <c r="J209" s="55">
        <v>0</v>
      </c>
      <c r="K209" s="56">
        <v>787.56</v>
      </c>
      <c r="L209" s="56">
        <v>0.05</v>
      </c>
      <c r="M209" s="56">
        <v>0.05</v>
      </c>
    </row>
    <row r="210" spans="1:13" ht="14.5">
      <c r="A210" s="83">
        <v>897</v>
      </c>
      <c r="B210" s="180" t="s">
        <v>262</v>
      </c>
      <c r="C210" s="83">
        <v>933</v>
      </c>
      <c r="D210" s="180" t="s">
        <v>262</v>
      </c>
      <c r="E210" s="181" t="s">
        <v>347</v>
      </c>
      <c r="F210" s="192">
        <v>1.6970000000000001</v>
      </c>
      <c r="G210" s="54">
        <v>74.02</v>
      </c>
      <c r="H210" s="54">
        <v>1.35</v>
      </c>
      <c r="I210" s="54">
        <v>1.35</v>
      </c>
      <c r="J210" s="55">
        <v>0</v>
      </c>
      <c r="K210" s="56">
        <v>15395.27</v>
      </c>
      <c r="L210" s="56">
        <v>0.05</v>
      </c>
      <c r="M210" s="56">
        <v>0.05</v>
      </c>
    </row>
    <row r="211" spans="1:13" ht="14.5">
      <c r="A211" s="83">
        <v>669</v>
      </c>
      <c r="B211" s="180">
        <v>2000056532456</v>
      </c>
      <c r="C211" s="83">
        <v>369</v>
      </c>
      <c r="D211" s="180">
        <v>2000056532483</v>
      </c>
      <c r="E211" s="181" t="s">
        <v>348</v>
      </c>
      <c r="F211" s="192">
        <v>4.4530000000000003</v>
      </c>
      <c r="G211" s="54">
        <v>12.97</v>
      </c>
      <c r="H211" s="54">
        <v>1.06</v>
      </c>
      <c r="I211" s="54">
        <v>1.06</v>
      </c>
      <c r="J211" s="55">
        <v>0</v>
      </c>
      <c r="K211" s="56">
        <v>570.6</v>
      </c>
      <c r="L211" s="56">
        <v>0.05</v>
      </c>
      <c r="M211" s="56">
        <v>0.05</v>
      </c>
    </row>
    <row r="212" spans="1:13" ht="14.5">
      <c r="A212" s="83">
        <v>7311</v>
      </c>
      <c r="B212" s="180">
        <v>7311</v>
      </c>
      <c r="C212" s="83">
        <v>7310</v>
      </c>
      <c r="D212" s="180">
        <v>7310</v>
      </c>
      <c r="E212" s="181" t="s">
        <v>349</v>
      </c>
      <c r="F212" s="192">
        <v>2.214</v>
      </c>
      <c r="G212" s="54">
        <v>82.56</v>
      </c>
      <c r="H212" s="54">
        <v>6.02</v>
      </c>
      <c r="I212" s="54">
        <v>6.02</v>
      </c>
      <c r="J212" s="55">
        <v>0</v>
      </c>
      <c r="K212" s="56">
        <v>1238.4100000000001</v>
      </c>
      <c r="L212" s="56">
        <v>0.05</v>
      </c>
      <c r="M212" s="56">
        <v>0.05</v>
      </c>
    </row>
    <row r="213" spans="1:13" ht="14.5">
      <c r="A213" s="83">
        <v>698</v>
      </c>
      <c r="B213" s="180">
        <v>2000056199613</v>
      </c>
      <c r="C213" s="83">
        <v>798</v>
      </c>
      <c r="D213" s="180">
        <v>2000056199701</v>
      </c>
      <c r="E213" s="181" t="s">
        <v>350</v>
      </c>
      <c r="F213" s="192">
        <v>1.5920000000000001</v>
      </c>
      <c r="G213" s="54">
        <v>93.86</v>
      </c>
      <c r="H213" s="54">
        <v>0.9</v>
      </c>
      <c r="I213" s="54">
        <v>0.9</v>
      </c>
      <c r="J213" s="55">
        <v>0</v>
      </c>
      <c r="K213" s="56">
        <v>703.94</v>
      </c>
      <c r="L213" s="56">
        <v>0.05</v>
      </c>
      <c r="M213" s="56">
        <v>0.05</v>
      </c>
    </row>
    <row r="214" spans="1:13" ht="14.5">
      <c r="A214" s="83">
        <v>897</v>
      </c>
      <c r="B214" s="180" t="s">
        <v>262</v>
      </c>
      <c r="C214" s="83">
        <v>933</v>
      </c>
      <c r="D214" s="180" t="s">
        <v>262</v>
      </c>
      <c r="E214" s="181" t="s">
        <v>351</v>
      </c>
      <c r="F214" s="192">
        <v>0</v>
      </c>
      <c r="G214" s="54">
        <v>46.13</v>
      </c>
      <c r="H214" s="54">
        <v>1.52</v>
      </c>
      <c r="I214" s="54">
        <v>1.52</v>
      </c>
      <c r="J214" s="55">
        <v>0</v>
      </c>
      <c r="K214" s="56">
        <v>4305.66</v>
      </c>
      <c r="L214" s="56">
        <v>0.05</v>
      </c>
      <c r="M214" s="56">
        <v>0.05</v>
      </c>
    </row>
    <row r="215" spans="1:13" ht="14.5">
      <c r="A215" s="83">
        <v>699</v>
      </c>
      <c r="B215" s="180">
        <v>2000056191526</v>
      </c>
      <c r="C215" s="83">
        <v>799</v>
      </c>
      <c r="D215" s="180">
        <v>2000056191535</v>
      </c>
      <c r="E215" s="181" t="s">
        <v>352</v>
      </c>
      <c r="F215" s="192">
        <v>0</v>
      </c>
      <c r="G215" s="54">
        <v>32.21</v>
      </c>
      <c r="H215" s="54">
        <v>2.4300000000000002</v>
      </c>
      <c r="I215" s="54">
        <v>2.4300000000000002</v>
      </c>
      <c r="J215" s="55">
        <v>0</v>
      </c>
      <c r="K215" s="56">
        <v>9697.07</v>
      </c>
      <c r="L215" s="56">
        <v>0.05</v>
      </c>
      <c r="M215" s="56">
        <v>0.05</v>
      </c>
    </row>
    <row r="216" spans="1:13" ht="25">
      <c r="A216" s="83">
        <v>703</v>
      </c>
      <c r="B216" s="180" t="s">
        <v>353</v>
      </c>
      <c r="C216" s="83"/>
      <c r="D216" s="180"/>
      <c r="E216" s="181" t="s">
        <v>354</v>
      </c>
      <c r="F216" s="192">
        <v>0</v>
      </c>
      <c r="G216" s="54">
        <v>43550.16</v>
      </c>
      <c r="H216" s="54">
        <v>1.1200000000000001</v>
      </c>
      <c r="I216" s="54">
        <v>1.1200000000000001</v>
      </c>
      <c r="J216" s="55">
        <v>0</v>
      </c>
      <c r="K216" s="56">
        <v>0</v>
      </c>
      <c r="L216" s="56">
        <v>0</v>
      </c>
      <c r="M216" s="56">
        <v>0</v>
      </c>
    </row>
    <row r="217" spans="1:13" ht="14.5">
      <c r="A217" s="83">
        <v>730</v>
      </c>
      <c r="B217" s="180">
        <v>2000056058754</v>
      </c>
      <c r="C217" s="83">
        <v>741</v>
      </c>
      <c r="D217" s="180">
        <v>2000056058763</v>
      </c>
      <c r="E217" s="181" t="s">
        <v>355</v>
      </c>
      <c r="F217" s="192">
        <v>0</v>
      </c>
      <c r="G217" s="54">
        <v>2.25</v>
      </c>
      <c r="H217" s="54">
        <v>4.37</v>
      </c>
      <c r="I217" s="54">
        <v>4.37</v>
      </c>
      <c r="J217" s="55">
        <v>0</v>
      </c>
      <c r="K217" s="56">
        <v>98.86</v>
      </c>
      <c r="L217" s="56">
        <v>0.05</v>
      </c>
      <c r="M217" s="56">
        <v>0.05</v>
      </c>
    </row>
    <row r="218" spans="1:13" ht="14.5">
      <c r="A218" s="83">
        <v>731</v>
      </c>
      <c r="B218" s="180">
        <v>2000056151106</v>
      </c>
      <c r="C218" s="83">
        <v>742</v>
      </c>
      <c r="D218" s="180">
        <v>2000056151115</v>
      </c>
      <c r="E218" s="181" t="s">
        <v>356</v>
      </c>
      <c r="F218" s="192">
        <v>0</v>
      </c>
      <c r="G218" s="54">
        <v>38.520000000000003</v>
      </c>
      <c r="H218" s="54">
        <v>1.33</v>
      </c>
      <c r="I218" s="54">
        <v>1.33</v>
      </c>
      <c r="J218" s="55">
        <v>0</v>
      </c>
      <c r="K218" s="56">
        <v>62.59</v>
      </c>
      <c r="L218" s="56">
        <v>0.05</v>
      </c>
      <c r="M218" s="56">
        <v>0.05</v>
      </c>
    </row>
    <row r="219" spans="1:13" ht="14.5">
      <c r="A219" s="83">
        <v>732</v>
      </c>
      <c r="B219" s="180">
        <v>2000056098818</v>
      </c>
      <c r="C219" s="83">
        <v>743</v>
      </c>
      <c r="D219" s="180">
        <v>2000056098827</v>
      </c>
      <c r="E219" s="181" t="s">
        <v>357</v>
      </c>
      <c r="F219" s="192">
        <v>0</v>
      </c>
      <c r="G219" s="54">
        <v>1.98</v>
      </c>
      <c r="H219" s="54">
        <v>1.31</v>
      </c>
      <c r="I219" s="54">
        <v>1.31</v>
      </c>
      <c r="J219" s="55">
        <v>0</v>
      </c>
      <c r="K219" s="56">
        <v>99.13</v>
      </c>
      <c r="L219" s="56">
        <v>0.05</v>
      </c>
      <c r="M219" s="56">
        <v>0.05</v>
      </c>
    </row>
    <row r="220" spans="1:13" ht="14.5">
      <c r="A220" s="83">
        <v>673</v>
      </c>
      <c r="B220" s="180">
        <v>2000056551324</v>
      </c>
      <c r="C220" s="83">
        <v>403</v>
      </c>
      <c r="D220" s="180">
        <v>2000056551333</v>
      </c>
      <c r="E220" s="181" t="s">
        <v>358</v>
      </c>
      <c r="F220" s="192">
        <v>0</v>
      </c>
      <c r="G220" s="54">
        <v>27.88</v>
      </c>
      <c r="H220" s="54">
        <v>0.97</v>
      </c>
      <c r="I220" s="54">
        <v>0.97</v>
      </c>
      <c r="J220" s="55">
        <v>0</v>
      </c>
      <c r="K220" s="56">
        <v>1338.2</v>
      </c>
      <c r="L220" s="56">
        <v>0.05</v>
      </c>
      <c r="M220" s="56">
        <v>0.05</v>
      </c>
    </row>
    <row r="221" spans="1:13" ht="14.5">
      <c r="A221" s="83">
        <v>721</v>
      </c>
      <c r="B221" s="180">
        <v>2000056562292</v>
      </c>
      <c r="C221" s="83">
        <v>451</v>
      </c>
      <c r="D221" s="180">
        <v>2000056562317</v>
      </c>
      <c r="E221" s="181" t="s">
        <v>359</v>
      </c>
      <c r="F221" s="192">
        <v>0</v>
      </c>
      <c r="G221" s="54">
        <v>500.49</v>
      </c>
      <c r="H221" s="54">
        <v>2.11</v>
      </c>
      <c r="I221" s="54">
        <v>2.11</v>
      </c>
      <c r="J221" s="55">
        <v>0</v>
      </c>
      <c r="K221" s="56">
        <v>4194.07</v>
      </c>
      <c r="L221" s="56">
        <v>0.05</v>
      </c>
      <c r="M221" s="56">
        <v>0.05</v>
      </c>
    </row>
    <row r="222" spans="1:13" ht="14.5">
      <c r="A222" s="83">
        <v>728</v>
      </c>
      <c r="B222" s="180">
        <v>2000056194191</v>
      </c>
      <c r="C222" s="83">
        <v>978</v>
      </c>
      <c r="D222" s="180">
        <v>2000056194207</v>
      </c>
      <c r="E222" s="181" t="s">
        <v>360</v>
      </c>
      <c r="F222" s="192">
        <v>4.4790000000000001</v>
      </c>
      <c r="G222" s="54">
        <v>4.66</v>
      </c>
      <c r="H222" s="54">
        <v>2.73</v>
      </c>
      <c r="I222" s="54">
        <v>2.73</v>
      </c>
      <c r="J222" s="55">
        <v>0</v>
      </c>
      <c r="K222" s="56">
        <v>1794.39</v>
      </c>
      <c r="L222" s="56">
        <v>0.05</v>
      </c>
      <c r="M222" s="56">
        <v>0.05</v>
      </c>
    </row>
    <row r="223" spans="1:13" ht="14.5">
      <c r="A223" s="83">
        <v>901</v>
      </c>
      <c r="B223" s="180">
        <v>2000056139215</v>
      </c>
      <c r="C223" s="83">
        <v>991</v>
      </c>
      <c r="D223" s="180">
        <v>2000056139224</v>
      </c>
      <c r="E223" s="181" t="s">
        <v>361</v>
      </c>
      <c r="F223" s="192">
        <v>2.1669999999999998</v>
      </c>
      <c r="G223" s="54">
        <v>10.199999999999999</v>
      </c>
      <c r="H223" s="54">
        <v>5.1100000000000003</v>
      </c>
      <c r="I223" s="54">
        <v>5.1100000000000003</v>
      </c>
      <c r="J223" s="55">
        <v>0</v>
      </c>
      <c r="K223" s="56">
        <v>5782.57</v>
      </c>
      <c r="L223" s="56">
        <v>0.05</v>
      </c>
      <c r="M223" s="56">
        <v>0.05</v>
      </c>
    </row>
    <row r="224" spans="1:13" ht="14.5">
      <c r="A224" s="83">
        <v>904</v>
      </c>
      <c r="B224" s="180">
        <v>2000056219952</v>
      </c>
      <c r="C224" s="83">
        <v>994</v>
      </c>
      <c r="D224" s="180">
        <v>2000056219980</v>
      </c>
      <c r="E224" s="181" t="s">
        <v>362</v>
      </c>
      <c r="F224" s="192">
        <v>1.7070000000000001</v>
      </c>
      <c r="G224" s="54">
        <v>284.58999999999997</v>
      </c>
      <c r="H224" s="54">
        <v>1.66</v>
      </c>
      <c r="I224" s="54">
        <v>1.66</v>
      </c>
      <c r="J224" s="55">
        <v>0</v>
      </c>
      <c r="K224" s="56">
        <v>256.13</v>
      </c>
      <c r="L224" s="56">
        <v>0.05</v>
      </c>
      <c r="M224" s="56">
        <v>0.05</v>
      </c>
    </row>
    <row r="225" spans="1:13" ht="14.5">
      <c r="A225" s="83">
        <v>905</v>
      </c>
      <c r="B225" s="180">
        <v>2000056200010</v>
      </c>
      <c r="C225" s="83">
        <v>995</v>
      </c>
      <c r="D225" s="180">
        <v>2000056200029</v>
      </c>
      <c r="E225" s="181" t="s">
        <v>363</v>
      </c>
      <c r="F225" s="192">
        <v>1.7330000000000001</v>
      </c>
      <c r="G225" s="54">
        <v>3.75</v>
      </c>
      <c r="H225" s="54">
        <v>1.33</v>
      </c>
      <c r="I225" s="54">
        <v>1.33</v>
      </c>
      <c r="J225" s="55">
        <v>0</v>
      </c>
      <c r="K225" s="56">
        <v>536.97</v>
      </c>
      <c r="L225" s="56">
        <v>0.05</v>
      </c>
      <c r="M225" s="56">
        <v>0.05</v>
      </c>
    </row>
    <row r="226" spans="1:13" ht="14.5">
      <c r="A226" s="83">
        <v>906</v>
      </c>
      <c r="B226" s="180">
        <v>2000056138977</v>
      </c>
      <c r="C226" s="83">
        <v>996</v>
      </c>
      <c r="D226" s="180">
        <v>2000056139001</v>
      </c>
      <c r="E226" s="181" t="s">
        <v>364</v>
      </c>
      <c r="F226" s="192">
        <v>0</v>
      </c>
      <c r="G226" s="54">
        <v>2.99</v>
      </c>
      <c r="H226" s="54">
        <v>3.25</v>
      </c>
      <c r="I226" s="54">
        <v>3.25</v>
      </c>
      <c r="J226" s="55">
        <v>0</v>
      </c>
      <c r="K226" s="56">
        <v>537.73</v>
      </c>
      <c r="L226" s="56">
        <v>0.05</v>
      </c>
      <c r="M226" s="56">
        <v>0.05</v>
      </c>
    </row>
    <row r="227" spans="1:13" ht="14.5">
      <c r="A227" s="83">
        <v>907</v>
      </c>
      <c r="B227" s="180">
        <v>2000056212033</v>
      </c>
      <c r="C227" s="83">
        <v>997</v>
      </c>
      <c r="D227" s="180">
        <v>2000056212042</v>
      </c>
      <c r="E227" s="181" t="s">
        <v>365</v>
      </c>
      <c r="F227" s="192">
        <v>1.65</v>
      </c>
      <c r="G227" s="54">
        <v>46.29</v>
      </c>
      <c r="H227" s="54">
        <v>0.93</v>
      </c>
      <c r="I227" s="54">
        <v>0.93</v>
      </c>
      <c r="J227" s="55">
        <v>0</v>
      </c>
      <c r="K227" s="56">
        <v>841.71</v>
      </c>
      <c r="L227" s="56">
        <v>0.05</v>
      </c>
      <c r="M227" s="56">
        <v>0.05</v>
      </c>
    </row>
    <row r="228" spans="1:13" ht="14.5">
      <c r="A228" s="83">
        <v>908</v>
      </c>
      <c r="B228" s="180">
        <v>2000056139395</v>
      </c>
      <c r="C228" s="83">
        <v>998</v>
      </c>
      <c r="D228" s="180">
        <v>2000056139438</v>
      </c>
      <c r="E228" s="181" t="s">
        <v>366</v>
      </c>
      <c r="F228" s="192">
        <v>1.167</v>
      </c>
      <c r="G228" s="54">
        <v>20.82</v>
      </c>
      <c r="H228" s="54">
        <v>2</v>
      </c>
      <c r="I228" s="54">
        <v>2</v>
      </c>
      <c r="J228" s="55">
        <v>0</v>
      </c>
      <c r="K228" s="56">
        <v>8850.1200000000008</v>
      </c>
      <c r="L228" s="56">
        <v>0.05</v>
      </c>
      <c r="M228" s="56">
        <v>0.05</v>
      </c>
    </row>
    <row r="229" spans="1:13" ht="14.5">
      <c r="A229" s="83">
        <v>723</v>
      </c>
      <c r="B229" s="180">
        <v>2000056530788</v>
      </c>
      <c r="C229" s="83">
        <v>953</v>
      </c>
      <c r="D229" s="180">
        <v>2000056530797</v>
      </c>
      <c r="E229" s="181" t="s">
        <v>367</v>
      </c>
      <c r="F229" s="192">
        <v>0</v>
      </c>
      <c r="G229" s="54">
        <v>130.12</v>
      </c>
      <c r="H229" s="54">
        <v>0.99</v>
      </c>
      <c r="I229" s="54">
        <v>0.99</v>
      </c>
      <c r="J229" s="55">
        <v>0</v>
      </c>
      <c r="K229" s="56">
        <v>15776.65</v>
      </c>
      <c r="L229" s="56">
        <v>0.05</v>
      </c>
      <c r="M229" s="56">
        <v>0.05</v>
      </c>
    </row>
    <row r="230" spans="1:13" ht="14.5">
      <c r="A230" s="83">
        <v>765</v>
      </c>
      <c r="B230" s="180">
        <v>2000056469176</v>
      </c>
      <c r="C230" s="83">
        <v>983</v>
      </c>
      <c r="D230" s="180">
        <v>2000056469185</v>
      </c>
      <c r="E230" s="181" t="s">
        <v>368</v>
      </c>
      <c r="F230" s="192">
        <v>0</v>
      </c>
      <c r="G230" s="54">
        <v>19.46</v>
      </c>
      <c r="H230" s="54">
        <v>0.99</v>
      </c>
      <c r="I230" s="54">
        <v>0.99</v>
      </c>
      <c r="J230" s="55">
        <v>0</v>
      </c>
      <c r="K230" s="56">
        <v>778.34</v>
      </c>
      <c r="L230" s="56">
        <v>0.05</v>
      </c>
      <c r="M230" s="56">
        <v>0.05</v>
      </c>
    </row>
    <row r="231" spans="1:13" ht="14.5">
      <c r="A231" s="83" t="s">
        <v>369</v>
      </c>
      <c r="B231" s="180">
        <v>2000056842124</v>
      </c>
      <c r="C231" s="83" t="s">
        <v>370</v>
      </c>
      <c r="D231" s="180">
        <v>2000056842133</v>
      </c>
      <c r="E231" s="181" t="s">
        <v>371</v>
      </c>
      <c r="F231" s="192">
        <v>4.4909999999999997</v>
      </c>
      <c r="G231" s="54">
        <v>2.31</v>
      </c>
      <c r="H231" s="54">
        <v>1.76</v>
      </c>
      <c r="I231" s="54">
        <v>1.76</v>
      </c>
      <c r="J231" s="55">
        <v>0</v>
      </c>
      <c r="K231" s="56">
        <v>538.41</v>
      </c>
      <c r="L231" s="56">
        <v>0.05</v>
      </c>
      <c r="M231" s="56">
        <v>0.05</v>
      </c>
    </row>
    <row r="232" spans="1:13" ht="14.5">
      <c r="A232" s="83" t="s">
        <v>372</v>
      </c>
      <c r="B232" s="180">
        <v>2000056642707</v>
      </c>
      <c r="C232" s="83" t="s">
        <v>373</v>
      </c>
      <c r="D232" s="180">
        <v>2000056642716</v>
      </c>
      <c r="E232" s="181" t="s">
        <v>374</v>
      </c>
      <c r="F232" s="192">
        <v>1.744</v>
      </c>
      <c r="G232" s="54">
        <v>13.68</v>
      </c>
      <c r="H232" s="54">
        <v>1.47</v>
      </c>
      <c r="I232" s="54">
        <v>1.47</v>
      </c>
      <c r="J232" s="55">
        <v>0</v>
      </c>
      <c r="K232" s="56">
        <v>547.33000000000004</v>
      </c>
      <c r="L232" s="56">
        <v>0.05</v>
      </c>
      <c r="M232" s="56">
        <v>0.05</v>
      </c>
    </row>
    <row r="233" spans="1:13" ht="14.5">
      <c r="A233" s="83">
        <v>897</v>
      </c>
      <c r="B233" s="180">
        <v>2000056488513</v>
      </c>
      <c r="C233" s="83">
        <v>933</v>
      </c>
      <c r="D233" s="180">
        <v>2000056488531</v>
      </c>
      <c r="E233" s="181" t="s">
        <v>375</v>
      </c>
      <c r="F233" s="192">
        <v>0</v>
      </c>
      <c r="G233" s="54">
        <v>1.17</v>
      </c>
      <c r="H233" s="54">
        <v>2.59</v>
      </c>
      <c r="I233" s="54">
        <v>2.59</v>
      </c>
      <c r="J233" s="55">
        <v>0</v>
      </c>
      <c r="K233" s="56">
        <v>625.24</v>
      </c>
      <c r="L233" s="56">
        <v>0.05</v>
      </c>
      <c r="M233" s="56">
        <v>0.05</v>
      </c>
    </row>
    <row r="234" spans="1:13" ht="14.5">
      <c r="A234" s="83" t="s">
        <v>376</v>
      </c>
      <c r="B234" s="180">
        <v>2000056866055</v>
      </c>
      <c r="C234" s="83" t="s">
        <v>377</v>
      </c>
      <c r="D234" s="180">
        <v>2000056866064</v>
      </c>
      <c r="E234" s="181" t="s">
        <v>378</v>
      </c>
      <c r="F234" s="192">
        <v>0</v>
      </c>
      <c r="G234" s="54">
        <v>8.26</v>
      </c>
      <c r="H234" s="54">
        <v>1.06</v>
      </c>
      <c r="I234" s="54">
        <v>1.06</v>
      </c>
      <c r="J234" s="55">
        <v>0</v>
      </c>
      <c r="K234" s="56">
        <v>532.46</v>
      </c>
      <c r="L234" s="56">
        <v>0.05</v>
      </c>
      <c r="M234" s="56">
        <v>0.05</v>
      </c>
    </row>
    <row r="235" spans="1:13" ht="14.5">
      <c r="A235" s="83" t="s">
        <v>379</v>
      </c>
      <c r="B235" s="180">
        <v>2000056872582</v>
      </c>
      <c r="C235" s="83" t="s">
        <v>380</v>
      </c>
      <c r="D235" s="180">
        <v>2000056872607</v>
      </c>
      <c r="E235" s="181" t="s">
        <v>381</v>
      </c>
      <c r="F235" s="192">
        <v>0</v>
      </c>
      <c r="G235" s="54">
        <v>13.08</v>
      </c>
      <c r="H235" s="54">
        <v>1.92</v>
      </c>
      <c r="I235" s="54">
        <v>1.92</v>
      </c>
      <c r="J235" s="55">
        <v>0</v>
      </c>
      <c r="K235" s="56">
        <v>1307.9000000000001</v>
      </c>
      <c r="L235" s="56">
        <v>0.05</v>
      </c>
      <c r="M235" s="56">
        <v>0.05</v>
      </c>
    </row>
    <row r="236" spans="1:13" ht="14.5">
      <c r="A236" s="83">
        <v>766</v>
      </c>
      <c r="B236" s="180">
        <v>2000056537213</v>
      </c>
      <c r="C236" s="83">
        <v>966</v>
      </c>
      <c r="D236" s="180">
        <v>2000056537222</v>
      </c>
      <c r="E236" s="181" t="s">
        <v>382</v>
      </c>
      <c r="F236" s="192">
        <v>1.7290000000000001</v>
      </c>
      <c r="G236" s="54">
        <v>17.940000000000001</v>
      </c>
      <c r="H236" s="54">
        <v>1.3</v>
      </c>
      <c r="I236" s="54">
        <v>1.3</v>
      </c>
      <c r="J236" s="55">
        <v>0</v>
      </c>
      <c r="K236" s="56">
        <v>1474.42</v>
      </c>
      <c r="L236" s="56">
        <v>0.05</v>
      </c>
      <c r="M236" s="56">
        <v>0.05</v>
      </c>
    </row>
    <row r="237" spans="1:13" ht="14.5">
      <c r="A237" s="83" t="s">
        <v>383</v>
      </c>
      <c r="B237" s="180">
        <v>2000056521960</v>
      </c>
      <c r="C237" s="83" t="s">
        <v>384</v>
      </c>
      <c r="D237" s="180">
        <v>2000056522003</v>
      </c>
      <c r="E237" s="181" t="s">
        <v>385</v>
      </c>
      <c r="F237" s="192">
        <v>1.9370000000000001</v>
      </c>
      <c r="G237" s="54">
        <v>12.65</v>
      </c>
      <c r="H237" s="54">
        <v>0.91</v>
      </c>
      <c r="I237" s="54">
        <v>0.91</v>
      </c>
      <c r="J237" s="55">
        <v>0</v>
      </c>
      <c r="K237" s="56">
        <v>297.64999999999998</v>
      </c>
      <c r="L237" s="56">
        <v>0.05</v>
      </c>
      <c r="M237" s="56">
        <v>0.05</v>
      </c>
    </row>
    <row r="238" spans="1:13" ht="14.5">
      <c r="A238" s="83" t="s">
        <v>386</v>
      </c>
      <c r="B238" s="180">
        <v>2000056839896</v>
      </c>
      <c r="C238" s="83" t="s">
        <v>387</v>
      </c>
      <c r="D238" s="180">
        <v>2000056839901</v>
      </c>
      <c r="E238" s="181" t="s">
        <v>388</v>
      </c>
      <c r="F238" s="192">
        <v>0.255</v>
      </c>
      <c r="G238" s="54">
        <v>6.47</v>
      </c>
      <c r="H238" s="54">
        <v>1.64</v>
      </c>
      <c r="I238" s="54">
        <v>1.64</v>
      </c>
      <c r="J238" s="55">
        <v>0</v>
      </c>
      <c r="K238" s="56">
        <v>534.25</v>
      </c>
      <c r="L238" s="56">
        <v>0.05</v>
      </c>
      <c r="M238" s="56">
        <v>0.05</v>
      </c>
    </row>
    <row r="239" spans="1:13" ht="14.5">
      <c r="A239" s="83">
        <v>897</v>
      </c>
      <c r="B239" s="180" t="s">
        <v>262</v>
      </c>
      <c r="C239" s="83">
        <v>933</v>
      </c>
      <c r="D239" s="180" t="s">
        <v>262</v>
      </c>
      <c r="E239" s="181" t="s">
        <v>389</v>
      </c>
      <c r="F239" s="192">
        <v>1.726</v>
      </c>
      <c r="G239" s="54">
        <v>31.53</v>
      </c>
      <c r="H239" s="54">
        <v>2.31</v>
      </c>
      <c r="I239" s="54">
        <v>2.31</v>
      </c>
      <c r="J239" s="55">
        <v>0</v>
      </c>
      <c r="K239" s="56">
        <v>856.47</v>
      </c>
      <c r="L239" s="56">
        <v>0.05</v>
      </c>
      <c r="M239" s="56">
        <v>0.05</v>
      </c>
    </row>
    <row r="240" spans="1:13" ht="14.5">
      <c r="A240" s="83">
        <v>767</v>
      </c>
      <c r="B240" s="180">
        <v>2000056535670</v>
      </c>
      <c r="C240" s="83">
        <v>467</v>
      </c>
      <c r="D240" s="180">
        <v>2000056535740</v>
      </c>
      <c r="E240" s="181" t="s">
        <v>390</v>
      </c>
      <c r="F240" s="192">
        <v>1.6910000000000001</v>
      </c>
      <c r="G240" s="54">
        <v>4.43</v>
      </c>
      <c r="H240" s="54">
        <v>1.32</v>
      </c>
      <c r="I240" s="54">
        <v>1.32</v>
      </c>
      <c r="J240" s="55">
        <v>0</v>
      </c>
      <c r="K240" s="56">
        <v>664.83</v>
      </c>
      <c r="L240" s="56">
        <v>0.05</v>
      </c>
      <c r="M240" s="56">
        <v>0.05</v>
      </c>
    </row>
    <row r="241" spans="1:13" ht="14.5">
      <c r="A241" s="83">
        <v>768</v>
      </c>
      <c r="B241" s="180">
        <v>2000056345452</v>
      </c>
      <c r="C241" s="83">
        <v>468</v>
      </c>
      <c r="D241" s="180">
        <v>2000056345461</v>
      </c>
      <c r="E241" s="181" t="s">
        <v>391</v>
      </c>
      <c r="F241" s="192">
        <v>1.591</v>
      </c>
      <c r="G241" s="54">
        <v>27.05</v>
      </c>
      <c r="H241" s="54">
        <v>0.96</v>
      </c>
      <c r="I241" s="54">
        <v>0.96</v>
      </c>
      <c r="J241" s="55">
        <v>0</v>
      </c>
      <c r="K241" s="56">
        <v>946.65</v>
      </c>
      <c r="L241" s="56">
        <v>0.05</v>
      </c>
      <c r="M241" s="56">
        <v>0.05</v>
      </c>
    </row>
    <row r="242" spans="1:13" ht="14.5">
      <c r="A242" s="83" t="s">
        <v>392</v>
      </c>
      <c r="B242" s="180">
        <v>2000056520910</v>
      </c>
      <c r="C242" s="83" t="s">
        <v>393</v>
      </c>
      <c r="D242" s="180">
        <v>2000056520957</v>
      </c>
      <c r="E242" s="181" t="s">
        <v>394</v>
      </c>
      <c r="F242" s="192">
        <v>1.9139999999999999</v>
      </c>
      <c r="G242" s="54">
        <v>13.01</v>
      </c>
      <c r="H242" s="54">
        <v>0.91</v>
      </c>
      <c r="I242" s="54">
        <v>0.91</v>
      </c>
      <c r="J242" s="55">
        <v>0</v>
      </c>
      <c r="K242" s="56">
        <v>297.29000000000002</v>
      </c>
      <c r="L242" s="56">
        <v>0.05</v>
      </c>
      <c r="M242" s="56">
        <v>0.05</v>
      </c>
    </row>
    <row r="243" spans="1:13" ht="14.5">
      <c r="A243" s="83" t="s">
        <v>395</v>
      </c>
      <c r="B243" s="180">
        <v>2000056860080</v>
      </c>
      <c r="C243" s="83" t="s">
        <v>396</v>
      </c>
      <c r="D243" s="180">
        <v>2000056860090</v>
      </c>
      <c r="E243" s="181" t="s">
        <v>397</v>
      </c>
      <c r="F243" s="192">
        <v>1.92</v>
      </c>
      <c r="G243" s="54">
        <v>21.66</v>
      </c>
      <c r="H243" s="54">
        <v>1.21</v>
      </c>
      <c r="I243" s="54">
        <v>1.21</v>
      </c>
      <c r="J243" s="55">
        <v>0</v>
      </c>
      <c r="K243" s="56">
        <v>866.34</v>
      </c>
      <c r="L243" s="56">
        <v>0.05</v>
      </c>
      <c r="M243" s="56">
        <v>0.05</v>
      </c>
    </row>
    <row r="244" spans="1:13" ht="25">
      <c r="A244" s="83">
        <v>769</v>
      </c>
      <c r="B244" s="180" t="s">
        <v>398</v>
      </c>
      <c r="C244" s="83">
        <v>984</v>
      </c>
      <c r="D244" s="180" t="s">
        <v>399</v>
      </c>
      <c r="E244" s="181" t="s">
        <v>400</v>
      </c>
      <c r="F244" s="192">
        <v>4.4240000000000004</v>
      </c>
      <c r="G244" s="54">
        <v>4.37</v>
      </c>
      <c r="H244" s="54">
        <v>1.02</v>
      </c>
      <c r="I244" s="54">
        <v>1.02</v>
      </c>
      <c r="J244" s="55">
        <v>0</v>
      </c>
      <c r="K244" s="56">
        <v>305.93</v>
      </c>
      <c r="L244" s="56">
        <v>0.05</v>
      </c>
      <c r="M244" s="56">
        <v>0.05</v>
      </c>
    </row>
    <row r="245" spans="1:13" ht="14.5">
      <c r="A245" s="83" t="s">
        <v>401</v>
      </c>
      <c r="B245" s="180">
        <v>2000056865497</v>
      </c>
      <c r="C245" s="83" t="s">
        <v>402</v>
      </c>
      <c r="D245" s="180">
        <v>2000056865479</v>
      </c>
      <c r="E245" s="181" t="s">
        <v>403</v>
      </c>
      <c r="F245" s="192">
        <v>1.657</v>
      </c>
      <c r="G245" s="54">
        <v>21.35</v>
      </c>
      <c r="H245" s="54">
        <v>1.07</v>
      </c>
      <c r="I245" s="54">
        <v>1.07</v>
      </c>
      <c r="J245" s="55">
        <v>0</v>
      </c>
      <c r="K245" s="56">
        <v>776.45</v>
      </c>
      <c r="L245" s="56">
        <v>0.05</v>
      </c>
      <c r="M245" s="56">
        <v>0.05</v>
      </c>
    </row>
    <row r="246" spans="1:13" ht="14.5">
      <c r="A246" s="83">
        <v>771</v>
      </c>
      <c r="B246" s="180">
        <v>2000056477646</v>
      </c>
      <c r="C246" s="83">
        <v>951</v>
      </c>
      <c r="D246" s="180">
        <v>2000056477682</v>
      </c>
      <c r="E246" s="181" t="s">
        <v>404</v>
      </c>
      <c r="F246" s="192">
        <v>4.4119999999999999</v>
      </c>
      <c r="G246" s="54">
        <v>6.68</v>
      </c>
      <c r="H246" s="54">
        <v>1.53</v>
      </c>
      <c r="I246" s="54">
        <v>1.53</v>
      </c>
      <c r="J246" s="55">
        <v>0</v>
      </c>
      <c r="K246" s="56">
        <v>534.04999999999995</v>
      </c>
      <c r="L246" s="56">
        <v>0.05</v>
      </c>
      <c r="M246" s="56">
        <v>0.05</v>
      </c>
    </row>
    <row r="247" spans="1:13" ht="14.5">
      <c r="A247" s="83">
        <v>772</v>
      </c>
      <c r="B247" s="180">
        <v>2000056384363</v>
      </c>
      <c r="C247" s="83">
        <v>402</v>
      </c>
      <c r="D247" s="180">
        <v>2000056384372</v>
      </c>
      <c r="E247" s="181" t="s">
        <v>405</v>
      </c>
      <c r="F247" s="192">
        <v>0</v>
      </c>
      <c r="G247" s="54">
        <v>19.46</v>
      </c>
      <c r="H247" s="54">
        <v>1.04</v>
      </c>
      <c r="I247" s="54">
        <v>1.04</v>
      </c>
      <c r="J247" s="55">
        <v>0</v>
      </c>
      <c r="K247" s="56">
        <v>778.34</v>
      </c>
      <c r="L247" s="56">
        <v>0.05</v>
      </c>
      <c r="M247" s="56">
        <v>0.05</v>
      </c>
    </row>
    <row r="248" spans="1:13" ht="14.5">
      <c r="A248" s="83" t="s">
        <v>406</v>
      </c>
      <c r="B248" s="180">
        <v>2000056771909</v>
      </c>
      <c r="C248" s="83" t="s">
        <v>407</v>
      </c>
      <c r="D248" s="180">
        <v>2000056771918</v>
      </c>
      <c r="E248" s="181" t="s">
        <v>408</v>
      </c>
      <c r="F248" s="192">
        <v>0</v>
      </c>
      <c r="G248" s="54">
        <v>41.74</v>
      </c>
      <c r="H248" s="54">
        <v>0.89</v>
      </c>
      <c r="I248" s="54">
        <v>0.89</v>
      </c>
      <c r="J248" s="55">
        <v>0</v>
      </c>
      <c r="K248" s="56">
        <v>1757.31</v>
      </c>
      <c r="L248" s="56">
        <v>0.05</v>
      </c>
      <c r="M248" s="56">
        <v>0.05</v>
      </c>
    </row>
    <row r="249" spans="1:13" ht="14.5">
      <c r="A249" s="83" t="s">
        <v>409</v>
      </c>
      <c r="B249" s="180">
        <v>2000056474868</v>
      </c>
      <c r="C249" s="83" t="s">
        <v>410</v>
      </c>
      <c r="D249" s="180">
        <v>2000056474877</v>
      </c>
      <c r="E249" s="181" t="s">
        <v>411</v>
      </c>
      <c r="F249" s="192">
        <v>0</v>
      </c>
      <c r="G249" s="54">
        <v>25.92</v>
      </c>
      <c r="H249" s="54">
        <v>1.3</v>
      </c>
      <c r="I249" s="54">
        <v>1.3</v>
      </c>
      <c r="J249" s="55">
        <v>0</v>
      </c>
      <c r="K249" s="56">
        <v>2874.1</v>
      </c>
      <c r="L249" s="56">
        <v>0.05</v>
      </c>
      <c r="M249" s="56">
        <v>0.05</v>
      </c>
    </row>
    <row r="250" spans="1:13" ht="14.5">
      <c r="A250" s="83">
        <v>774</v>
      </c>
      <c r="B250" s="180">
        <v>2000056474380</v>
      </c>
      <c r="C250" s="83">
        <v>644</v>
      </c>
      <c r="D250" s="180">
        <v>2000056474399</v>
      </c>
      <c r="E250" s="181" t="s">
        <v>412</v>
      </c>
      <c r="F250" s="192">
        <v>0</v>
      </c>
      <c r="G250" s="54">
        <v>1.54</v>
      </c>
      <c r="H250" s="54">
        <v>2.97</v>
      </c>
      <c r="I250" s="54">
        <v>2.97</v>
      </c>
      <c r="J250" s="55">
        <v>0</v>
      </c>
      <c r="K250" s="56">
        <v>308.75</v>
      </c>
      <c r="L250" s="56">
        <v>0.05</v>
      </c>
      <c r="M250" s="56">
        <v>0.05</v>
      </c>
    </row>
    <row r="251" spans="1:13" ht="14.5">
      <c r="A251" s="83" t="s">
        <v>413</v>
      </c>
      <c r="B251" s="180">
        <v>2000056631430</v>
      </c>
      <c r="C251" s="83" t="s">
        <v>414</v>
      </c>
      <c r="D251" s="180">
        <v>2000056631440</v>
      </c>
      <c r="E251" s="181" t="s">
        <v>415</v>
      </c>
      <c r="F251" s="192">
        <v>0</v>
      </c>
      <c r="G251" s="54">
        <v>1.54</v>
      </c>
      <c r="H251" s="54">
        <v>2.74</v>
      </c>
      <c r="I251" s="54">
        <v>2.74</v>
      </c>
      <c r="J251" s="55">
        <v>0</v>
      </c>
      <c r="K251" s="56">
        <v>308.75</v>
      </c>
      <c r="L251" s="56">
        <v>0.05</v>
      </c>
      <c r="M251" s="56">
        <v>0.05</v>
      </c>
    </row>
    <row r="252" spans="1:13" ht="14.5">
      <c r="A252" s="83">
        <v>733</v>
      </c>
      <c r="B252" s="180">
        <v>2000056705135</v>
      </c>
      <c r="C252" s="83">
        <v>744</v>
      </c>
      <c r="D252" s="180">
        <v>2000056705144</v>
      </c>
      <c r="E252" s="181" t="s">
        <v>416</v>
      </c>
      <c r="F252" s="192">
        <v>0</v>
      </c>
      <c r="G252" s="54">
        <v>48.06</v>
      </c>
      <c r="H252" s="54">
        <v>0.99</v>
      </c>
      <c r="I252" s="54">
        <v>0.99</v>
      </c>
      <c r="J252" s="55">
        <v>0</v>
      </c>
      <c r="K252" s="56">
        <v>2183.9699999999998</v>
      </c>
      <c r="L252" s="56">
        <v>0.05</v>
      </c>
      <c r="M252" s="56">
        <v>0.05</v>
      </c>
    </row>
    <row r="253" spans="1:13" ht="14.5">
      <c r="A253" s="83">
        <v>775</v>
      </c>
      <c r="B253" s="180">
        <v>2000056366860</v>
      </c>
      <c r="C253" s="83">
        <v>986</v>
      </c>
      <c r="D253" s="180">
        <v>2000056366930</v>
      </c>
      <c r="E253" s="181" t="s">
        <v>417</v>
      </c>
      <c r="F253" s="192">
        <v>1.694</v>
      </c>
      <c r="G253" s="54">
        <v>10.6</v>
      </c>
      <c r="H253" s="54">
        <v>1.38</v>
      </c>
      <c r="I253" s="54">
        <v>1.38</v>
      </c>
      <c r="J253" s="55">
        <v>0</v>
      </c>
      <c r="K253" s="56">
        <v>530.12</v>
      </c>
      <c r="L253" s="56">
        <v>0.05</v>
      </c>
      <c r="M253" s="56">
        <v>0.05</v>
      </c>
    </row>
    <row r="254" spans="1:13" ht="25">
      <c r="A254" s="83" t="s">
        <v>418</v>
      </c>
      <c r="B254" s="180" t="s">
        <v>419</v>
      </c>
      <c r="C254" s="83"/>
      <c r="D254" s="180"/>
      <c r="E254" s="181" t="s">
        <v>420</v>
      </c>
      <c r="F254" s="192">
        <v>4.774</v>
      </c>
      <c r="G254" s="54">
        <v>620.6</v>
      </c>
      <c r="H254" s="54">
        <v>2.56</v>
      </c>
      <c r="I254" s="54">
        <v>2.56</v>
      </c>
      <c r="J254" s="55">
        <v>0</v>
      </c>
      <c r="K254" s="56">
        <v>0</v>
      </c>
      <c r="L254" s="56">
        <v>0</v>
      </c>
      <c r="M254" s="56">
        <v>0</v>
      </c>
    </row>
    <row r="255" spans="1:13" ht="14.5">
      <c r="A255" s="83" t="s">
        <v>421</v>
      </c>
      <c r="B255" s="180">
        <v>2000056866037</v>
      </c>
      <c r="C255" s="83" t="s">
        <v>422</v>
      </c>
      <c r="D255" s="180">
        <v>2000056866046</v>
      </c>
      <c r="E255" s="181" t="s">
        <v>423</v>
      </c>
      <c r="F255" s="192">
        <v>2.1259999999999999</v>
      </c>
      <c r="G255" s="54">
        <v>11.95</v>
      </c>
      <c r="H255" s="54">
        <v>1.4</v>
      </c>
      <c r="I255" s="54">
        <v>1.4</v>
      </c>
      <c r="J255" s="55">
        <v>0</v>
      </c>
      <c r="K255" s="56">
        <v>226.98</v>
      </c>
      <c r="L255" s="56">
        <v>0.05</v>
      </c>
      <c r="M255" s="56">
        <v>0.05</v>
      </c>
    </row>
    <row r="256" spans="1:13" ht="14.5">
      <c r="A256" s="83">
        <v>739</v>
      </c>
      <c r="B256" s="180" t="s">
        <v>262</v>
      </c>
      <c r="C256" s="83">
        <v>749</v>
      </c>
      <c r="D256" s="180" t="s">
        <v>262</v>
      </c>
      <c r="E256" s="181" t="s">
        <v>424</v>
      </c>
      <c r="F256" s="192">
        <v>2.1459999999999999</v>
      </c>
      <c r="G256" s="54">
        <v>3.49</v>
      </c>
      <c r="H256" s="54">
        <v>2.25</v>
      </c>
      <c r="I256" s="54">
        <v>2.25</v>
      </c>
      <c r="J256" s="55">
        <v>0</v>
      </c>
      <c r="K256" s="56">
        <v>299.75</v>
      </c>
      <c r="L256" s="56">
        <v>0.05</v>
      </c>
      <c r="M256" s="56">
        <v>0.05</v>
      </c>
    </row>
    <row r="257" spans="1:13" ht="14.5">
      <c r="A257" s="83" t="s">
        <v>425</v>
      </c>
      <c r="B257" s="180">
        <v>2000056848135</v>
      </c>
      <c r="C257" s="83" t="s">
        <v>426</v>
      </c>
      <c r="D257" s="180">
        <v>2000056848144</v>
      </c>
      <c r="E257" s="181" t="s">
        <v>427</v>
      </c>
      <c r="F257" s="192">
        <v>0</v>
      </c>
      <c r="G257" s="54">
        <v>4.96</v>
      </c>
      <c r="H257" s="54">
        <v>1.92</v>
      </c>
      <c r="I257" s="54">
        <v>1.92</v>
      </c>
      <c r="J257" s="55">
        <v>0</v>
      </c>
      <c r="K257" s="56">
        <v>792.84</v>
      </c>
      <c r="L257" s="56">
        <v>0.05</v>
      </c>
      <c r="M257" s="56">
        <v>0.05</v>
      </c>
    </row>
    <row r="258" spans="1:13" ht="14.5">
      <c r="A258" s="83" t="s">
        <v>428</v>
      </c>
      <c r="B258" s="180">
        <v>2000056774592</v>
      </c>
      <c r="C258" s="83" t="s">
        <v>429</v>
      </c>
      <c r="D258" s="180">
        <v>2000056774608</v>
      </c>
      <c r="E258" s="181" t="s">
        <v>430</v>
      </c>
      <c r="F258" s="192">
        <v>4.4240000000000004</v>
      </c>
      <c r="G258" s="54">
        <v>6.41</v>
      </c>
      <c r="H258" s="54">
        <v>0.95</v>
      </c>
      <c r="I258" s="54">
        <v>0.95</v>
      </c>
      <c r="J258" s="55">
        <v>0</v>
      </c>
      <c r="K258" s="56">
        <v>534.30999999999995</v>
      </c>
      <c r="L258" s="56">
        <v>0.05</v>
      </c>
      <c r="M258" s="56">
        <v>0.05</v>
      </c>
    </row>
    <row r="259" spans="1:13" ht="14.5">
      <c r="A259" s="83" t="s">
        <v>431</v>
      </c>
      <c r="B259" s="180">
        <v>2000056647928</v>
      </c>
      <c r="C259" s="83" t="s">
        <v>432</v>
      </c>
      <c r="D259" s="180">
        <v>2000056647946</v>
      </c>
      <c r="E259" s="181" t="s">
        <v>433</v>
      </c>
      <c r="F259" s="192">
        <v>0</v>
      </c>
      <c r="G259" s="54">
        <v>1.99</v>
      </c>
      <c r="H259" s="54">
        <v>1.65</v>
      </c>
      <c r="I259" s="54">
        <v>1.65</v>
      </c>
      <c r="J259" s="55">
        <v>0</v>
      </c>
      <c r="K259" s="56">
        <v>317.97000000000003</v>
      </c>
      <c r="L259" s="56">
        <v>0.05</v>
      </c>
      <c r="M259" s="56">
        <v>0.05</v>
      </c>
    </row>
    <row r="260" spans="1:13" ht="14.5">
      <c r="A260" s="83" t="s">
        <v>434</v>
      </c>
      <c r="B260" s="180">
        <v>2000056456743</v>
      </c>
      <c r="C260" s="83" t="s">
        <v>435</v>
      </c>
      <c r="D260" s="180">
        <v>2000056456850</v>
      </c>
      <c r="E260" s="181" t="s">
        <v>436</v>
      </c>
      <c r="F260" s="192">
        <v>0</v>
      </c>
      <c r="G260" s="54">
        <v>28.21</v>
      </c>
      <c r="H260" s="54">
        <v>2.1</v>
      </c>
      <c r="I260" s="54">
        <v>2.1</v>
      </c>
      <c r="J260" s="55">
        <v>0</v>
      </c>
      <c r="K260" s="56">
        <v>282.08999999999997</v>
      </c>
      <c r="L260" s="56">
        <v>0.05</v>
      </c>
      <c r="M260" s="56">
        <v>0.05</v>
      </c>
    </row>
    <row r="261" spans="1:13" ht="14.5">
      <c r="A261" s="83">
        <v>897</v>
      </c>
      <c r="B261" s="180" t="s">
        <v>262</v>
      </c>
      <c r="C261" s="83">
        <v>933</v>
      </c>
      <c r="D261" s="180" t="s">
        <v>262</v>
      </c>
      <c r="E261" s="181" t="s">
        <v>437</v>
      </c>
      <c r="F261" s="192">
        <v>0</v>
      </c>
      <c r="G261" s="54">
        <v>716.81</v>
      </c>
      <c r="H261" s="54">
        <v>2.97</v>
      </c>
      <c r="I261" s="54">
        <v>2.97</v>
      </c>
      <c r="J261" s="55">
        <v>0</v>
      </c>
      <c r="K261" s="56">
        <v>3806.37</v>
      </c>
      <c r="L261" s="56">
        <v>0.05</v>
      </c>
      <c r="M261" s="56">
        <v>0.05</v>
      </c>
    </row>
    <row r="262" spans="1:13" ht="14.5">
      <c r="A262" s="83">
        <v>838</v>
      </c>
      <c r="B262" s="180">
        <v>2000056479129</v>
      </c>
      <c r="C262" s="83">
        <v>638</v>
      </c>
      <c r="D262" s="180">
        <v>2000056479138</v>
      </c>
      <c r="E262" s="181" t="s">
        <v>438</v>
      </c>
      <c r="F262" s="192">
        <v>1.6839999999999999</v>
      </c>
      <c r="G262" s="54">
        <v>47.24</v>
      </c>
      <c r="H262" s="54">
        <v>1.08</v>
      </c>
      <c r="I262" s="54">
        <v>1.08</v>
      </c>
      <c r="J262" s="55">
        <v>0</v>
      </c>
      <c r="K262" s="56">
        <v>2053.9899999999998</v>
      </c>
      <c r="L262" s="56">
        <v>0.05</v>
      </c>
      <c r="M262" s="56">
        <v>0.05</v>
      </c>
    </row>
    <row r="263" spans="1:13" ht="14.5">
      <c r="A263" s="83">
        <v>843</v>
      </c>
      <c r="B263" s="180">
        <v>2000056465942</v>
      </c>
      <c r="C263" s="83">
        <v>643</v>
      </c>
      <c r="D263" s="180">
        <v>2000056465970</v>
      </c>
      <c r="E263" s="181" t="s">
        <v>439</v>
      </c>
      <c r="F263" s="192">
        <v>0</v>
      </c>
      <c r="G263" s="54">
        <v>4.26</v>
      </c>
      <c r="H263" s="54">
        <v>1.1100000000000001</v>
      </c>
      <c r="I263" s="54">
        <v>1.1100000000000001</v>
      </c>
      <c r="J263" s="55">
        <v>0</v>
      </c>
      <c r="K263" s="56">
        <v>326.26</v>
      </c>
      <c r="L263" s="56">
        <v>0.05</v>
      </c>
      <c r="M263" s="56">
        <v>0.05</v>
      </c>
    </row>
    <row r="264" spans="1:13" ht="14.5">
      <c r="A264" s="83">
        <v>871</v>
      </c>
      <c r="B264" s="180">
        <v>2000056504928</v>
      </c>
      <c r="C264" s="83">
        <v>981</v>
      </c>
      <c r="D264" s="180">
        <v>2000056504937</v>
      </c>
      <c r="E264" s="181" t="s">
        <v>440</v>
      </c>
      <c r="F264" s="192">
        <v>0</v>
      </c>
      <c r="G264" s="54">
        <v>7.57</v>
      </c>
      <c r="H264" s="54">
        <v>2.23</v>
      </c>
      <c r="I264" s="54">
        <v>2.23</v>
      </c>
      <c r="J264" s="55">
        <v>0</v>
      </c>
      <c r="K264" s="56">
        <v>302.73</v>
      </c>
      <c r="L264" s="56">
        <v>0.05</v>
      </c>
      <c r="M264" s="56">
        <v>0.05</v>
      </c>
    </row>
    <row r="265" spans="1:13" ht="14.5">
      <c r="A265" s="83">
        <v>879</v>
      </c>
      <c r="B265" s="180">
        <v>2000056522323</v>
      </c>
      <c r="C265" s="83">
        <v>988</v>
      </c>
      <c r="D265" s="180">
        <v>2000056522332</v>
      </c>
      <c r="E265" s="181" t="s">
        <v>441</v>
      </c>
      <c r="F265" s="192">
        <v>0</v>
      </c>
      <c r="G265" s="54">
        <v>11.05</v>
      </c>
      <c r="H265" s="54">
        <v>1.22</v>
      </c>
      <c r="I265" s="54">
        <v>1.22</v>
      </c>
      <c r="J265" s="55">
        <v>0</v>
      </c>
      <c r="K265" s="56">
        <v>703.31</v>
      </c>
      <c r="L265" s="56">
        <v>0.05</v>
      </c>
      <c r="M265" s="56">
        <v>0.05</v>
      </c>
    </row>
    <row r="266" spans="1:13" ht="14.5">
      <c r="A266" s="83">
        <v>887</v>
      </c>
      <c r="B266" s="180">
        <v>2000056527544</v>
      </c>
      <c r="C266" s="83">
        <v>992</v>
      </c>
      <c r="D266" s="180">
        <v>2000056527562</v>
      </c>
      <c r="E266" s="181" t="s">
        <v>442</v>
      </c>
      <c r="F266" s="192">
        <v>4.4809999999999999</v>
      </c>
      <c r="G266" s="54">
        <v>34.700000000000003</v>
      </c>
      <c r="H266" s="54">
        <v>1.64</v>
      </c>
      <c r="I266" s="54">
        <v>1.64</v>
      </c>
      <c r="J266" s="55">
        <v>0</v>
      </c>
      <c r="K266" s="56">
        <v>7402.03</v>
      </c>
      <c r="L266" s="56">
        <v>0.05</v>
      </c>
      <c r="M266" s="56">
        <v>0.05</v>
      </c>
    </row>
    <row r="267" spans="1:13" ht="14.5">
      <c r="A267" s="83">
        <v>900</v>
      </c>
      <c r="B267" s="180">
        <v>2000056873470</v>
      </c>
      <c r="C267" s="83">
        <v>950</v>
      </c>
      <c r="D267" s="180">
        <v>2000056873498</v>
      </c>
      <c r="E267" s="181" t="s">
        <v>443</v>
      </c>
      <c r="F267" s="192">
        <v>4.3040000000000003</v>
      </c>
      <c r="G267" s="54">
        <v>9.27</v>
      </c>
      <c r="H267" s="54">
        <v>1.02</v>
      </c>
      <c r="I267" s="54">
        <v>1.02</v>
      </c>
      <c r="J267" s="55">
        <v>0</v>
      </c>
      <c r="K267" s="56">
        <v>741.26</v>
      </c>
      <c r="L267" s="56">
        <v>0.05</v>
      </c>
      <c r="M267" s="56">
        <v>0.05</v>
      </c>
    </row>
    <row r="268" spans="1:13" ht="14.5">
      <c r="A268" s="83" t="s">
        <v>444</v>
      </c>
      <c r="B268" s="180">
        <v>2000056873512</v>
      </c>
      <c r="C268" s="83" t="s">
        <v>445</v>
      </c>
      <c r="D268" s="180">
        <v>2000056873530</v>
      </c>
      <c r="E268" s="181" t="s">
        <v>446</v>
      </c>
      <c r="F268" s="192">
        <v>1.6859999999999999</v>
      </c>
      <c r="G268" s="54">
        <v>24.56</v>
      </c>
      <c r="H268" s="54">
        <v>1.01</v>
      </c>
      <c r="I268" s="54">
        <v>1.01</v>
      </c>
      <c r="J268" s="55">
        <v>0</v>
      </c>
      <c r="K268" s="56">
        <v>1023.46</v>
      </c>
      <c r="L268" s="56">
        <v>0.05</v>
      </c>
      <c r="M268" s="56">
        <v>0.05</v>
      </c>
    </row>
    <row r="269" spans="1:13" ht="14.5">
      <c r="A269" s="83" t="s">
        <v>447</v>
      </c>
      <c r="B269" s="180">
        <v>2000056644670</v>
      </c>
      <c r="C269" s="83" t="s">
        <v>448</v>
      </c>
      <c r="D269" s="180">
        <v>2000056644680</v>
      </c>
      <c r="E269" s="181" t="s">
        <v>449</v>
      </c>
      <c r="F269" s="192">
        <v>1.68</v>
      </c>
      <c r="G269" s="54">
        <v>3.38</v>
      </c>
      <c r="H269" s="54">
        <v>1.26</v>
      </c>
      <c r="I269" s="54">
        <v>1.26</v>
      </c>
      <c r="J269" s="55">
        <v>0</v>
      </c>
      <c r="K269" s="56">
        <v>208.22</v>
      </c>
      <c r="L269" s="56">
        <v>0.05</v>
      </c>
      <c r="M269" s="56">
        <v>0.05</v>
      </c>
    </row>
    <row r="270" spans="1:13" ht="14.5">
      <c r="A270" s="83" t="s">
        <v>450</v>
      </c>
      <c r="B270" s="180">
        <v>2000056774788</v>
      </c>
      <c r="C270" s="83" t="s">
        <v>451</v>
      </c>
      <c r="D270" s="180">
        <v>2000056774797</v>
      </c>
      <c r="E270" s="181" t="s">
        <v>452</v>
      </c>
      <c r="F270" s="192">
        <v>0</v>
      </c>
      <c r="G270" s="54">
        <v>7.38</v>
      </c>
      <c r="H270" s="54">
        <v>1.6</v>
      </c>
      <c r="I270" s="54">
        <v>1.6</v>
      </c>
      <c r="J270" s="55">
        <v>0</v>
      </c>
      <c r="K270" s="56">
        <v>1949.22</v>
      </c>
      <c r="L270" s="56">
        <v>0.05</v>
      </c>
      <c r="M270" s="56">
        <v>0.05</v>
      </c>
    </row>
    <row r="271" spans="1:13" ht="14.5">
      <c r="A271" s="83">
        <v>897</v>
      </c>
      <c r="B271" s="180" t="s">
        <v>262</v>
      </c>
      <c r="C271" s="83">
        <v>933</v>
      </c>
      <c r="D271" s="180" t="s">
        <v>262</v>
      </c>
      <c r="E271" s="181" t="s">
        <v>453</v>
      </c>
      <c r="F271" s="192">
        <v>1.6970000000000001</v>
      </c>
      <c r="G271" s="54">
        <v>122.03</v>
      </c>
      <c r="H271" s="54">
        <v>2.12</v>
      </c>
      <c r="I271" s="54">
        <v>2.12</v>
      </c>
      <c r="J271" s="55">
        <v>0</v>
      </c>
      <c r="K271" s="56">
        <v>195.24</v>
      </c>
      <c r="L271" s="56">
        <v>0.05</v>
      </c>
      <c r="M271" s="56">
        <v>0.05</v>
      </c>
    </row>
    <row r="272" spans="1:13" ht="14.5">
      <c r="A272" s="83" t="s">
        <v>454</v>
      </c>
      <c r="B272" s="180">
        <v>2000057382881</v>
      </c>
      <c r="C272" s="83" t="s">
        <v>455</v>
      </c>
      <c r="D272" s="180">
        <v>2000057382890</v>
      </c>
      <c r="E272" s="181" t="s">
        <v>456</v>
      </c>
      <c r="F272" s="192">
        <v>0</v>
      </c>
      <c r="G272" s="54">
        <v>3.38</v>
      </c>
      <c r="H272" s="54">
        <v>1.21</v>
      </c>
      <c r="I272" s="54">
        <v>1.21</v>
      </c>
      <c r="J272" s="55">
        <v>0</v>
      </c>
      <c r="K272" s="56">
        <v>260.66000000000003</v>
      </c>
      <c r="L272" s="56">
        <v>0.05</v>
      </c>
      <c r="M272" s="56">
        <v>0.05</v>
      </c>
    </row>
    <row r="273" spans="1:13" ht="14.5">
      <c r="A273" s="83">
        <v>897</v>
      </c>
      <c r="B273" s="180">
        <v>2000057829816</v>
      </c>
      <c r="C273" s="83">
        <v>933</v>
      </c>
      <c r="D273" s="180" t="s">
        <v>262</v>
      </c>
      <c r="E273" s="181" t="s">
        <v>457</v>
      </c>
      <c r="F273" s="192">
        <v>0</v>
      </c>
      <c r="G273" s="54">
        <v>46.24</v>
      </c>
      <c r="H273" s="54">
        <v>1.38</v>
      </c>
      <c r="I273" s="54">
        <v>1.38</v>
      </c>
      <c r="J273" s="55">
        <v>0</v>
      </c>
      <c r="K273" s="56">
        <v>1849.77</v>
      </c>
      <c r="L273" s="56">
        <v>0.05</v>
      </c>
      <c r="M273" s="56">
        <v>0.05</v>
      </c>
    </row>
    <row r="274" spans="1:13" ht="14.5">
      <c r="A274" s="83">
        <v>7372</v>
      </c>
      <c r="B274" s="180">
        <v>7372</v>
      </c>
      <c r="C274" s="83">
        <v>7373</v>
      </c>
      <c r="D274" s="180">
        <v>7373</v>
      </c>
      <c r="E274" s="181" t="s">
        <v>458</v>
      </c>
      <c r="F274" s="192">
        <v>2.79</v>
      </c>
      <c r="G274" s="54">
        <v>27.45</v>
      </c>
      <c r="H274" s="54">
        <v>1.38</v>
      </c>
      <c r="I274" s="54">
        <v>1.38</v>
      </c>
      <c r="J274" s="55">
        <v>0</v>
      </c>
      <c r="K274" s="56">
        <v>610.03</v>
      </c>
      <c r="L274" s="56">
        <v>0.05</v>
      </c>
      <c r="M274" s="56">
        <v>0.05</v>
      </c>
    </row>
    <row r="275" spans="1:13" ht="14.5">
      <c r="A275" s="83" t="s">
        <v>459</v>
      </c>
      <c r="B275" s="180">
        <v>2000056721085</v>
      </c>
      <c r="C275" s="83" t="s">
        <v>460</v>
      </c>
      <c r="D275" s="180">
        <v>2000056721128</v>
      </c>
      <c r="E275" s="181" t="s">
        <v>461</v>
      </c>
      <c r="F275" s="192">
        <v>2.99</v>
      </c>
      <c r="G275" s="54">
        <v>12.69</v>
      </c>
      <c r="H275" s="54">
        <v>1.2</v>
      </c>
      <c r="I275" s="54">
        <v>1.2</v>
      </c>
      <c r="J275" s="55">
        <v>0</v>
      </c>
      <c r="K275" s="56">
        <v>304.58</v>
      </c>
      <c r="L275" s="56">
        <v>0.05</v>
      </c>
      <c r="M275" s="56">
        <v>0.05</v>
      </c>
    </row>
    <row r="276" spans="1:13" ht="14.5">
      <c r="A276" s="83">
        <v>897</v>
      </c>
      <c r="B276" s="180" t="s">
        <v>262</v>
      </c>
      <c r="C276" s="83">
        <v>933</v>
      </c>
      <c r="D276" s="180" t="s">
        <v>262</v>
      </c>
      <c r="E276" s="181" t="s">
        <v>462</v>
      </c>
      <c r="F276" s="192">
        <v>2.1459999999999999</v>
      </c>
      <c r="G276" s="54">
        <v>291.68</v>
      </c>
      <c r="H276" s="54">
        <v>1.84</v>
      </c>
      <c r="I276" s="54">
        <v>1.84</v>
      </c>
      <c r="J276" s="55">
        <v>0</v>
      </c>
      <c r="K276" s="56">
        <v>291.68</v>
      </c>
      <c r="L276" s="56">
        <v>0.05</v>
      </c>
      <c r="M276" s="56">
        <v>0.05</v>
      </c>
    </row>
    <row r="277" spans="1:13" ht="14.5">
      <c r="A277" s="83" t="s">
        <v>463</v>
      </c>
      <c r="B277" s="180">
        <v>2000056873489</v>
      </c>
      <c r="C277" s="83" t="s">
        <v>464</v>
      </c>
      <c r="D277" s="180">
        <v>2000056873503</v>
      </c>
      <c r="E277" s="181" t="s">
        <v>465</v>
      </c>
      <c r="F277" s="192">
        <v>4.3040000000000003</v>
      </c>
      <c r="G277" s="54">
        <v>75.05</v>
      </c>
      <c r="H277" s="54">
        <v>1.02</v>
      </c>
      <c r="I277" s="54">
        <v>1.02</v>
      </c>
      <c r="J277" s="55">
        <v>0</v>
      </c>
      <c r="K277" s="56">
        <v>75.05</v>
      </c>
      <c r="L277" s="56">
        <v>0.05</v>
      </c>
      <c r="M277" s="56">
        <v>0.05</v>
      </c>
    </row>
    <row r="278" spans="1:13" ht="14.5">
      <c r="A278" s="83" t="s">
        <v>466</v>
      </c>
      <c r="B278" s="180">
        <v>2000056970234</v>
      </c>
      <c r="C278" s="83" t="s">
        <v>467</v>
      </c>
      <c r="D278" s="180">
        <v>2000056970243</v>
      </c>
      <c r="E278" s="181" t="s">
        <v>468</v>
      </c>
      <c r="F278" s="192">
        <v>0</v>
      </c>
      <c r="G278" s="54">
        <v>13.12</v>
      </c>
      <c r="H278" s="54">
        <v>1.01</v>
      </c>
      <c r="I278" s="54">
        <v>1.01</v>
      </c>
      <c r="J278" s="55">
        <v>0</v>
      </c>
      <c r="K278" s="56">
        <v>315.63</v>
      </c>
      <c r="L278" s="56">
        <v>0.05</v>
      </c>
      <c r="M278" s="56">
        <v>0.05</v>
      </c>
    </row>
    <row r="279" spans="1:13" ht="14.5">
      <c r="A279" s="83">
        <v>897</v>
      </c>
      <c r="B279" s="180">
        <v>2000058032623</v>
      </c>
      <c r="C279" s="83">
        <v>933</v>
      </c>
      <c r="D279" s="180">
        <v>2000058032632</v>
      </c>
      <c r="E279" s="181" t="s">
        <v>469</v>
      </c>
      <c r="F279" s="192">
        <v>1.6970000000000001</v>
      </c>
      <c r="G279" s="54">
        <v>340.27</v>
      </c>
      <c r="H279" s="54">
        <v>1.6</v>
      </c>
      <c r="I279" s="54">
        <v>1.6</v>
      </c>
      <c r="J279" s="55">
        <v>0</v>
      </c>
      <c r="K279" s="56">
        <v>340.27</v>
      </c>
      <c r="L279" s="56">
        <v>0.05</v>
      </c>
      <c r="M279" s="56">
        <v>0.05</v>
      </c>
    </row>
    <row r="280" spans="1:13" ht="14.5">
      <c r="A280" s="83" t="s">
        <v>470</v>
      </c>
      <c r="B280" s="180">
        <v>2000056879230</v>
      </c>
      <c r="C280" s="83" t="s">
        <v>471</v>
      </c>
      <c r="D280" s="180">
        <v>2000056879240</v>
      </c>
      <c r="E280" s="181" t="s">
        <v>472</v>
      </c>
      <c r="F280" s="192">
        <v>0</v>
      </c>
      <c r="G280" s="54">
        <v>1.98</v>
      </c>
      <c r="H280" s="54">
        <v>1.65</v>
      </c>
      <c r="I280" s="54">
        <v>1.65</v>
      </c>
      <c r="J280" s="55">
        <v>0</v>
      </c>
      <c r="K280" s="56">
        <v>218.79</v>
      </c>
      <c r="L280" s="56">
        <v>0.05</v>
      </c>
      <c r="M280" s="56">
        <v>0.05</v>
      </c>
    </row>
    <row r="281" spans="1:13" ht="14.5">
      <c r="A281" s="83" t="s">
        <v>473</v>
      </c>
      <c r="B281" s="180">
        <v>2000056873521</v>
      </c>
      <c r="C281" s="83" t="s">
        <v>474</v>
      </c>
      <c r="D281" s="180">
        <v>2000056873540</v>
      </c>
      <c r="E281" s="181" t="s">
        <v>475</v>
      </c>
      <c r="F281" s="192">
        <v>1.6839999999999999</v>
      </c>
      <c r="G281" s="54">
        <v>125.76</v>
      </c>
      <c r="H281" s="54">
        <v>1.02</v>
      </c>
      <c r="I281" s="54">
        <v>1.02</v>
      </c>
      <c r="J281" s="55">
        <v>0</v>
      </c>
      <c r="K281" s="56">
        <v>125.76</v>
      </c>
      <c r="L281" s="56">
        <v>0.05</v>
      </c>
      <c r="M281" s="56">
        <v>0.05</v>
      </c>
    </row>
    <row r="282" spans="1:13" ht="14.5">
      <c r="A282" s="83" t="s">
        <v>476</v>
      </c>
      <c r="B282" s="180">
        <v>2000057162785</v>
      </c>
      <c r="C282" s="83" t="s">
        <v>477</v>
      </c>
      <c r="D282" s="180">
        <v>2000057162794</v>
      </c>
      <c r="E282" s="181" t="s">
        <v>478</v>
      </c>
      <c r="F282" s="192">
        <v>4.4260000000000002</v>
      </c>
      <c r="G282" s="54">
        <v>181.74</v>
      </c>
      <c r="H282" s="54">
        <v>1.61</v>
      </c>
      <c r="I282" s="54">
        <v>1.61</v>
      </c>
      <c r="J282" s="55">
        <v>0</v>
      </c>
      <c r="K282" s="56">
        <v>363.49</v>
      </c>
      <c r="L282" s="56">
        <v>0.05</v>
      </c>
      <c r="M282" s="56">
        <v>0.05</v>
      </c>
    </row>
    <row r="283" spans="1:13" ht="14.5">
      <c r="A283" s="83">
        <v>899</v>
      </c>
      <c r="B283" s="180" t="s">
        <v>262</v>
      </c>
      <c r="C283" s="83">
        <v>935</v>
      </c>
      <c r="D283" s="180" t="s">
        <v>262</v>
      </c>
      <c r="E283" s="181" t="s">
        <v>479</v>
      </c>
      <c r="F283" s="192">
        <v>0</v>
      </c>
      <c r="G283" s="54">
        <v>35.020000000000003</v>
      </c>
      <c r="H283" s="54">
        <v>1.69</v>
      </c>
      <c r="I283" s="54">
        <v>1.69</v>
      </c>
      <c r="J283" s="55">
        <v>0</v>
      </c>
      <c r="K283" s="56">
        <v>2884.39</v>
      </c>
      <c r="L283" s="56">
        <v>0.05</v>
      </c>
      <c r="M283" s="56">
        <v>0.05</v>
      </c>
    </row>
    <row r="284" spans="1:13" ht="14.5">
      <c r="A284" s="83">
        <v>897</v>
      </c>
      <c r="B284" s="180" t="s">
        <v>262</v>
      </c>
      <c r="C284" s="83">
        <v>933</v>
      </c>
      <c r="D284" s="180" t="s">
        <v>262</v>
      </c>
      <c r="E284" s="181" t="s">
        <v>480</v>
      </c>
      <c r="F284" s="192">
        <v>0</v>
      </c>
      <c r="G284" s="54">
        <v>457.53</v>
      </c>
      <c r="H284" s="54">
        <v>1.21</v>
      </c>
      <c r="I284" s="54">
        <v>1.21</v>
      </c>
      <c r="J284" s="55">
        <v>0</v>
      </c>
      <c r="K284" s="56">
        <v>457.53</v>
      </c>
      <c r="L284" s="56">
        <v>0.05</v>
      </c>
      <c r="M284" s="56">
        <v>0.05</v>
      </c>
    </row>
    <row r="285" spans="1:13" ht="14.5">
      <c r="A285" s="83">
        <v>899</v>
      </c>
      <c r="B285" s="180">
        <v>2000057983865</v>
      </c>
      <c r="C285" s="83">
        <v>935</v>
      </c>
      <c r="D285" s="180">
        <v>2000057983847</v>
      </c>
      <c r="E285" s="181" t="s">
        <v>481</v>
      </c>
      <c r="F285" s="192">
        <v>0</v>
      </c>
      <c r="G285" s="54">
        <v>1459.71</v>
      </c>
      <c r="H285" s="54">
        <v>0.75</v>
      </c>
      <c r="I285" s="54">
        <v>0.75</v>
      </c>
      <c r="J285" s="55">
        <v>0</v>
      </c>
      <c r="K285" s="56">
        <v>1459.71</v>
      </c>
      <c r="L285" s="56">
        <v>0.05</v>
      </c>
      <c r="M285" s="56">
        <v>0.05</v>
      </c>
    </row>
    <row r="286" spans="1:13" ht="14.5">
      <c r="A286" s="83">
        <v>899</v>
      </c>
      <c r="B286" s="180" t="s">
        <v>262</v>
      </c>
      <c r="C286" s="83"/>
      <c r="D286" s="180"/>
      <c r="E286" s="181" t="s">
        <v>482</v>
      </c>
      <c r="F286" s="192">
        <v>0</v>
      </c>
      <c r="G286" s="54">
        <v>6286.41</v>
      </c>
      <c r="H286" s="54">
        <v>1.27</v>
      </c>
      <c r="I286" s="54">
        <v>1.27</v>
      </c>
      <c r="J286" s="55">
        <v>0</v>
      </c>
      <c r="K286" s="56">
        <v>0</v>
      </c>
      <c r="L286" s="56">
        <v>0</v>
      </c>
      <c r="M286" s="56">
        <v>0</v>
      </c>
    </row>
    <row r="287" spans="1:13" ht="14.5">
      <c r="A287" s="83" t="s">
        <v>483</v>
      </c>
      <c r="B287" s="180">
        <v>2000057082465</v>
      </c>
      <c r="C287" s="83" t="s">
        <v>484</v>
      </c>
      <c r="D287" s="180">
        <v>2000057082474</v>
      </c>
      <c r="E287" s="181" t="s">
        <v>485</v>
      </c>
      <c r="F287" s="192">
        <v>0</v>
      </c>
      <c r="G287" s="54">
        <v>122.45</v>
      </c>
      <c r="H287" s="54">
        <v>2.12</v>
      </c>
      <c r="I287" s="54">
        <v>2.12</v>
      </c>
      <c r="J287" s="55">
        <v>0</v>
      </c>
      <c r="K287" s="56">
        <v>194.81</v>
      </c>
      <c r="L287" s="56">
        <v>0.05</v>
      </c>
      <c r="M287" s="56">
        <v>0.05</v>
      </c>
    </row>
    <row r="288" spans="1:13" ht="14.5">
      <c r="A288" s="83">
        <v>897</v>
      </c>
      <c r="B288" s="180" t="s">
        <v>262</v>
      </c>
      <c r="C288" s="83">
        <v>933</v>
      </c>
      <c r="D288" s="180" t="s">
        <v>262</v>
      </c>
      <c r="E288" s="181" t="s">
        <v>486</v>
      </c>
      <c r="F288" s="192">
        <v>0</v>
      </c>
      <c r="G288" s="54">
        <v>590.58000000000004</v>
      </c>
      <c r="H288" s="54">
        <v>1.6</v>
      </c>
      <c r="I288" s="54">
        <v>1.6</v>
      </c>
      <c r="J288" s="55">
        <v>0</v>
      </c>
      <c r="K288" s="56">
        <v>590.58000000000004</v>
      </c>
      <c r="L288" s="56">
        <v>0.05</v>
      </c>
      <c r="M288" s="56">
        <v>0.05</v>
      </c>
    </row>
    <row r="289" spans="1:13" ht="14.5">
      <c r="A289" s="83" t="s">
        <v>487</v>
      </c>
      <c r="B289" s="180">
        <v>2000057173796</v>
      </c>
      <c r="C289" s="83" t="s">
        <v>488</v>
      </c>
      <c r="D289" s="180">
        <v>2000056212186</v>
      </c>
      <c r="E289" s="181" t="s">
        <v>489</v>
      </c>
      <c r="F289" s="192">
        <v>4.4690000000000003</v>
      </c>
      <c r="G289" s="54">
        <v>2.39</v>
      </c>
      <c r="H289" s="54">
        <v>1.71</v>
      </c>
      <c r="I289" s="54">
        <v>1.71</v>
      </c>
      <c r="J289" s="55">
        <v>0</v>
      </c>
      <c r="K289" s="56">
        <v>345.62</v>
      </c>
      <c r="L289" s="56">
        <v>0.05</v>
      </c>
      <c r="M289" s="56">
        <v>0.05</v>
      </c>
    </row>
    <row r="290" spans="1:13" ht="14.5">
      <c r="A290" s="83">
        <v>897</v>
      </c>
      <c r="B290" s="180" t="s">
        <v>262</v>
      </c>
      <c r="C290" s="83">
        <v>933</v>
      </c>
      <c r="D290" s="180" t="s">
        <v>262</v>
      </c>
      <c r="E290" s="181" t="s">
        <v>490</v>
      </c>
      <c r="F290" s="192">
        <v>0</v>
      </c>
      <c r="G290" s="54">
        <v>251.19</v>
      </c>
      <c r="H290" s="54">
        <v>1.38</v>
      </c>
      <c r="I290" s="54">
        <v>1.38</v>
      </c>
      <c r="J290" s="55">
        <v>0</v>
      </c>
      <c r="K290" s="56">
        <v>251.19</v>
      </c>
      <c r="L290" s="56">
        <v>0.05</v>
      </c>
      <c r="M290" s="56">
        <v>0.05</v>
      </c>
    </row>
    <row r="291" spans="1:13" ht="14.5">
      <c r="A291" s="83">
        <v>897</v>
      </c>
      <c r="B291" s="180" t="s">
        <v>262</v>
      </c>
      <c r="C291" s="83">
        <v>933</v>
      </c>
      <c r="D291" s="180" t="s">
        <v>262</v>
      </c>
      <c r="E291" s="181" t="s">
        <v>491</v>
      </c>
      <c r="F291" s="192">
        <v>0</v>
      </c>
      <c r="G291" s="54">
        <v>850.82</v>
      </c>
      <c r="H291" s="54">
        <v>1.6</v>
      </c>
      <c r="I291" s="54">
        <v>1.6</v>
      </c>
      <c r="J291" s="55">
        <v>0</v>
      </c>
      <c r="K291" s="56">
        <v>850.82</v>
      </c>
      <c r="L291" s="56">
        <v>0.05</v>
      </c>
      <c r="M291" s="56">
        <v>0.05</v>
      </c>
    </row>
    <row r="292" spans="1:13" ht="14.5">
      <c r="A292" s="83">
        <v>899</v>
      </c>
      <c r="B292" s="180" t="s">
        <v>262</v>
      </c>
      <c r="C292" s="83">
        <v>935</v>
      </c>
      <c r="D292" s="180" t="s">
        <v>262</v>
      </c>
      <c r="E292" s="181" t="s">
        <v>492</v>
      </c>
      <c r="F292" s="192">
        <v>0</v>
      </c>
      <c r="G292" s="54">
        <v>5183.25</v>
      </c>
      <c r="H292" s="54">
        <v>0.99</v>
      </c>
      <c r="I292" s="54">
        <v>0.99</v>
      </c>
      <c r="J292" s="55">
        <v>0</v>
      </c>
      <c r="K292" s="56">
        <v>5183.25</v>
      </c>
      <c r="L292" s="56">
        <v>0.05</v>
      </c>
      <c r="M292" s="56">
        <v>0.05</v>
      </c>
    </row>
    <row r="293" spans="1:13" ht="14.5">
      <c r="A293" s="83">
        <v>897</v>
      </c>
      <c r="B293" s="180" t="s">
        <v>262</v>
      </c>
      <c r="C293" s="83"/>
      <c r="D293" s="180"/>
      <c r="E293" s="181" t="s">
        <v>493</v>
      </c>
      <c r="F293" s="192">
        <v>1.3069999999999999</v>
      </c>
      <c r="G293" s="54">
        <v>528.09</v>
      </c>
      <c r="H293" s="54">
        <v>2.73</v>
      </c>
      <c r="I293" s="54">
        <v>2.73</v>
      </c>
      <c r="J293" s="55">
        <v>0</v>
      </c>
      <c r="K293" s="56">
        <v>0</v>
      </c>
      <c r="L293" s="56">
        <v>0</v>
      </c>
      <c r="M293" s="56">
        <v>0</v>
      </c>
    </row>
    <row r="294" spans="1:13" ht="14.5">
      <c r="A294" s="83">
        <v>739</v>
      </c>
      <c r="B294" s="180" t="s">
        <v>262</v>
      </c>
      <c r="C294" s="83"/>
      <c r="D294" s="180"/>
      <c r="E294" s="181" t="s">
        <v>494</v>
      </c>
      <c r="F294" s="192">
        <v>1.891</v>
      </c>
      <c r="G294" s="54">
        <v>391.78</v>
      </c>
      <c r="H294" s="54">
        <v>7.96</v>
      </c>
      <c r="I294" s="54">
        <v>7.96</v>
      </c>
      <c r="J294" s="55">
        <v>0</v>
      </c>
      <c r="K294" s="56">
        <v>0</v>
      </c>
      <c r="L294" s="56">
        <v>0</v>
      </c>
      <c r="M294" s="56">
        <v>0</v>
      </c>
    </row>
    <row r="295" spans="1:13" ht="25">
      <c r="A295" s="83">
        <v>745</v>
      </c>
      <c r="B295" s="180" t="s">
        <v>495</v>
      </c>
      <c r="C295" s="83"/>
      <c r="D295" s="180"/>
      <c r="E295" s="181" t="s">
        <v>496</v>
      </c>
      <c r="F295" s="192">
        <v>4.4329999999999998</v>
      </c>
      <c r="G295" s="54">
        <v>6336.03</v>
      </c>
      <c r="H295" s="54">
        <v>2.41</v>
      </c>
      <c r="I295" s="54">
        <v>2.41</v>
      </c>
      <c r="J295" s="55">
        <v>0</v>
      </c>
      <c r="K295" s="56">
        <v>0</v>
      </c>
      <c r="L295" s="56">
        <v>0</v>
      </c>
      <c r="M295" s="56">
        <v>0</v>
      </c>
    </row>
    <row r="296" spans="1:13" ht="14.5">
      <c r="A296" s="83">
        <v>898</v>
      </c>
      <c r="B296" s="180">
        <v>2000057337337</v>
      </c>
      <c r="C296" s="83"/>
      <c r="D296" s="180"/>
      <c r="E296" s="181" t="s">
        <v>497</v>
      </c>
      <c r="F296" s="192">
        <v>0</v>
      </c>
      <c r="G296" s="54">
        <v>15523.9</v>
      </c>
      <c r="H296" s="54">
        <v>2.9</v>
      </c>
      <c r="I296" s="54">
        <v>2.9</v>
      </c>
      <c r="J296" s="55">
        <v>0</v>
      </c>
      <c r="K296" s="56">
        <v>0</v>
      </c>
      <c r="L296" s="56">
        <v>0</v>
      </c>
      <c r="M296" s="56">
        <v>0</v>
      </c>
    </row>
    <row r="297" spans="1:13" ht="14.5">
      <c r="A297" s="83">
        <v>739</v>
      </c>
      <c r="B297" s="180" t="s">
        <v>262</v>
      </c>
      <c r="C297" s="83"/>
      <c r="D297" s="180"/>
      <c r="E297" s="181" t="s">
        <v>498</v>
      </c>
      <c r="F297" s="192">
        <v>0</v>
      </c>
      <c r="G297" s="54">
        <v>155.19999999999999</v>
      </c>
      <c r="H297" s="54">
        <v>3.38</v>
      </c>
      <c r="I297" s="54">
        <v>3.38</v>
      </c>
      <c r="J297" s="55">
        <v>0</v>
      </c>
      <c r="K297" s="56">
        <v>0</v>
      </c>
      <c r="L297" s="56">
        <v>0</v>
      </c>
      <c r="M297" s="56">
        <v>0</v>
      </c>
    </row>
    <row r="298" spans="1:13" ht="14.5">
      <c r="A298" s="83">
        <v>897</v>
      </c>
      <c r="B298" s="180" t="s">
        <v>262</v>
      </c>
      <c r="C298" s="83"/>
      <c r="D298" s="180"/>
      <c r="E298" s="181" t="s">
        <v>499</v>
      </c>
      <c r="F298" s="192">
        <v>4.8529999999999998</v>
      </c>
      <c r="G298" s="54">
        <v>589.17999999999995</v>
      </c>
      <c r="H298" s="54">
        <v>1.89</v>
      </c>
      <c r="I298" s="54">
        <v>1.89</v>
      </c>
      <c r="J298" s="55">
        <v>0</v>
      </c>
      <c r="K298" s="56">
        <v>0</v>
      </c>
      <c r="L298" s="56">
        <v>0</v>
      </c>
      <c r="M298" s="56">
        <v>0</v>
      </c>
    </row>
    <row r="299" spans="1:13" ht="14.5">
      <c r="A299" s="83">
        <v>897</v>
      </c>
      <c r="B299" s="180" t="s">
        <v>251</v>
      </c>
      <c r="C299" s="83"/>
      <c r="D299" s="180"/>
      <c r="E299" s="181" t="s">
        <v>500</v>
      </c>
      <c r="F299" s="192">
        <v>0</v>
      </c>
      <c r="G299" s="54">
        <v>1081.68</v>
      </c>
      <c r="H299" s="54">
        <v>4.83</v>
      </c>
      <c r="I299" s="54">
        <v>4.83</v>
      </c>
      <c r="J299" s="55">
        <v>0</v>
      </c>
      <c r="K299" s="56">
        <v>0</v>
      </c>
      <c r="L299" s="56">
        <v>0</v>
      </c>
      <c r="M299" s="56">
        <v>0</v>
      </c>
    </row>
    <row r="300" spans="1:13" ht="14.5">
      <c r="A300" s="83">
        <v>897</v>
      </c>
      <c r="B300" s="180">
        <v>2000057906648</v>
      </c>
      <c r="C300" s="83">
        <v>933</v>
      </c>
      <c r="D300" s="180">
        <v>2000057906657</v>
      </c>
      <c r="E300" s="181" t="s">
        <v>501</v>
      </c>
      <c r="F300" s="192">
        <v>2.1459999999999999</v>
      </c>
      <c r="G300" s="54">
        <v>1.53</v>
      </c>
      <c r="H300" s="54">
        <v>1.38</v>
      </c>
      <c r="I300" s="54">
        <v>1.38</v>
      </c>
      <c r="J300" s="55">
        <v>0</v>
      </c>
      <c r="K300" s="56">
        <v>458.01</v>
      </c>
      <c r="L300" s="56">
        <v>0.05</v>
      </c>
      <c r="M300" s="56">
        <v>0.05</v>
      </c>
    </row>
    <row r="301" spans="1:13" ht="14.5">
      <c r="A301" s="83">
        <v>897</v>
      </c>
      <c r="B301" s="180">
        <v>2000060019376</v>
      </c>
      <c r="C301" s="83">
        <v>933</v>
      </c>
      <c r="D301" s="180">
        <v>2000060019385</v>
      </c>
      <c r="E301" s="181" t="s">
        <v>502</v>
      </c>
      <c r="F301" s="192">
        <v>0</v>
      </c>
      <c r="G301" s="54">
        <v>943.5</v>
      </c>
      <c r="H301" s="54">
        <v>1.38</v>
      </c>
      <c r="I301" s="54">
        <v>1.38</v>
      </c>
      <c r="J301" s="55">
        <v>0</v>
      </c>
      <c r="K301" s="56">
        <v>943.5</v>
      </c>
      <c r="L301" s="56">
        <v>0.05</v>
      </c>
      <c r="M301" s="56">
        <v>0.05</v>
      </c>
    </row>
    <row r="302" spans="1:13" ht="14.5">
      <c r="A302" s="83">
        <v>897</v>
      </c>
      <c r="B302" s="180" t="s">
        <v>251</v>
      </c>
      <c r="C302" s="83">
        <v>933</v>
      </c>
      <c r="D302" s="180" t="s">
        <v>251</v>
      </c>
      <c r="E302" s="181" t="s">
        <v>503</v>
      </c>
      <c r="F302" s="192">
        <v>1.6970000000000001</v>
      </c>
      <c r="G302" s="54">
        <v>4.7699999999999996</v>
      </c>
      <c r="H302" s="54">
        <v>1.38</v>
      </c>
      <c r="I302" s="54">
        <v>1.38</v>
      </c>
      <c r="J302" s="55">
        <v>0</v>
      </c>
      <c r="K302" s="56">
        <v>1029.81</v>
      </c>
      <c r="L302" s="56">
        <v>0.05</v>
      </c>
      <c r="M302" s="56">
        <v>0.05</v>
      </c>
    </row>
    <row r="303" spans="1:13" ht="14.5">
      <c r="A303" s="83">
        <v>739</v>
      </c>
      <c r="B303" s="180" t="s">
        <v>251</v>
      </c>
      <c r="C303" s="83"/>
      <c r="D303" s="180"/>
      <c r="E303" s="181" t="s">
        <v>504</v>
      </c>
      <c r="F303" s="192">
        <v>0</v>
      </c>
      <c r="G303" s="54">
        <v>268.83</v>
      </c>
      <c r="H303" s="54">
        <v>4.63</v>
      </c>
      <c r="I303" s="54">
        <v>4.63</v>
      </c>
      <c r="J303" s="55">
        <v>0</v>
      </c>
      <c r="K303" s="56">
        <v>0</v>
      </c>
      <c r="L303" s="56">
        <v>0</v>
      </c>
      <c r="M303" s="56">
        <v>0</v>
      </c>
    </row>
    <row r="304" spans="1:13" ht="14.5">
      <c r="A304" s="83">
        <v>739</v>
      </c>
      <c r="B304" s="180" t="s">
        <v>251</v>
      </c>
      <c r="C304" s="83"/>
      <c r="D304" s="180"/>
      <c r="E304" s="181" t="s">
        <v>505</v>
      </c>
      <c r="F304" s="192">
        <v>4.8529999999999998</v>
      </c>
      <c r="G304" s="54">
        <v>193.12</v>
      </c>
      <c r="H304" s="54">
        <v>7.88</v>
      </c>
      <c r="I304" s="54">
        <v>7.88</v>
      </c>
      <c r="J304" s="55">
        <v>0</v>
      </c>
      <c r="K304" s="56">
        <v>0</v>
      </c>
      <c r="L304" s="56">
        <v>0</v>
      </c>
      <c r="M304" s="56">
        <v>0</v>
      </c>
    </row>
    <row r="305" spans="1:13" ht="14.5">
      <c r="A305" s="83">
        <v>897</v>
      </c>
      <c r="B305" s="180" t="s">
        <v>251</v>
      </c>
      <c r="C305" s="83">
        <v>933</v>
      </c>
      <c r="D305" s="180" t="s">
        <v>251</v>
      </c>
      <c r="E305" s="181" t="s">
        <v>506</v>
      </c>
      <c r="F305" s="192">
        <v>2.1459999999999999</v>
      </c>
      <c r="G305" s="54">
        <v>75.45</v>
      </c>
      <c r="H305" s="54">
        <v>1.85</v>
      </c>
      <c r="I305" s="54">
        <v>1.85</v>
      </c>
      <c r="J305" s="55">
        <v>0</v>
      </c>
      <c r="K305" s="56">
        <v>226.35</v>
      </c>
      <c r="L305" s="56">
        <v>0.05</v>
      </c>
      <c r="M305" s="56">
        <v>0.05</v>
      </c>
    </row>
    <row r="306" spans="1:13" ht="14.5">
      <c r="A306" s="83">
        <v>897</v>
      </c>
      <c r="B306" s="180" t="s">
        <v>251</v>
      </c>
      <c r="C306" s="83">
        <v>933</v>
      </c>
      <c r="D306" s="180" t="s">
        <v>251</v>
      </c>
      <c r="E306" s="181" t="s">
        <v>507</v>
      </c>
      <c r="F306" s="192">
        <v>4.4509999999999996</v>
      </c>
      <c r="G306" s="54">
        <v>229.77</v>
      </c>
      <c r="H306" s="54">
        <v>2.04</v>
      </c>
      <c r="I306" s="54">
        <v>2.04</v>
      </c>
      <c r="J306" s="55">
        <v>0</v>
      </c>
      <c r="K306" s="56">
        <v>229.77</v>
      </c>
      <c r="L306" s="56">
        <v>0.05</v>
      </c>
      <c r="M306" s="56">
        <v>0.05</v>
      </c>
    </row>
    <row r="307" spans="1:13" ht="14.5">
      <c r="A307" s="83">
        <v>897</v>
      </c>
      <c r="B307" s="180" t="s">
        <v>251</v>
      </c>
      <c r="C307" s="83">
        <v>933</v>
      </c>
      <c r="D307" s="180" t="s">
        <v>251</v>
      </c>
      <c r="E307" s="181" t="s">
        <v>508</v>
      </c>
      <c r="F307" s="192">
        <v>0.25600000000000001</v>
      </c>
      <c r="G307" s="54">
        <v>4.12</v>
      </c>
      <c r="H307" s="54">
        <v>1.76</v>
      </c>
      <c r="I307" s="54">
        <v>1.76</v>
      </c>
      <c r="J307" s="55">
        <v>0</v>
      </c>
      <c r="K307" s="56">
        <v>313.14999999999998</v>
      </c>
      <c r="L307" s="56">
        <v>0.05</v>
      </c>
      <c r="M307" s="56">
        <v>0.05</v>
      </c>
    </row>
    <row r="308" spans="1:13" ht="14.5">
      <c r="A308" s="83">
        <v>739</v>
      </c>
      <c r="B308" s="180" t="s">
        <v>251</v>
      </c>
      <c r="C308" s="83"/>
      <c r="D308" s="180"/>
      <c r="E308" s="181" t="s">
        <v>509</v>
      </c>
      <c r="F308" s="192">
        <v>1.833</v>
      </c>
      <c r="G308" s="54">
        <v>18054.38</v>
      </c>
      <c r="H308" s="54">
        <v>6.87</v>
      </c>
      <c r="I308" s="54">
        <v>6.87</v>
      </c>
      <c r="J308" s="55">
        <v>0</v>
      </c>
      <c r="K308" s="56">
        <v>0</v>
      </c>
      <c r="L308" s="56">
        <v>0</v>
      </c>
      <c r="M308" s="56">
        <v>0</v>
      </c>
    </row>
    <row r="309" spans="1:13" ht="14.5">
      <c r="A309" s="83">
        <v>897</v>
      </c>
      <c r="B309" s="180" t="s">
        <v>251</v>
      </c>
      <c r="C309" s="83">
        <v>933</v>
      </c>
      <c r="D309" s="180" t="s">
        <v>251</v>
      </c>
      <c r="E309" s="181" t="s">
        <v>510</v>
      </c>
      <c r="F309" s="192">
        <v>0</v>
      </c>
      <c r="G309" s="54">
        <v>1640.55</v>
      </c>
      <c r="H309" s="54">
        <v>1.27</v>
      </c>
      <c r="I309" s="54">
        <v>1.27</v>
      </c>
      <c r="J309" s="55">
        <v>0</v>
      </c>
      <c r="K309" s="56">
        <v>1640.55</v>
      </c>
      <c r="L309" s="56">
        <v>0.05</v>
      </c>
      <c r="M309" s="56">
        <v>0.05</v>
      </c>
    </row>
    <row r="310" spans="1:13" ht="14.5">
      <c r="A310" s="83">
        <v>899</v>
      </c>
      <c r="B310" s="180" t="s">
        <v>251</v>
      </c>
      <c r="C310" s="83"/>
      <c r="D310" s="180"/>
      <c r="E310" s="181" t="s">
        <v>511</v>
      </c>
      <c r="F310" s="192">
        <v>0</v>
      </c>
      <c r="G310" s="54">
        <v>10854.37</v>
      </c>
      <c r="H310" s="54">
        <v>0.86</v>
      </c>
      <c r="I310" s="54">
        <v>0.86</v>
      </c>
      <c r="J310" s="55">
        <v>0</v>
      </c>
      <c r="K310" s="56">
        <v>0</v>
      </c>
      <c r="L310" s="56">
        <v>0</v>
      </c>
      <c r="M310" s="56">
        <v>0</v>
      </c>
    </row>
    <row r="311" spans="1:13" ht="14.5">
      <c r="A311" s="83">
        <v>897</v>
      </c>
      <c r="B311" s="180" t="s">
        <v>251</v>
      </c>
      <c r="C311" s="83">
        <v>933</v>
      </c>
      <c r="D311" s="180" t="s">
        <v>251</v>
      </c>
      <c r="E311" s="181" t="s">
        <v>512</v>
      </c>
      <c r="F311" s="192">
        <v>2.1459999999999999</v>
      </c>
      <c r="G311" s="54">
        <v>4.4400000000000004</v>
      </c>
      <c r="H311" s="54">
        <v>1.85</v>
      </c>
      <c r="I311" s="54">
        <v>1.85</v>
      </c>
      <c r="J311" s="55">
        <v>0</v>
      </c>
      <c r="K311" s="56">
        <v>1907.37</v>
      </c>
      <c r="L311" s="56">
        <v>0.05</v>
      </c>
      <c r="M311" s="56">
        <v>0.05</v>
      </c>
    </row>
    <row r="312" spans="1:13" ht="50">
      <c r="A312" s="83">
        <v>897</v>
      </c>
      <c r="B312" s="180" t="s">
        <v>513</v>
      </c>
      <c r="C312" s="83"/>
      <c r="D312" s="180"/>
      <c r="E312" s="181" t="s">
        <v>514</v>
      </c>
      <c r="F312" s="192">
        <v>3.0710000000000002</v>
      </c>
      <c r="G312" s="54">
        <v>15324.87</v>
      </c>
      <c r="H312" s="54">
        <v>4.66</v>
      </c>
      <c r="I312" s="54">
        <v>4.66</v>
      </c>
      <c r="J312" s="55">
        <v>0</v>
      </c>
      <c r="K312" s="56">
        <v>0</v>
      </c>
      <c r="L312" s="56">
        <v>0</v>
      </c>
      <c r="M312" s="56">
        <v>0</v>
      </c>
    </row>
  </sheetData>
  <mergeCells count="12">
    <mergeCell ref="D7:F7"/>
    <mergeCell ref="D8:F8"/>
    <mergeCell ref="A5:C5"/>
    <mergeCell ref="A6:C6"/>
    <mergeCell ref="A7:C7"/>
    <mergeCell ref="A8:C8"/>
    <mergeCell ref="A4:F4"/>
    <mergeCell ref="D5:F5"/>
    <mergeCell ref="D6:F6"/>
    <mergeCell ref="F1:N1"/>
    <mergeCell ref="C1:D1"/>
    <mergeCell ref="A2:M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305"/>
  <sheetViews>
    <sheetView zoomScale="70" zoomScaleNormal="70" zoomScaleSheetLayoutView="100" workbookViewId="0">
      <selection activeCell="H2" sqref="H2"/>
    </sheetView>
  </sheetViews>
  <sheetFormatPr defaultColWidth="9.1796875" defaultRowHeight="12.5"/>
  <cols>
    <col min="1" max="1" width="14.7265625" style="45" customWidth="1"/>
    <col min="2" max="2" width="16.7265625" style="45" customWidth="1"/>
    <col min="3" max="3" width="15.7265625" style="51" bestFit="1" customWidth="1"/>
    <col min="4" max="4" width="14.81640625" style="51" customWidth="1"/>
    <col min="5" max="5" width="14.81640625" style="52" customWidth="1"/>
    <col min="6" max="7" width="14.81640625" style="53" customWidth="1"/>
    <col min="8" max="8" width="14.7265625" style="45" customWidth="1"/>
    <col min="9" max="16384" width="9.1796875" style="45"/>
  </cols>
  <sheetData>
    <row r="1" spans="1:8" ht="57.75" customHeight="1">
      <c r="A1" s="255" t="s">
        <v>515</v>
      </c>
      <c r="B1" s="264"/>
      <c r="C1" s="264"/>
      <c r="D1" s="264"/>
      <c r="E1" s="264"/>
      <c r="F1" s="264"/>
      <c r="G1" s="264"/>
      <c r="H1" s="198"/>
    </row>
    <row r="2" spans="1:8" s="46" customFormat="1" ht="42.75" customHeight="1">
      <c r="A2" s="258" t="str">
        <f>Overview!B4&amp; " - Effective from "&amp;Overview!D4&amp;" - "&amp;Overview!E4&amp;" EDCM import charges"</f>
        <v>Southern Electric Power Distribution plc - Effective from 1 April 2021 - Final EDCM import charges</v>
      </c>
      <c r="B2" s="259"/>
      <c r="C2" s="259"/>
      <c r="D2" s="259"/>
      <c r="E2" s="259"/>
      <c r="F2" s="259"/>
      <c r="G2" s="259"/>
      <c r="H2" s="183"/>
    </row>
    <row r="3" spans="1:8" s="74" customFormat="1" ht="18">
      <c r="A3" s="77"/>
      <c r="B3" s="77"/>
      <c r="C3" s="77"/>
      <c r="D3" s="78"/>
      <c r="E3" s="79"/>
      <c r="F3" s="79"/>
      <c r="G3" s="80"/>
      <c r="H3" s="158"/>
    </row>
    <row r="4" spans="1:8" ht="72" customHeight="1">
      <c r="A4" s="48" t="s">
        <v>120</v>
      </c>
      <c r="B4" s="47" t="s">
        <v>121</v>
      </c>
      <c r="C4" s="49" t="s">
        <v>124</v>
      </c>
      <c r="D4" s="113" t="str">
        <f>'Annex 2 EHV charges'!F10</f>
        <v>Import
Super Red
unit charge
(p/kWh)</v>
      </c>
      <c r="E4" s="113" t="str">
        <f>'Annex 2 EHV charges'!G10</f>
        <v>Import
fixed charge
(p/day)</v>
      </c>
      <c r="F4" s="113" t="str">
        <f>'Annex 2 EHV charges'!H10</f>
        <v>Import
capacity charge
(p/kVA/day)</v>
      </c>
      <c r="G4" s="113" t="str">
        <f>'Annex 2 EHV charges'!I10</f>
        <v>Import
exceeded capacity charge
(p/kVA/day)</v>
      </c>
      <c r="H4" s="182"/>
    </row>
    <row r="5" spans="1:8" ht="15" customHeight="1">
      <c r="A5" s="184">
        <v>700</v>
      </c>
      <c r="B5" s="185">
        <v>2000027373741</v>
      </c>
      <c r="C5" s="190" t="s">
        <v>133</v>
      </c>
      <c r="D5" s="187">
        <v>0</v>
      </c>
      <c r="E5" s="186">
        <v>17012.18</v>
      </c>
      <c r="F5" s="86">
        <v>2.06</v>
      </c>
      <c r="G5" s="86">
        <v>2.06</v>
      </c>
    </row>
    <row r="6" spans="1:8" ht="15" customHeight="1">
      <c r="A6" s="184">
        <v>701</v>
      </c>
      <c r="B6" s="185">
        <v>2000027366674</v>
      </c>
      <c r="C6" s="190" t="s">
        <v>134</v>
      </c>
      <c r="D6" s="187">
        <v>2.254</v>
      </c>
      <c r="E6" s="186">
        <v>10373.43</v>
      </c>
      <c r="F6" s="86">
        <v>2.33</v>
      </c>
      <c r="G6" s="86">
        <v>2.33</v>
      </c>
    </row>
    <row r="7" spans="1:8" ht="15" customHeight="1">
      <c r="A7" s="184">
        <v>702</v>
      </c>
      <c r="B7" s="185">
        <v>2000027342238</v>
      </c>
      <c r="C7" s="190" t="s">
        <v>135</v>
      </c>
      <c r="D7" s="187">
        <v>4.5</v>
      </c>
      <c r="E7" s="186">
        <v>6375.65</v>
      </c>
      <c r="F7" s="86">
        <v>2.78</v>
      </c>
      <c r="G7" s="86">
        <v>2.78</v>
      </c>
    </row>
    <row r="8" spans="1:8" ht="15" customHeight="1">
      <c r="A8" s="184">
        <v>704</v>
      </c>
      <c r="B8" s="185">
        <v>2000027343640</v>
      </c>
      <c r="C8" s="190" t="s">
        <v>136</v>
      </c>
      <c r="D8" s="187">
        <v>0</v>
      </c>
      <c r="E8" s="186">
        <v>2.4300000000000002</v>
      </c>
      <c r="F8" s="86">
        <v>2.09</v>
      </c>
      <c r="G8" s="86">
        <v>2.09</v>
      </c>
    </row>
    <row r="9" spans="1:8" ht="15" customHeight="1">
      <c r="A9" s="184">
        <v>706</v>
      </c>
      <c r="B9" s="185">
        <v>2000027419271</v>
      </c>
      <c r="C9" s="190" t="s">
        <v>137</v>
      </c>
      <c r="D9" s="187">
        <v>1.7589999999999999</v>
      </c>
      <c r="E9" s="186">
        <v>11.62</v>
      </c>
      <c r="F9" s="86">
        <v>1.66</v>
      </c>
      <c r="G9" s="86">
        <v>1.66</v>
      </c>
    </row>
    <row r="10" spans="1:8" ht="15" customHeight="1">
      <c r="A10" s="184">
        <v>707</v>
      </c>
      <c r="B10" s="185">
        <v>2000027427398</v>
      </c>
      <c r="C10" s="190" t="s">
        <v>138</v>
      </c>
      <c r="D10" s="187">
        <v>0</v>
      </c>
      <c r="E10" s="186">
        <v>59.2</v>
      </c>
      <c r="F10" s="86">
        <v>1.87</v>
      </c>
      <c r="G10" s="86">
        <v>1.87</v>
      </c>
    </row>
    <row r="11" spans="1:8" ht="15" customHeight="1">
      <c r="A11" s="184">
        <v>708</v>
      </c>
      <c r="B11" s="185">
        <v>2000052675995</v>
      </c>
      <c r="C11" s="190" t="s">
        <v>139</v>
      </c>
      <c r="D11" s="187">
        <v>1.8380000000000001</v>
      </c>
      <c r="E11" s="186">
        <v>7996.47</v>
      </c>
      <c r="F11" s="86">
        <v>1.83</v>
      </c>
      <c r="G11" s="86">
        <v>1.83</v>
      </c>
    </row>
    <row r="12" spans="1:8" ht="15" customHeight="1">
      <c r="A12" s="184">
        <v>709</v>
      </c>
      <c r="B12" s="185">
        <v>2000054624149</v>
      </c>
      <c r="C12" s="190" t="s">
        <v>140</v>
      </c>
      <c r="D12" s="187">
        <v>2.548</v>
      </c>
      <c r="E12" s="186">
        <v>606.65</v>
      </c>
      <c r="F12" s="86">
        <v>3.59</v>
      </c>
      <c r="G12" s="86">
        <v>3.59</v>
      </c>
    </row>
    <row r="13" spans="1:8" ht="37.5">
      <c r="A13" s="184">
        <v>710</v>
      </c>
      <c r="B13" s="185" t="s">
        <v>141</v>
      </c>
      <c r="C13" s="190" t="s">
        <v>142</v>
      </c>
      <c r="D13" s="187">
        <v>0</v>
      </c>
      <c r="E13" s="186">
        <v>11955.16</v>
      </c>
      <c r="F13" s="86">
        <v>2.17</v>
      </c>
      <c r="G13" s="86">
        <v>2.17</v>
      </c>
    </row>
    <row r="14" spans="1:8" ht="15" customHeight="1">
      <c r="A14" s="184">
        <v>711</v>
      </c>
      <c r="B14" s="185">
        <v>2000027852497</v>
      </c>
      <c r="C14" s="190" t="s">
        <v>143</v>
      </c>
      <c r="D14" s="187">
        <v>0</v>
      </c>
      <c r="E14" s="186">
        <v>8883.16</v>
      </c>
      <c r="F14" s="86">
        <v>4.03</v>
      </c>
      <c r="G14" s="86">
        <v>4.03</v>
      </c>
    </row>
    <row r="15" spans="1:8" ht="15" customHeight="1">
      <c r="A15" s="184">
        <v>712</v>
      </c>
      <c r="B15" s="185">
        <v>2000055085297</v>
      </c>
      <c r="C15" s="190" t="s">
        <v>144</v>
      </c>
      <c r="D15" s="187">
        <v>1.829</v>
      </c>
      <c r="E15" s="186">
        <v>4818.8100000000004</v>
      </c>
      <c r="F15" s="86">
        <v>2.31</v>
      </c>
      <c r="G15" s="86">
        <v>2.31</v>
      </c>
    </row>
    <row r="16" spans="1:8" ht="15" customHeight="1">
      <c r="A16" s="184">
        <v>713</v>
      </c>
      <c r="B16" s="185">
        <v>2000055085302</v>
      </c>
      <c r="C16" s="190" t="s">
        <v>145</v>
      </c>
      <c r="D16" s="187">
        <v>1.794</v>
      </c>
      <c r="E16" s="186">
        <v>12116.48</v>
      </c>
      <c r="F16" s="86">
        <v>2.1800000000000002</v>
      </c>
      <c r="G16" s="86">
        <v>2.1800000000000002</v>
      </c>
    </row>
    <row r="17" spans="1:7" ht="15" customHeight="1">
      <c r="A17" s="184">
        <v>714</v>
      </c>
      <c r="B17" s="185">
        <v>2000027366665</v>
      </c>
      <c r="C17" s="190" t="s">
        <v>146</v>
      </c>
      <c r="D17" s="187">
        <v>1.252</v>
      </c>
      <c r="E17" s="186">
        <v>707.75</v>
      </c>
      <c r="F17" s="86">
        <v>3.06</v>
      </c>
      <c r="G17" s="86">
        <v>3.06</v>
      </c>
    </row>
    <row r="18" spans="1:7" ht="15" customHeight="1">
      <c r="A18" s="184">
        <v>715</v>
      </c>
      <c r="B18" s="185">
        <v>2000051063430</v>
      </c>
      <c r="C18" s="190" t="s">
        <v>147</v>
      </c>
      <c r="D18" s="187">
        <v>2.2130000000000001</v>
      </c>
      <c r="E18" s="186">
        <v>217.4</v>
      </c>
      <c r="F18" s="86">
        <v>3.08</v>
      </c>
      <c r="G18" s="86">
        <v>3.08</v>
      </c>
    </row>
    <row r="19" spans="1:7" ht="15" customHeight="1">
      <c r="A19" s="184">
        <v>716</v>
      </c>
      <c r="B19" s="185">
        <v>2000027366762</v>
      </c>
      <c r="C19" s="190" t="s">
        <v>148</v>
      </c>
      <c r="D19" s="187">
        <v>0</v>
      </c>
      <c r="E19" s="186">
        <v>101.11</v>
      </c>
      <c r="F19" s="86">
        <v>5.8</v>
      </c>
      <c r="G19" s="86">
        <v>5.8</v>
      </c>
    </row>
    <row r="20" spans="1:7" ht="15" customHeight="1">
      <c r="A20" s="184">
        <v>717</v>
      </c>
      <c r="B20" s="185">
        <v>2000027373403</v>
      </c>
      <c r="C20" s="190" t="s">
        <v>149</v>
      </c>
      <c r="D20" s="187">
        <v>2.5670000000000002</v>
      </c>
      <c r="E20" s="186">
        <v>101.11</v>
      </c>
      <c r="F20" s="86">
        <v>4.18</v>
      </c>
      <c r="G20" s="86">
        <v>4.18</v>
      </c>
    </row>
    <row r="21" spans="1:7" ht="15" customHeight="1">
      <c r="A21" s="184">
        <v>718</v>
      </c>
      <c r="B21" s="185">
        <v>2000050571060</v>
      </c>
      <c r="C21" s="190" t="s">
        <v>150</v>
      </c>
      <c r="D21" s="187">
        <v>1.8140000000000001</v>
      </c>
      <c r="E21" s="186">
        <v>646.69000000000005</v>
      </c>
      <c r="F21" s="86">
        <v>1.23</v>
      </c>
      <c r="G21" s="86">
        <v>1.23</v>
      </c>
    </row>
    <row r="22" spans="1:7" ht="15" customHeight="1">
      <c r="A22" s="184">
        <v>719</v>
      </c>
      <c r="B22" s="185">
        <v>2000027419449</v>
      </c>
      <c r="C22" s="190" t="s">
        <v>151</v>
      </c>
      <c r="D22" s="187">
        <v>1.7969999999999999</v>
      </c>
      <c r="E22" s="186">
        <v>101.11</v>
      </c>
      <c r="F22" s="86">
        <v>2.94</v>
      </c>
      <c r="G22" s="86">
        <v>2.94</v>
      </c>
    </row>
    <row r="23" spans="1:7" ht="15" customHeight="1">
      <c r="A23" s="184">
        <v>800</v>
      </c>
      <c r="B23" s="185">
        <v>2000050277851</v>
      </c>
      <c r="C23" s="190" t="s">
        <v>152</v>
      </c>
      <c r="D23" s="187">
        <v>0</v>
      </c>
      <c r="E23" s="186">
        <v>861.84</v>
      </c>
      <c r="F23" s="86">
        <v>1.53</v>
      </c>
      <c r="G23" s="86">
        <v>1.53</v>
      </c>
    </row>
    <row r="24" spans="1:7" ht="15" customHeight="1">
      <c r="A24" s="184">
        <v>801</v>
      </c>
      <c r="B24" s="185">
        <v>2000050393707</v>
      </c>
      <c r="C24" s="190" t="s">
        <v>153</v>
      </c>
      <c r="D24" s="187">
        <v>0</v>
      </c>
      <c r="E24" s="186">
        <v>861.84</v>
      </c>
      <c r="F24" s="86">
        <v>1.82</v>
      </c>
      <c r="G24" s="86">
        <v>1.82</v>
      </c>
    </row>
    <row r="25" spans="1:7" ht="15" customHeight="1">
      <c r="A25" s="184">
        <v>802</v>
      </c>
      <c r="B25" s="185">
        <v>2000027366841</v>
      </c>
      <c r="C25" s="190" t="s">
        <v>154</v>
      </c>
      <c r="D25" s="187">
        <v>1.359</v>
      </c>
      <c r="E25" s="186">
        <v>249.61</v>
      </c>
      <c r="F25" s="86">
        <v>4.66</v>
      </c>
      <c r="G25" s="86">
        <v>4.66</v>
      </c>
    </row>
    <row r="26" spans="1:7" ht="15" customHeight="1">
      <c r="A26" s="184">
        <v>803</v>
      </c>
      <c r="B26" s="185">
        <v>2000050277513</v>
      </c>
      <c r="C26" s="190" t="s">
        <v>155</v>
      </c>
      <c r="D26" s="187">
        <v>0</v>
      </c>
      <c r="E26" s="186">
        <v>1059.51</v>
      </c>
      <c r="F26" s="86">
        <v>2.8</v>
      </c>
      <c r="G26" s="86">
        <v>2.8</v>
      </c>
    </row>
    <row r="27" spans="1:7" ht="15" customHeight="1">
      <c r="A27" s="184">
        <v>817</v>
      </c>
      <c r="B27" s="185">
        <v>2000050481327</v>
      </c>
      <c r="C27" s="190" t="s">
        <v>156</v>
      </c>
      <c r="D27" s="187">
        <v>0</v>
      </c>
      <c r="E27" s="186">
        <v>794.63</v>
      </c>
      <c r="F27" s="86">
        <v>2.93</v>
      </c>
      <c r="G27" s="86">
        <v>2.93</v>
      </c>
    </row>
    <row r="28" spans="1:7" ht="15" customHeight="1">
      <c r="A28" s="184">
        <v>837</v>
      </c>
      <c r="B28" s="185">
        <v>2000050481309</v>
      </c>
      <c r="C28" s="190" t="s">
        <v>157</v>
      </c>
      <c r="D28" s="187">
        <v>0</v>
      </c>
      <c r="E28" s="186">
        <v>794.63</v>
      </c>
      <c r="F28" s="86">
        <v>4.6399999999999997</v>
      </c>
      <c r="G28" s="86">
        <v>4.6399999999999997</v>
      </c>
    </row>
    <row r="29" spans="1:7" ht="37.5">
      <c r="A29" s="184">
        <v>804</v>
      </c>
      <c r="B29" s="185" t="s">
        <v>158</v>
      </c>
      <c r="C29" s="190" t="s">
        <v>159</v>
      </c>
      <c r="D29" s="187">
        <v>2.0230000000000001</v>
      </c>
      <c r="E29" s="186">
        <v>1292.76</v>
      </c>
      <c r="F29" s="86">
        <v>1.86</v>
      </c>
      <c r="G29" s="86">
        <v>1.86</v>
      </c>
    </row>
    <row r="30" spans="1:7" ht="15" customHeight="1">
      <c r="A30" s="184">
        <v>805</v>
      </c>
      <c r="B30" s="185">
        <v>2000027474820</v>
      </c>
      <c r="C30" s="190" t="s">
        <v>160</v>
      </c>
      <c r="D30" s="187">
        <v>0</v>
      </c>
      <c r="E30" s="186">
        <v>264.05</v>
      </c>
      <c r="F30" s="86">
        <v>1.71</v>
      </c>
      <c r="G30" s="86">
        <v>1.71</v>
      </c>
    </row>
    <row r="31" spans="1:7" ht="15" customHeight="1">
      <c r="A31" s="184">
        <v>806</v>
      </c>
      <c r="B31" s="185">
        <v>2000027454188</v>
      </c>
      <c r="C31" s="190" t="s">
        <v>161</v>
      </c>
      <c r="D31" s="187">
        <v>1.2829999999999999</v>
      </c>
      <c r="E31" s="186">
        <v>861.84</v>
      </c>
      <c r="F31" s="86">
        <v>2.0699999999999998</v>
      </c>
      <c r="G31" s="86">
        <v>2.0699999999999998</v>
      </c>
    </row>
    <row r="32" spans="1:7" ht="15" customHeight="1">
      <c r="A32" s="184">
        <v>807</v>
      </c>
      <c r="B32" s="185">
        <v>2000027454452</v>
      </c>
      <c r="C32" s="190" t="s">
        <v>162</v>
      </c>
      <c r="D32" s="187">
        <v>1.669</v>
      </c>
      <c r="E32" s="186">
        <v>430.92</v>
      </c>
      <c r="F32" s="86">
        <v>2.7</v>
      </c>
      <c r="G32" s="86">
        <v>2.7</v>
      </c>
    </row>
    <row r="33" spans="1:7" ht="15" customHeight="1">
      <c r="A33" s="184">
        <v>808</v>
      </c>
      <c r="B33" s="185">
        <v>2000052503790</v>
      </c>
      <c r="C33" s="190" t="s">
        <v>163</v>
      </c>
      <c r="D33" s="187">
        <v>1.2729999999999999</v>
      </c>
      <c r="E33" s="186">
        <v>861.84</v>
      </c>
      <c r="F33" s="86">
        <v>2.23</v>
      </c>
      <c r="G33" s="86">
        <v>2.23</v>
      </c>
    </row>
    <row r="34" spans="1:7" ht="15" customHeight="1">
      <c r="A34" s="184">
        <v>809</v>
      </c>
      <c r="B34" s="185">
        <v>2000027297816</v>
      </c>
      <c r="C34" s="190" t="s">
        <v>164</v>
      </c>
      <c r="D34" s="187">
        <v>0</v>
      </c>
      <c r="E34" s="186">
        <v>492.26</v>
      </c>
      <c r="F34" s="86">
        <v>0.42</v>
      </c>
      <c r="G34" s="86">
        <v>0.42</v>
      </c>
    </row>
    <row r="35" spans="1:7" ht="15" customHeight="1">
      <c r="A35" s="184">
        <v>810</v>
      </c>
      <c r="B35" s="185">
        <v>2000050467030</v>
      </c>
      <c r="C35" s="190" t="s">
        <v>165</v>
      </c>
      <c r="D35" s="187">
        <v>0</v>
      </c>
      <c r="E35" s="186">
        <v>910.75</v>
      </c>
      <c r="F35" s="86">
        <v>0.6</v>
      </c>
      <c r="G35" s="86">
        <v>0.6</v>
      </c>
    </row>
    <row r="36" spans="1:7" ht="15" customHeight="1">
      <c r="A36" s="184">
        <v>811</v>
      </c>
      <c r="B36" s="185">
        <v>2000051063927</v>
      </c>
      <c r="C36" s="190" t="s">
        <v>166</v>
      </c>
      <c r="D36" s="187">
        <v>0</v>
      </c>
      <c r="E36" s="186">
        <v>510.05</v>
      </c>
      <c r="F36" s="86">
        <v>7.54</v>
      </c>
      <c r="G36" s="86">
        <v>7.54</v>
      </c>
    </row>
    <row r="37" spans="1:7" ht="15" customHeight="1">
      <c r="A37" s="184">
        <v>812</v>
      </c>
      <c r="B37" s="185">
        <v>2000027339192</v>
      </c>
      <c r="C37" s="190" t="s">
        <v>167</v>
      </c>
      <c r="D37" s="187">
        <v>0</v>
      </c>
      <c r="E37" s="186">
        <v>2.25</v>
      </c>
      <c r="F37" s="86">
        <v>3</v>
      </c>
      <c r="G37" s="86">
        <v>3</v>
      </c>
    </row>
    <row r="38" spans="1:7" ht="15" customHeight="1">
      <c r="A38" s="184">
        <v>812</v>
      </c>
      <c r="B38" s="185">
        <v>2000050544330</v>
      </c>
      <c r="C38" s="190" t="s">
        <v>168</v>
      </c>
      <c r="D38" s="187">
        <v>4.47</v>
      </c>
      <c r="E38" s="186">
        <v>2.25</v>
      </c>
      <c r="F38" s="86">
        <v>3.56</v>
      </c>
      <c r="G38" s="86">
        <v>3.56</v>
      </c>
    </row>
    <row r="39" spans="1:7" ht="112.5">
      <c r="A39" s="184">
        <v>813</v>
      </c>
      <c r="B39" s="185" t="s">
        <v>169</v>
      </c>
      <c r="C39" s="190" t="s">
        <v>170</v>
      </c>
      <c r="D39" s="187">
        <v>0</v>
      </c>
      <c r="E39" s="186">
        <v>6210.94</v>
      </c>
      <c r="F39" s="86">
        <v>4.45</v>
      </c>
      <c r="G39" s="86">
        <v>4.45</v>
      </c>
    </row>
    <row r="40" spans="1:7" ht="15" customHeight="1">
      <c r="A40" s="184">
        <v>814</v>
      </c>
      <c r="B40" s="185">
        <v>2000027340036</v>
      </c>
      <c r="C40" s="190" t="s">
        <v>171</v>
      </c>
      <c r="D40" s="187">
        <v>4.7119999999999997</v>
      </c>
      <c r="E40" s="186">
        <v>331.07</v>
      </c>
      <c r="F40" s="86">
        <v>1.55</v>
      </c>
      <c r="G40" s="86">
        <v>1.55</v>
      </c>
    </row>
    <row r="41" spans="1:7" ht="15" customHeight="1">
      <c r="A41" s="184">
        <v>815</v>
      </c>
      <c r="B41" s="185">
        <v>2000027454648</v>
      </c>
      <c r="C41" s="190" t="s">
        <v>172</v>
      </c>
      <c r="D41" s="187">
        <v>0</v>
      </c>
      <c r="E41" s="186">
        <v>1894.45</v>
      </c>
      <c r="F41" s="86">
        <v>1.75</v>
      </c>
      <c r="G41" s="86">
        <v>1.75</v>
      </c>
    </row>
    <row r="42" spans="1:7" ht="15" customHeight="1">
      <c r="A42" s="184">
        <v>816</v>
      </c>
      <c r="B42" s="185">
        <v>2000027306995</v>
      </c>
      <c r="C42" s="190" t="s">
        <v>173</v>
      </c>
      <c r="D42" s="187">
        <v>0</v>
      </c>
      <c r="E42" s="186">
        <v>539.21</v>
      </c>
      <c r="F42" s="86">
        <v>2.41</v>
      </c>
      <c r="G42" s="86">
        <v>2.41</v>
      </c>
    </row>
    <row r="43" spans="1:7" ht="15" customHeight="1">
      <c r="A43" s="184">
        <v>818</v>
      </c>
      <c r="B43" s="185">
        <v>2000050277160</v>
      </c>
      <c r="C43" s="190" t="s">
        <v>174</v>
      </c>
      <c r="D43" s="187">
        <v>0</v>
      </c>
      <c r="E43" s="186">
        <v>53017.279999999999</v>
      </c>
      <c r="F43" s="86">
        <v>7.59</v>
      </c>
      <c r="G43" s="86">
        <v>7.59</v>
      </c>
    </row>
    <row r="44" spans="1:7" ht="15" customHeight="1">
      <c r="A44" s="184">
        <v>819</v>
      </c>
      <c r="B44" s="185">
        <v>2000027466068</v>
      </c>
      <c r="C44" s="190" t="s">
        <v>175</v>
      </c>
      <c r="D44" s="187">
        <v>0</v>
      </c>
      <c r="E44" s="186">
        <v>104.2</v>
      </c>
      <c r="F44" s="86">
        <v>2.67</v>
      </c>
      <c r="G44" s="86">
        <v>2.67</v>
      </c>
    </row>
    <row r="45" spans="1:7" ht="15" customHeight="1">
      <c r="A45" s="184">
        <v>7174</v>
      </c>
      <c r="B45" s="185">
        <v>7174</v>
      </c>
      <c r="C45" s="190" t="s">
        <v>176</v>
      </c>
      <c r="D45" s="187">
        <v>0</v>
      </c>
      <c r="E45" s="186">
        <v>235.95</v>
      </c>
      <c r="F45" s="86">
        <v>0.9</v>
      </c>
      <c r="G45" s="86">
        <v>0.9</v>
      </c>
    </row>
    <row r="46" spans="1:7" ht="15" customHeight="1">
      <c r="A46" s="184">
        <v>823</v>
      </c>
      <c r="B46" s="185">
        <v>2000053759147</v>
      </c>
      <c r="C46" s="190" t="s">
        <v>177</v>
      </c>
      <c r="D46" s="187">
        <v>0</v>
      </c>
      <c r="E46" s="186">
        <v>185.45</v>
      </c>
      <c r="F46" s="86">
        <v>0.76</v>
      </c>
      <c r="G46" s="86">
        <v>0.76</v>
      </c>
    </row>
    <row r="47" spans="1:7" ht="15" customHeight="1">
      <c r="A47" s="184">
        <v>824</v>
      </c>
      <c r="B47" s="185">
        <v>2000027366498</v>
      </c>
      <c r="C47" s="190" t="s">
        <v>178</v>
      </c>
      <c r="D47" s="187">
        <v>1.2769999999999999</v>
      </c>
      <c r="E47" s="186">
        <v>9781.35</v>
      </c>
      <c r="F47" s="86">
        <v>2.82</v>
      </c>
      <c r="G47" s="86">
        <v>2.82</v>
      </c>
    </row>
    <row r="48" spans="1:7" ht="15" customHeight="1">
      <c r="A48" s="184">
        <v>825</v>
      </c>
      <c r="B48" s="185">
        <v>2000027323866</v>
      </c>
      <c r="C48" s="190" t="s">
        <v>179</v>
      </c>
      <c r="D48" s="187">
        <v>0</v>
      </c>
      <c r="E48" s="186">
        <v>20183.259999999998</v>
      </c>
      <c r="F48" s="86">
        <v>3.37</v>
      </c>
      <c r="G48" s="86">
        <v>3.37</v>
      </c>
    </row>
    <row r="49" spans="1:7" ht="15" customHeight="1">
      <c r="A49" s="184">
        <v>826</v>
      </c>
      <c r="B49" s="185">
        <v>2000027318634</v>
      </c>
      <c r="C49" s="190" t="s">
        <v>180</v>
      </c>
      <c r="D49" s="187">
        <v>0</v>
      </c>
      <c r="E49" s="186">
        <v>7241.66</v>
      </c>
      <c r="F49" s="86">
        <v>1.98</v>
      </c>
      <c r="G49" s="86">
        <v>1.98</v>
      </c>
    </row>
    <row r="50" spans="1:7" ht="15" customHeight="1">
      <c r="A50" s="184">
        <v>827</v>
      </c>
      <c r="B50" s="185">
        <v>2000052503805</v>
      </c>
      <c r="C50" s="190" t="s">
        <v>181</v>
      </c>
      <c r="D50" s="187">
        <v>1.351</v>
      </c>
      <c r="E50" s="186">
        <v>861.84</v>
      </c>
      <c r="F50" s="86">
        <v>2.25</v>
      </c>
      <c r="G50" s="86">
        <v>2.25</v>
      </c>
    </row>
    <row r="51" spans="1:7" ht="15" customHeight="1">
      <c r="A51" s="184">
        <v>829</v>
      </c>
      <c r="B51" s="185">
        <v>2000050275552</v>
      </c>
      <c r="C51" s="190" t="s">
        <v>182</v>
      </c>
      <c r="D51" s="187">
        <v>0</v>
      </c>
      <c r="E51" s="186">
        <v>4952.59</v>
      </c>
      <c r="F51" s="86">
        <v>2.34</v>
      </c>
      <c r="G51" s="86">
        <v>2.34</v>
      </c>
    </row>
    <row r="52" spans="1:7" ht="15" customHeight="1">
      <c r="A52" s="184">
        <v>820</v>
      </c>
      <c r="B52" s="185">
        <v>2000052993042</v>
      </c>
      <c r="C52" s="190" t="s">
        <v>183</v>
      </c>
      <c r="D52" s="187">
        <v>1.7470000000000001</v>
      </c>
      <c r="E52" s="186">
        <v>242.65</v>
      </c>
      <c r="F52" s="86">
        <v>1.1100000000000001</v>
      </c>
      <c r="G52" s="86">
        <v>1.1100000000000001</v>
      </c>
    </row>
    <row r="53" spans="1:7" ht="15" customHeight="1">
      <c r="A53" s="184">
        <v>830</v>
      </c>
      <c r="B53" s="185">
        <v>2000050277986</v>
      </c>
      <c r="C53" s="190" t="s">
        <v>184</v>
      </c>
      <c r="D53" s="187">
        <v>0</v>
      </c>
      <c r="E53" s="186">
        <v>26910.6</v>
      </c>
      <c r="F53" s="86">
        <v>0.96</v>
      </c>
      <c r="G53" s="86">
        <v>0.96</v>
      </c>
    </row>
    <row r="54" spans="1:7" ht="15" customHeight="1">
      <c r="A54" s="184">
        <v>854</v>
      </c>
      <c r="B54" s="185">
        <v>2000052369584</v>
      </c>
      <c r="C54" s="190" t="s">
        <v>185</v>
      </c>
      <c r="D54" s="187">
        <v>0</v>
      </c>
      <c r="E54" s="186">
        <v>26372.87</v>
      </c>
      <c r="F54" s="86">
        <v>2.06</v>
      </c>
      <c r="G54" s="86">
        <v>2.06</v>
      </c>
    </row>
    <row r="55" spans="1:7" ht="15" customHeight="1">
      <c r="A55" s="184">
        <v>835</v>
      </c>
      <c r="B55" s="185">
        <v>2000050275543</v>
      </c>
      <c r="C55" s="190" t="s">
        <v>186</v>
      </c>
      <c r="D55" s="187">
        <v>0</v>
      </c>
      <c r="E55" s="186">
        <v>2901.43</v>
      </c>
      <c r="F55" s="86">
        <v>1.61</v>
      </c>
      <c r="G55" s="86">
        <v>1.61</v>
      </c>
    </row>
    <row r="56" spans="1:7" ht="15" customHeight="1">
      <c r="A56" s="184">
        <v>836</v>
      </c>
      <c r="B56" s="185">
        <v>2000051425787</v>
      </c>
      <c r="C56" s="190" t="s">
        <v>187</v>
      </c>
      <c r="D56" s="187">
        <v>0</v>
      </c>
      <c r="E56" s="186">
        <v>846.1</v>
      </c>
      <c r="F56" s="86">
        <v>5.95</v>
      </c>
      <c r="G56" s="86">
        <v>5.95</v>
      </c>
    </row>
    <row r="57" spans="1:7" ht="15" customHeight="1">
      <c r="A57" s="184">
        <v>4033</v>
      </c>
      <c r="B57" s="185">
        <v>4033</v>
      </c>
      <c r="C57" s="190" t="s">
        <v>188</v>
      </c>
      <c r="D57" s="187">
        <v>0</v>
      </c>
      <c r="E57" s="186">
        <v>0.18</v>
      </c>
      <c r="F57" s="86">
        <v>1.84</v>
      </c>
      <c r="G57" s="86">
        <v>1.84</v>
      </c>
    </row>
    <row r="58" spans="1:7" ht="15" customHeight="1">
      <c r="A58" s="184">
        <v>4548</v>
      </c>
      <c r="B58" s="185">
        <v>4548</v>
      </c>
      <c r="C58" s="190" t="s">
        <v>189</v>
      </c>
      <c r="D58" s="187">
        <v>0</v>
      </c>
      <c r="E58" s="186">
        <v>0.03</v>
      </c>
      <c r="F58" s="86">
        <v>1.1299999999999999</v>
      </c>
      <c r="G58" s="86">
        <v>1.1299999999999999</v>
      </c>
    </row>
    <row r="59" spans="1:7" ht="15" customHeight="1">
      <c r="A59" s="184">
        <v>839</v>
      </c>
      <c r="B59" s="185">
        <v>2000053874062</v>
      </c>
      <c r="C59" s="190" t="s">
        <v>190</v>
      </c>
      <c r="D59" s="187">
        <v>0</v>
      </c>
      <c r="E59" s="186">
        <v>2.31</v>
      </c>
      <c r="F59" s="86">
        <v>3.4</v>
      </c>
      <c r="G59" s="86">
        <v>3.4</v>
      </c>
    </row>
    <row r="60" spans="1:7" ht="15" customHeight="1">
      <c r="A60" s="184">
        <v>505</v>
      </c>
      <c r="B60" s="185">
        <v>2000053874105</v>
      </c>
      <c r="C60" s="190" t="s">
        <v>191</v>
      </c>
      <c r="D60" s="187">
        <v>0</v>
      </c>
      <c r="E60" s="186">
        <v>3.47</v>
      </c>
      <c r="F60" s="86">
        <v>2.94</v>
      </c>
      <c r="G60" s="86">
        <v>2.94</v>
      </c>
    </row>
    <row r="61" spans="1:7" ht="15" customHeight="1">
      <c r="A61" s="184">
        <v>840</v>
      </c>
      <c r="B61" s="185">
        <v>2000051011929</v>
      </c>
      <c r="C61" s="190" t="s">
        <v>192</v>
      </c>
      <c r="D61" s="187">
        <v>0</v>
      </c>
      <c r="E61" s="186">
        <v>24.76</v>
      </c>
      <c r="F61" s="86">
        <v>0.88</v>
      </c>
      <c r="G61" s="86">
        <v>0.88</v>
      </c>
    </row>
    <row r="62" spans="1:7" ht="15" customHeight="1">
      <c r="A62" s="184">
        <v>7393</v>
      </c>
      <c r="B62" s="185">
        <v>7393</v>
      </c>
      <c r="C62" s="190" t="s">
        <v>193</v>
      </c>
      <c r="D62" s="187">
        <v>1.905</v>
      </c>
      <c r="E62" s="186">
        <v>2.92</v>
      </c>
      <c r="F62" s="86">
        <v>1.44</v>
      </c>
      <c r="G62" s="86">
        <v>1.44</v>
      </c>
    </row>
    <row r="63" spans="1:7" ht="15" customHeight="1">
      <c r="A63" s="184">
        <v>7394</v>
      </c>
      <c r="B63" s="185">
        <v>7394</v>
      </c>
      <c r="C63" s="190" t="s">
        <v>194</v>
      </c>
      <c r="D63" s="187">
        <v>0</v>
      </c>
      <c r="E63" s="186">
        <v>2.2000000000000002</v>
      </c>
      <c r="F63" s="86">
        <v>0.97</v>
      </c>
      <c r="G63" s="86">
        <v>0.97</v>
      </c>
    </row>
    <row r="64" spans="1:7" ht="15" customHeight="1">
      <c r="A64" s="184">
        <v>844</v>
      </c>
      <c r="B64" s="185">
        <v>2000027491213</v>
      </c>
      <c r="C64" s="190" t="s">
        <v>195</v>
      </c>
      <c r="D64" s="187">
        <v>0</v>
      </c>
      <c r="E64" s="186">
        <v>19.63</v>
      </c>
      <c r="F64" s="86">
        <v>0.85</v>
      </c>
      <c r="G64" s="86">
        <v>0.85</v>
      </c>
    </row>
    <row r="65" spans="1:7" ht="15" customHeight="1">
      <c r="A65" s="184">
        <v>844</v>
      </c>
      <c r="B65" s="185">
        <v>2000050044320</v>
      </c>
      <c r="C65" s="190" t="s">
        <v>196</v>
      </c>
      <c r="D65" s="187">
        <v>0</v>
      </c>
      <c r="E65" s="186">
        <v>8.3000000000000007</v>
      </c>
      <c r="F65" s="86">
        <v>0.85</v>
      </c>
      <c r="G65" s="86">
        <v>0.85</v>
      </c>
    </row>
    <row r="66" spans="1:7" ht="15" customHeight="1">
      <c r="A66" s="184">
        <v>844</v>
      </c>
      <c r="B66" s="185">
        <v>2000052468930</v>
      </c>
      <c r="C66" s="190" t="s">
        <v>197</v>
      </c>
      <c r="D66" s="187">
        <v>0</v>
      </c>
      <c r="E66" s="186">
        <v>2.15</v>
      </c>
      <c r="F66" s="86">
        <v>0.85</v>
      </c>
      <c r="G66" s="86">
        <v>0.85</v>
      </c>
    </row>
    <row r="67" spans="1:7" ht="15" customHeight="1">
      <c r="A67" s="184">
        <v>845</v>
      </c>
      <c r="B67" s="185">
        <v>2000050437959</v>
      </c>
      <c r="C67" s="190" t="s">
        <v>198</v>
      </c>
      <c r="D67" s="187">
        <v>0</v>
      </c>
      <c r="E67" s="186">
        <v>4282.83</v>
      </c>
      <c r="F67" s="86">
        <v>5.54</v>
      </c>
      <c r="G67" s="86">
        <v>5.54</v>
      </c>
    </row>
    <row r="68" spans="1:7" ht="15" customHeight="1">
      <c r="A68" s="184">
        <v>846</v>
      </c>
      <c r="B68" s="185">
        <v>2000050552457</v>
      </c>
      <c r="C68" s="190" t="s">
        <v>199</v>
      </c>
      <c r="D68" s="187">
        <v>1.1779999999999999</v>
      </c>
      <c r="E68" s="186">
        <v>10.79</v>
      </c>
      <c r="F68" s="86">
        <v>1.1299999999999999</v>
      </c>
      <c r="G68" s="86">
        <v>1.1299999999999999</v>
      </c>
    </row>
    <row r="69" spans="1:7" ht="38" customHeight="1">
      <c r="A69" s="184">
        <v>847</v>
      </c>
      <c r="B69" s="185" t="s">
        <v>1820</v>
      </c>
      <c r="C69" s="190" t="s">
        <v>200</v>
      </c>
      <c r="D69" s="187">
        <v>0</v>
      </c>
      <c r="E69" s="186">
        <v>23.6</v>
      </c>
      <c r="F69" s="86">
        <v>0.98</v>
      </c>
      <c r="G69" s="86">
        <v>0.98</v>
      </c>
    </row>
    <row r="70" spans="1:7" ht="15" customHeight="1">
      <c r="A70" s="184">
        <v>849</v>
      </c>
      <c r="B70" s="185">
        <v>2000052866920</v>
      </c>
      <c r="C70" s="190" t="s">
        <v>201</v>
      </c>
      <c r="D70" s="187">
        <v>0</v>
      </c>
      <c r="E70" s="186">
        <v>4889.93</v>
      </c>
      <c r="F70" s="86">
        <v>4.22</v>
      </c>
      <c r="G70" s="86">
        <v>4.22</v>
      </c>
    </row>
    <row r="71" spans="1:7" ht="15" customHeight="1">
      <c r="A71" s="184">
        <v>851</v>
      </c>
      <c r="B71" s="185">
        <v>2000051336018</v>
      </c>
      <c r="C71" s="190" t="s">
        <v>202</v>
      </c>
      <c r="D71" s="187">
        <v>0</v>
      </c>
      <c r="E71" s="186">
        <v>1042.04</v>
      </c>
      <c r="F71" s="86">
        <v>1.89</v>
      </c>
      <c r="G71" s="86">
        <v>1.89</v>
      </c>
    </row>
    <row r="72" spans="1:7" ht="15" customHeight="1">
      <c r="A72" s="184">
        <v>853</v>
      </c>
      <c r="B72" s="185">
        <v>2000052659600</v>
      </c>
      <c r="C72" s="190" t="s">
        <v>203</v>
      </c>
      <c r="D72" s="187">
        <v>3.2519999999999998</v>
      </c>
      <c r="E72" s="186">
        <v>277.49</v>
      </c>
      <c r="F72" s="86">
        <v>1.59</v>
      </c>
      <c r="G72" s="86">
        <v>1.59</v>
      </c>
    </row>
    <row r="73" spans="1:7" ht="15" customHeight="1">
      <c r="A73" s="184">
        <v>855</v>
      </c>
      <c r="B73" s="185">
        <v>2000050276556</v>
      </c>
      <c r="C73" s="190" t="s">
        <v>204</v>
      </c>
      <c r="D73" s="187">
        <v>1.2789999999999999</v>
      </c>
      <c r="E73" s="186">
        <v>430.92</v>
      </c>
      <c r="F73" s="86">
        <v>2.29</v>
      </c>
      <c r="G73" s="86">
        <v>2.29</v>
      </c>
    </row>
    <row r="74" spans="1:7" ht="15" customHeight="1">
      <c r="A74" s="184">
        <v>856</v>
      </c>
      <c r="B74" s="185">
        <v>2000054315483</v>
      </c>
      <c r="C74" s="190" t="s">
        <v>205</v>
      </c>
      <c r="D74" s="187">
        <v>0</v>
      </c>
      <c r="E74" s="186">
        <v>430.92</v>
      </c>
      <c r="F74" s="86">
        <v>3.06</v>
      </c>
      <c r="G74" s="86">
        <v>3.06</v>
      </c>
    </row>
    <row r="75" spans="1:7" ht="15" customHeight="1">
      <c r="A75" s="184">
        <v>857</v>
      </c>
      <c r="B75" s="185">
        <v>2000054359392</v>
      </c>
      <c r="C75" s="190" t="s">
        <v>206</v>
      </c>
      <c r="D75" s="187">
        <v>0</v>
      </c>
      <c r="E75" s="186">
        <v>249.61</v>
      </c>
      <c r="F75" s="86">
        <v>2.4700000000000002</v>
      </c>
      <c r="G75" s="86">
        <v>2.4700000000000002</v>
      </c>
    </row>
    <row r="76" spans="1:7" ht="15" customHeight="1">
      <c r="A76" s="184">
        <v>858</v>
      </c>
      <c r="B76" s="185">
        <v>2000051445019</v>
      </c>
      <c r="C76" s="190" t="s">
        <v>207</v>
      </c>
      <c r="D76" s="187">
        <v>4.7939999999999996</v>
      </c>
      <c r="E76" s="186">
        <v>4.5199999999999996</v>
      </c>
      <c r="F76" s="86">
        <v>1.98</v>
      </c>
      <c r="G76" s="86">
        <v>1.98</v>
      </c>
    </row>
    <row r="77" spans="1:7" ht="15" customHeight="1">
      <c r="A77" s="184">
        <v>859</v>
      </c>
      <c r="B77" s="185">
        <v>2000054431783</v>
      </c>
      <c r="C77" s="190" t="s">
        <v>208</v>
      </c>
      <c r="D77" s="187">
        <v>1.714</v>
      </c>
      <c r="E77" s="186">
        <v>12.22</v>
      </c>
      <c r="F77" s="86">
        <v>0.86</v>
      </c>
      <c r="G77" s="86">
        <v>0.86</v>
      </c>
    </row>
    <row r="78" spans="1:7" ht="15" customHeight="1">
      <c r="A78" s="184">
        <v>860</v>
      </c>
      <c r="B78" s="185">
        <v>2000054674344</v>
      </c>
      <c r="C78" s="190" t="s">
        <v>209</v>
      </c>
      <c r="D78" s="187">
        <v>1.984</v>
      </c>
      <c r="E78" s="186">
        <v>226.73</v>
      </c>
      <c r="F78" s="86">
        <v>1.1599999999999999</v>
      </c>
      <c r="G78" s="86">
        <v>1.1599999999999999</v>
      </c>
    </row>
    <row r="79" spans="1:7" ht="15" customHeight="1">
      <c r="A79" s="184">
        <v>7303</v>
      </c>
      <c r="B79" s="185">
        <v>7303</v>
      </c>
      <c r="C79" s="190" t="s">
        <v>210</v>
      </c>
      <c r="D79" s="187">
        <v>0.26600000000000001</v>
      </c>
      <c r="E79" s="186">
        <v>0</v>
      </c>
      <c r="F79" s="86">
        <v>7</v>
      </c>
      <c r="G79" s="86">
        <v>7</v>
      </c>
    </row>
    <row r="80" spans="1:7" ht="15" customHeight="1">
      <c r="A80" s="184">
        <v>863</v>
      </c>
      <c r="B80" s="185">
        <v>2000055109274</v>
      </c>
      <c r="C80" s="190" t="s">
        <v>211</v>
      </c>
      <c r="D80" s="187">
        <v>0</v>
      </c>
      <c r="E80" s="186">
        <v>0.62</v>
      </c>
      <c r="F80" s="86">
        <v>5.91</v>
      </c>
      <c r="G80" s="86">
        <v>5.91</v>
      </c>
    </row>
    <row r="81" spans="1:7" ht="15" customHeight="1">
      <c r="A81" s="184">
        <v>852</v>
      </c>
      <c r="B81" s="185">
        <v>2000055132440</v>
      </c>
      <c r="C81" s="190" t="s">
        <v>212</v>
      </c>
      <c r="D81" s="187">
        <v>0</v>
      </c>
      <c r="E81" s="186">
        <v>3.07</v>
      </c>
      <c r="F81" s="86">
        <v>1.32</v>
      </c>
      <c r="G81" s="86">
        <v>1.32</v>
      </c>
    </row>
    <row r="82" spans="1:7" ht="15" customHeight="1">
      <c r="A82" s="184">
        <v>862</v>
      </c>
      <c r="B82" s="185">
        <v>2000055138985</v>
      </c>
      <c r="C82" s="190" t="s">
        <v>213</v>
      </c>
      <c r="D82" s="187">
        <v>0</v>
      </c>
      <c r="E82" s="186">
        <v>1.24</v>
      </c>
      <c r="F82" s="86">
        <v>1.85</v>
      </c>
      <c r="G82" s="86">
        <v>1.85</v>
      </c>
    </row>
    <row r="83" spans="1:7" ht="15" customHeight="1">
      <c r="A83" s="184">
        <v>864</v>
      </c>
      <c r="B83" s="185">
        <v>2000055125815</v>
      </c>
      <c r="C83" s="190" t="s">
        <v>214</v>
      </c>
      <c r="D83" s="187">
        <v>4.4649999999999999</v>
      </c>
      <c r="E83" s="186">
        <v>6.83</v>
      </c>
      <c r="F83" s="86">
        <v>2.64</v>
      </c>
      <c r="G83" s="86">
        <v>2.64</v>
      </c>
    </row>
    <row r="84" spans="1:7" ht="15" customHeight="1">
      <c r="A84" s="184">
        <v>865</v>
      </c>
      <c r="B84" s="185">
        <v>2000055125842</v>
      </c>
      <c r="C84" s="190" t="s">
        <v>215</v>
      </c>
      <c r="D84" s="187">
        <v>4.5039999999999996</v>
      </c>
      <c r="E84" s="186">
        <v>2.98</v>
      </c>
      <c r="F84" s="86">
        <v>5.08</v>
      </c>
      <c r="G84" s="86">
        <v>5.08</v>
      </c>
    </row>
    <row r="85" spans="1:7" ht="15" customHeight="1">
      <c r="A85" s="184">
        <v>866</v>
      </c>
      <c r="B85" s="185">
        <v>2000055213940</v>
      </c>
      <c r="C85" s="190" t="s">
        <v>216</v>
      </c>
      <c r="D85" s="187">
        <v>4.5039999999999996</v>
      </c>
      <c r="E85" s="186">
        <v>1.42</v>
      </c>
      <c r="F85" s="86">
        <v>4.9800000000000004</v>
      </c>
      <c r="G85" s="86">
        <v>4.9800000000000004</v>
      </c>
    </row>
    <row r="86" spans="1:7" ht="15" customHeight="1">
      <c r="A86" s="184">
        <v>861</v>
      </c>
      <c r="B86" s="185">
        <v>2000055029502</v>
      </c>
      <c r="C86" s="190" t="s">
        <v>217</v>
      </c>
      <c r="D86" s="187">
        <v>0</v>
      </c>
      <c r="E86" s="186">
        <v>101.11</v>
      </c>
      <c r="F86" s="86">
        <v>2.0099999999999998</v>
      </c>
      <c r="G86" s="86">
        <v>2.0099999999999998</v>
      </c>
    </row>
    <row r="87" spans="1:7" ht="15" customHeight="1">
      <c r="A87" s="184">
        <v>861</v>
      </c>
      <c r="B87" s="185">
        <v>2000055029511</v>
      </c>
      <c r="C87" s="190" t="s">
        <v>218</v>
      </c>
      <c r="D87" s="187">
        <v>0</v>
      </c>
      <c r="E87" s="186">
        <v>101.11</v>
      </c>
      <c r="F87" s="86">
        <v>2.0299999999999998</v>
      </c>
      <c r="G87" s="86">
        <v>2.0299999999999998</v>
      </c>
    </row>
    <row r="88" spans="1:7" ht="15" customHeight="1">
      <c r="A88" s="184">
        <v>861</v>
      </c>
      <c r="B88" s="185">
        <v>2000055029520</v>
      </c>
      <c r="C88" s="190" t="s">
        <v>219</v>
      </c>
      <c r="D88" s="187">
        <v>0</v>
      </c>
      <c r="E88" s="186">
        <v>101.11</v>
      </c>
      <c r="F88" s="86">
        <v>2.75</v>
      </c>
      <c r="G88" s="86">
        <v>2.75</v>
      </c>
    </row>
    <row r="89" spans="1:7" ht="15" customHeight="1">
      <c r="A89" s="184">
        <v>861</v>
      </c>
      <c r="B89" s="185">
        <v>2000055029530</v>
      </c>
      <c r="C89" s="190" t="s">
        <v>220</v>
      </c>
      <c r="D89" s="187">
        <v>0</v>
      </c>
      <c r="E89" s="186">
        <v>101.11</v>
      </c>
      <c r="F89" s="86">
        <v>2.75</v>
      </c>
      <c r="G89" s="86">
        <v>2.75</v>
      </c>
    </row>
    <row r="90" spans="1:7" ht="15" customHeight="1">
      <c r="A90" s="184">
        <v>861</v>
      </c>
      <c r="B90" s="185">
        <v>2000055029549</v>
      </c>
      <c r="C90" s="190" t="s">
        <v>221</v>
      </c>
      <c r="D90" s="187">
        <v>0</v>
      </c>
      <c r="E90" s="186">
        <v>101.11</v>
      </c>
      <c r="F90" s="86">
        <v>2.75</v>
      </c>
      <c r="G90" s="86">
        <v>2.75</v>
      </c>
    </row>
    <row r="91" spans="1:7" ht="15" customHeight="1">
      <c r="A91" s="184">
        <v>861</v>
      </c>
      <c r="B91" s="185">
        <v>2000055029558</v>
      </c>
      <c r="C91" s="190" t="s">
        <v>222</v>
      </c>
      <c r="D91" s="187">
        <v>0</v>
      </c>
      <c r="E91" s="186">
        <v>101.11</v>
      </c>
      <c r="F91" s="86">
        <v>2.75</v>
      </c>
      <c r="G91" s="86">
        <v>2.75</v>
      </c>
    </row>
    <row r="92" spans="1:7" ht="15" customHeight="1">
      <c r="A92" s="184">
        <v>7096</v>
      </c>
      <c r="B92" s="185">
        <v>7096</v>
      </c>
      <c r="C92" s="190" t="s">
        <v>223</v>
      </c>
      <c r="D92" s="187">
        <v>0</v>
      </c>
      <c r="E92" s="186">
        <v>2734.69</v>
      </c>
      <c r="F92" s="86">
        <v>1.91</v>
      </c>
      <c r="G92" s="86">
        <v>1.91</v>
      </c>
    </row>
    <row r="93" spans="1:7" ht="15" customHeight="1">
      <c r="A93" s="184">
        <v>7098</v>
      </c>
      <c r="B93" s="185">
        <v>7098</v>
      </c>
      <c r="C93" s="190" t="s">
        <v>225</v>
      </c>
      <c r="D93" s="187">
        <v>0</v>
      </c>
      <c r="E93" s="186">
        <v>9.02</v>
      </c>
      <c r="F93" s="86">
        <v>1.76</v>
      </c>
      <c r="G93" s="86">
        <v>1.76</v>
      </c>
    </row>
    <row r="94" spans="1:7" ht="15" customHeight="1">
      <c r="A94" s="184">
        <v>7097</v>
      </c>
      <c r="B94" s="185">
        <v>7097</v>
      </c>
      <c r="C94" s="190" t="s">
        <v>226</v>
      </c>
      <c r="D94" s="187">
        <v>0</v>
      </c>
      <c r="E94" s="186">
        <v>20531.75</v>
      </c>
      <c r="F94" s="86">
        <v>1.7</v>
      </c>
      <c r="G94" s="86">
        <v>1.7</v>
      </c>
    </row>
    <row r="95" spans="1:7" ht="15" customHeight="1">
      <c r="A95" s="184">
        <v>833</v>
      </c>
      <c r="B95" s="185">
        <v>2000051300396</v>
      </c>
      <c r="C95" s="190" t="s">
        <v>227</v>
      </c>
      <c r="D95" s="187">
        <v>0</v>
      </c>
      <c r="E95" s="186">
        <v>8140.77</v>
      </c>
      <c r="F95" s="86">
        <v>1.69</v>
      </c>
      <c r="G95" s="86">
        <v>1.69</v>
      </c>
    </row>
    <row r="96" spans="1:7" ht="15" customHeight="1">
      <c r="A96" s="184">
        <v>867</v>
      </c>
      <c r="B96" s="185">
        <v>2000055426205</v>
      </c>
      <c r="C96" s="190" t="s">
        <v>228</v>
      </c>
      <c r="D96" s="187">
        <v>0</v>
      </c>
      <c r="E96" s="186">
        <v>4.51</v>
      </c>
      <c r="F96" s="86">
        <v>1.46</v>
      </c>
      <c r="G96" s="86">
        <v>1.46</v>
      </c>
    </row>
    <row r="97" spans="1:7" ht="15" customHeight="1">
      <c r="A97" s="184">
        <v>868</v>
      </c>
      <c r="B97" s="185">
        <v>2000055426232</v>
      </c>
      <c r="C97" s="190" t="s">
        <v>229</v>
      </c>
      <c r="D97" s="187">
        <v>0</v>
      </c>
      <c r="E97" s="186">
        <v>9.9</v>
      </c>
      <c r="F97" s="86">
        <v>2.57</v>
      </c>
      <c r="G97" s="86">
        <v>2.57</v>
      </c>
    </row>
    <row r="98" spans="1:7" ht="15" customHeight="1">
      <c r="A98" s="184">
        <v>869</v>
      </c>
      <c r="B98" s="185">
        <v>2000055481447</v>
      </c>
      <c r="C98" s="190" t="s">
        <v>230</v>
      </c>
      <c r="D98" s="187">
        <v>3.234</v>
      </c>
      <c r="E98" s="186">
        <v>2.94</v>
      </c>
      <c r="F98" s="86">
        <v>1.59</v>
      </c>
      <c r="G98" s="86">
        <v>1.59</v>
      </c>
    </row>
    <row r="99" spans="1:7" ht="15" customHeight="1">
      <c r="A99" s="184">
        <v>870</v>
      </c>
      <c r="B99" s="185">
        <v>2000055580574</v>
      </c>
      <c r="C99" s="190" t="s">
        <v>231</v>
      </c>
      <c r="D99" s="187">
        <v>0</v>
      </c>
      <c r="E99" s="186">
        <v>5.09</v>
      </c>
      <c r="F99" s="86">
        <v>1.34</v>
      </c>
      <c r="G99" s="86">
        <v>1.34</v>
      </c>
    </row>
    <row r="100" spans="1:7" ht="15" customHeight="1">
      <c r="A100" s="184">
        <v>872</v>
      </c>
      <c r="B100" s="185">
        <v>2000055580592</v>
      </c>
      <c r="C100" s="190" t="s">
        <v>232</v>
      </c>
      <c r="D100" s="187">
        <v>1.702</v>
      </c>
      <c r="E100" s="186">
        <v>7.46</v>
      </c>
      <c r="F100" s="86">
        <v>1.1100000000000001</v>
      </c>
      <c r="G100" s="86">
        <v>1.1100000000000001</v>
      </c>
    </row>
    <row r="101" spans="1:7" ht="15" customHeight="1">
      <c r="A101" s="184">
        <v>873</v>
      </c>
      <c r="B101" s="185">
        <v>2000055582785</v>
      </c>
      <c r="C101" s="190" t="s">
        <v>233</v>
      </c>
      <c r="D101" s="187">
        <v>4.4589999999999996</v>
      </c>
      <c r="E101" s="186">
        <v>7</v>
      </c>
      <c r="F101" s="86">
        <v>1.91</v>
      </c>
      <c r="G101" s="86">
        <v>1.91</v>
      </c>
    </row>
    <row r="102" spans="1:7" ht="15" customHeight="1">
      <c r="A102" s="184">
        <v>874</v>
      </c>
      <c r="B102" s="185">
        <v>2000055634982</v>
      </c>
      <c r="C102" s="190" t="s">
        <v>234</v>
      </c>
      <c r="D102" s="187">
        <v>0</v>
      </c>
      <c r="E102" s="186">
        <v>4.68</v>
      </c>
      <c r="F102" s="86">
        <v>1.43</v>
      </c>
      <c r="G102" s="86">
        <v>1.43</v>
      </c>
    </row>
    <row r="103" spans="1:7" ht="15" customHeight="1">
      <c r="A103" s="184">
        <v>875</v>
      </c>
      <c r="B103" s="185">
        <v>2000055643198</v>
      </c>
      <c r="C103" s="190" t="s">
        <v>235</v>
      </c>
      <c r="D103" s="187">
        <v>4.4800000000000004</v>
      </c>
      <c r="E103" s="186">
        <v>3.47</v>
      </c>
      <c r="F103" s="86">
        <v>3.14</v>
      </c>
      <c r="G103" s="86">
        <v>3.14</v>
      </c>
    </row>
    <row r="104" spans="1:7" ht="15" customHeight="1">
      <c r="A104" s="184">
        <v>705</v>
      </c>
      <c r="B104" s="185">
        <v>2000051981890</v>
      </c>
      <c r="C104" s="190" t="s">
        <v>236</v>
      </c>
      <c r="D104" s="187">
        <v>0</v>
      </c>
      <c r="E104" s="186">
        <v>202.22</v>
      </c>
      <c r="F104" s="86">
        <v>3.92</v>
      </c>
      <c r="G104" s="86">
        <v>3.92</v>
      </c>
    </row>
    <row r="105" spans="1:7" ht="15" customHeight="1">
      <c r="A105" s="184">
        <v>876</v>
      </c>
      <c r="B105" s="185">
        <v>2000055872892</v>
      </c>
      <c r="C105" s="190" t="s">
        <v>237</v>
      </c>
      <c r="D105" s="187">
        <v>4.4669999999999996</v>
      </c>
      <c r="E105" s="186">
        <v>4.3600000000000003</v>
      </c>
      <c r="F105" s="86">
        <v>2.72</v>
      </c>
      <c r="G105" s="86">
        <v>2.72</v>
      </c>
    </row>
    <row r="106" spans="1:7" ht="15" customHeight="1">
      <c r="A106" s="184">
        <v>877</v>
      </c>
      <c r="B106" s="185">
        <v>2000055600255</v>
      </c>
      <c r="C106" s="190" t="s">
        <v>238</v>
      </c>
      <c r="D106" s="187">
        <v>0</v>
      </c>
      <c r="E106" s="186">
        <v>17.2</v>
      </c>
      <c r="F106" s="86">
        <v>1.1299999999999999</v>
      </c>
      <c r="G106" s="86">
        <v>1.1299999999999999</v>
      </c>
    </row>
    <row r="107" spans="1:7" ht="15" customHeight="1">
      <c r="A107" s="184">
        <v>878</v>
      </c>
      <c r="B107" s="185">
        <v>2000055600194</v>
      </c>
      <c r="C107" s="190" t="s">
        <v>239</v>
      </c>
      <c r="D107" s="187">
        <v>4.3810000000000002</v>
      </c>
      <c r="E107" s="186">
        <v>13.9</v>
      </c>
      <c r="F107" s="86">
        <v>1.26</v>
      </c>
      <c r="G107" s="86">
        <v>1.26</v>
      </c>
    </row>
    <row r="108" spans="1:7" ht="15" customHeight="1">
      <c r="A108" s="184">
        <v>880</v>
      </c>
      <c r="B108" s="185">
        <v>2000055918093</v>
      </c>
      <c r="C108" s="190" t="s">
        <v>240</v>
      </c>
      <c r="D108" s="187">
        <v>0</v>
      </c>
      <c r="E108" s="186">
        <v>3.76</v>
      </c>
      <c r="F108" s="86">
        <v>2.71</v>
      </c>
      <c r="G108" s="86">
        <v>2.71</v>
      </c>
    </row>
    <row r="109" spans="1:7" ht="15" customHeight="1">
      <c r="A109" s="184">
        <v>881</v>
      </c>
      <c r="B109" s="185">
        <v>2000055969256</v>
      </c>
      <c r="C109" s="190" t="s">
        <v>241</v>
      </c>
      <c r="D109" s="187">
        <v>1.1579999999999999</v>
      </c>
      <c r="E109" s="186">
        <v>4.42</v>
      </c>
      <c r="F109" s="86">
        <v>2.02</v>
      </c>
      <c r="G109" s="86">
        <v>2.02</v>
      </c>
    </row>
    <row r="110" spans="1:7" ht="15" customHeight="1">
      <c r="A110" s="184">
        <v>882</v>
      </c>
      <c r="B110" s="185">
        <v>2000055600352</v>
      </c>
      <c r="C110" s="190" t="s">
        <v>242</v>
      </c>
      <c r="D110" s="187">
        <v>0</v>
      </c>
      <c r="E110" s="186">
        <v>4.51</v>
      </c>
      <c r="F110" s="86">
        <v>1.35</v>
      </c>
      <c r="G110" s="86">
        <v>1.35</v>
      </c>
    </row>
    <row r="111" spans="1:7" ht="15" customHeight="1">
      <c r="A111" s="184">
        <v>883</v>
      </c>
      <c r="B111" s="185">
        <v>2000055582767</v>
      </c>
      <c r="C111" s="190" t="s">
        <v>243</v>
      </c>
      <c r="D111" s="187">
        <v>0</v>
      </c>
      <c r="E111" s="186">
        <v>19.059999999999999</v>
      </c>
      <c r="F111" s="86">
        <v>1.46</v>
      </c>
      <c r="G111" s="86">
        <v>1.46</v>
      </c>
    </row>
    <row r="112" spans="1:7" ht="15" customHeight="1">
      <c r="A112" s="184">
        <v>884</v>
      </c>
      <c r="B112" s="185">
        <v>2000056041495</v>
      </c>
      <c r="C112" s="190" t="s">
        <v>244</v>
      </c>
      <c r="D112" s="187">
        <v>2.1469999999999998</v>
      </c>
      <c r="E112" s="186">
        <v>20.82</v>
      </c>
      <c r="F112" s="86">
        <v>1.71</v>
      </c>
      <c r="G112" s="86">
        <v>1.71</v>
      </c>
    </row>
    <row r="113" spans="1:7" ht="15" customHeight="1">
      <c r="A113" s="184">
        <v>349</v>
      </c>
      <c r="B113" s="185">
        <v>2000056041500</v>
      </c>
      <c r="C113" s="190" t="s">
        <v>245</v>
      </c>
      <c r="D113" s="187">
        <v>2.1389999999999998</v>
      </c>
      <c r="E113" s="186">
        <v>20.82</v>
      </c>
      <c r="F113" s="86">
        <v>1.94</v>
      </c>
      <c r="G113" s="86">
        <v>1.94</v>
      </c>
    </row>
    <row r="114" spans="1:7" ht="15" customHeight="1">
      <c r="A114" s="184">
        <v>885</v>
      </c>
      <c r="B114" s="185">
        <v>2000055916254</v>
      </c>
      <c r="C114" s="190" t="s">
        <v>246</v>
      </c>
      <c r="D114" s="187">
        <v>0</v>
      </c>
      <c r="E114" s="186">
        <v>4.09</v>
      </c>
      <c r="F114" s="86">
        <v>3.59</v>
      </c>
      <c r="G114" s="86">
        <v>3.59</v>
      </c>
    </row>
    <row r="115" spans="1:7" ht="15" customHeight="1">
      <c r="A115" s="184">
        <v>886</v>
      </c>
      <c r="B115" s="185">
        <v>2000055860113</v>
      </c>
      <c r="C115" s="190" t="s">
        <v>247</v>
      </c>
      <c r="D115" s="187">
        <v>4.4690000000000003</v>
      </c>
      <c r="E115" s="186">
        <v>3.46</v>
      </c>
      <c r="F115" s="86">
        <v>1.71</v>
      </c>
      <c r="G115" s="86">
        <v>1.71</v>
      </c>
    </row>
    <row r="116" spans="1:7" ht="15" customHeight="1">
      <c r="A116" s="184">
        <v>888</v>
      </c>
      <c r="B116" s="185">
        <v>2000055899574</v>
      </c>
      <c r="C116" s="190" t="s">
        <v>248</v>
      </c>
      <c r="D116" s="187">
        <v>4.4690000000000003</v>
      </c>
      <c r="E116" s="186">
        <v>2.38</v>
      </c>
      <c r="F116" s="86">
        <v>1.34</v>
      </c>
      <c r="G116" s="86">
        <v>1.34</v>
      </c>
    </row>
    <row r="117" spans="1:7" ht="15" customHeight="1">
      <c r="A117" s="184">
        <v>889</v>
      </c>
      <c r="B117" s="185">
        <v>2000055899529</v>
      </c>
      <c r="C117" s="190" t="s">
        <v>249</v>
      </c>
      <c r="D117" s="187">
        <v>1.6970000000000001</v>
      </c>
      <c r="E117" s="186">
        <v>26.08</v>
      </c>
      <c r="F117" s="86">
        <v>1.54</v>
      </c>
      <c r="G117" s="86">
        <v>1.54</v>
      </c>
    </row>
    <row r="118" spans="1:7" ht="15" customHeight="1">
      <c r="A118" s="184">
        <v>890</v>
      </c>
      <c r="B118" s="185">
        <v>2000056041556</v>
      </c>
      <c r="C118" s="190" t="s">
        <v>250</v>
      </c>
      <c r="D118" s="187">
        <v>1.7130000000000001</v>
      </c>
      <c r="E118" s="186">
        <v>52.45</v>
      </c>
      <c r="F118" s="86">
        <v>1.21</v>
      </c>
      <c r="G118" s="86">
        <v>1.21</v>
      </c>
    </row>
    <row r="119" spans="1:7" ht="15" customHeight="1">
      <c r="A119" s="184">
        <v>834</v>
      </c>
      <c r="B119" s="211" t="s">
        <v>251</v>
      </c>
      <c r="C119" s="190" t="s">
        <v>252</v>
      </c>
      <c r="D119" s="187">
        <v>0</v>
      </c>
      <c r="E119" s="186">
        <v>4494.78</v>
      </c>
      <c r="F119" s="86">
        <v>3.42</v>
      </c>
      <c r="G119" s="86">
        <v>3.42</v>
      </c>
    </row>
    <row r="120" spans="1:7" ht="25">
      <c r="A120" s="184">
        <v>891</v>
      </c>
      <c r="B120" s="185" t="s">
        <v>253</v>
      </c>
      <c r="C120" s="190" t="s">
        <v>254</v>
      </c>
      <c r="D120" s="187">
        <v>0</v>
      </c>
      <c r="E120" s="186">
        <v>2610.4299999999998</v>
      </c>
      <c r="F120" s="86">
        <v>2.6</v>
      </c>
      <c r="G120" s="86">
        <v>2.6</v>
      </c>
    </row>
    <row r="121" spans="1:7" ht="15" customHeight="1">
      <c r="A121" s="184">
        <v>892</v>
      </c>
      <c r="B121" s="185">
        <v>2000055582800</v>
      </c>
      <c r="C121" s="190" t="s">
        <v>255</v>
      </c>
      <c r="D121" s="187">
        <v>1.708</v>
      </c>
      <c r="E121" s="186">
        <v>1.81</v>
      </c>
      <c r="F121" s="86">
        <v>2.46</v>
      </c>
      <c r="G121" s="86">
        <v>2.46</v>
      </c>
    </row>
    <row r="122" spans="1:7" ht="15" customHeight="1">
      <c r="A122" s="184">
        <v>893</v>
      </c>
      <c r="B122" s="185">
        <v>2000056442147</v>
      </c>
      <c r="C122" s="190" t="s">
        <v>256</v>
      </c>
      <c r="D122" s="187">
        <v>1.68</v>
      </c>
      <c r="E122" s="186">
        <v>3.38</v>
      </c>
      <c r="F122" s="86">
        <v>1.26</v>
      </c>
      <c r="G122" s="86">
        <v>1.26</v>
      </c>
    </row>
    <row r="123" spans="1:7" ht="15" customHeight="1">
      <c r="A123" s="184">
        <v>894</v>
      </c>
      <c r="B123" s="185">
        <v>2000055894939</v>
      </c>
      <c r="C123" s="190" t="s">
        <v>257</v>
      </c>
      <c r="D123" s="187">
        <v>2.8159999999999998</v>
      </c>
      <c r="E123" s="186">
        <v>1.68</v>
      </c>
      <c r="F123" s="86">
        <v>1.92</v>
      </c>
      <c r="G123" s="86">
        <v>1.92</v>
      </c>
    </row>
    <row r="124" spans="1:7" ht="15" customHeight="1">
      <c r="A124" s="184">
        <v>895</v>
      </c>
      <c r="B124" s="185">
        <v>2000055630116</v>
      </c>
      <c r="C124" s="190" t="s">
        <v>258</v>
      </c>
      <c r="D124" s="187">
        <v>0</v>
      </c>
      <c r="E124" s="186">
        <v>4.8499999999999996</v>
      </c>
      <c r="F124" s="86">
        <v>1.1200000000000001</v>
      </c>
      <c r="G124" s="86">
        <v>1.1200000000000001</v>
      </c>
    </row>
    <row r="125" spans="1:7" ht="15" customHeight="1">
      <c r="A125" s="184">
        <v>896</v>
      </c>
      <c r="B125" s="185">
        <v>2000055845773</v>
      </c>
      <c r="C125" s="190" t="s">
        <v>259</v>
      </c>
      <c r="D125" s="187">
        <v>1.1439999999999999</v>
      </c>
      <c r="E125" s="186">
        <v>2.62</v>
      </c>
      <c r="F125" s="86">
        <v>1.6</v>
      </c>
      <c r="G125" s="86">
        <v>1.6</v>
      </c>
    </row>
    <row r="126" spans="1:7" ht="15" customHeight="1">
      <c r="A126" s="184">
        <v>720</v>
      </c>
      <c r="B126" s="185">
        <v>2000055856970</v>
      </c>
      <c r="C126" s="190" t="s">
        <v>260</v>
      </c>
      <c r="D126" s="187">
        <v>0</v>
      </c>
      <c r="E126" s="186">
        <v>6.97</v>
      </c>
      <c r="F126" s="86">
        <v>3.42</v>
      </c>
      <c r="G126" s="86">
        <v>3.42</v>
      </c>
    </row>
    <row r="127" spans="1:7" ht="15" customHeight="1">
      <c r="A127" s="184">
        <v>848</v>
      </c>
      <c r="B127" s="185">
        <v>2000056875315</v>
      </c>
      <c r="C127" s="190" t="s">
        <v>261</v>
      </c>
      <c r="D127" s="187">
        <v>0.24</v>
      </c>
      <c r="E127" s="186">
        <v>76.38</v>
      </c>
      <c r="F127" s="86">
        <v>1.27</v>
      </c>
      <c r="G127" s="86">
        <v>1.27</v>
      </c>
    </row>
    <row r="128" spans="1:7" ht="15" customHeight="1">
      <c r="A128" s="184">
        <v>722</v>
      </c>
      <c r="B128" s="185">
        <v>2000027480851</v>
      </c>
      <c r="C128" s="190" t="s">
        <v>263</v>
      </c>
      <c r="D128" s="187">
        <v>0</v>
      </c>
      <c r="E128" s="186">
        <v>2246.94</v>
      </c>
      <c r="F128" s="86">
        <v>1.01</v>
      </c>
      <c r="G128" s="86">
        <v>1.01</v>
      </c>
    </row>
    <row r="129" spans="1:7" ht="15" customHeight="1">
      <c r="A129" s="184">
        <v>724</v>
      </c>
      <c r="B129" s="185">
        <v>2000055874997</v>
      </c>
      <c r="C129" s="190" t="s">
        <v>264</v>
      </c>
      <c r="D129" s="187">
        <v>1.6970000000000001</v>
      </c>
      <c r="E129" s="186">
        <v>27.88</v>
      </c>
      <c r="F129" s="86">
        <v>1.38</v>
      </c>
      <c r="G129" s="86">
        <v>1.38</v>
      </c>
    </row>
    <row r="130" spans="1:7" ht="15" customHeight="1">
      <c r="A130" s="184">
        <v>725</v>
      </c>
      <c r="B130" s="185">
        <v>2000055996659</v>
      </c>
      <c r="C130" s="190" t="s">
        <v>265</v>
      </c>
      <c r="D130" s="187">
        <v>0</v>
      </c>
      <c r="E130" s="186">
        <v>6.64</v>
      </c>
      <c r="F130" s="86">
        <v>2.2599999999999998</v>
      </c>
      <c r="G130" s="86">
        <v>2.2599999999999998</v>
      </c>
    </row>
    <row r="131" spans="1:7" ht="15" customHeight="1">
      <c r="A131" s="184">
        <v>726</v>
      </c>
      <c r="B131" s="185">
        <v>2000055627860</v>
      </c>
      <c r="C131" s="190" t="s">
        <v>266</v>
      </c>
      <c r="D131" s="187">
        <v>2.1269999999999998</v>
      </c>
      <c r="E131" s="186">
        <v>5.32</v>
      </c>
      <c r="F131" s="86">
        <v>1.17</v>
      </c>
      <c r="G131" s="86">
        <v>1.17</v>
      </c>
    </row>
    <row r="132" spans="1:7" ht="15" customHeight="1">
      <c r="A132" s="184">
        <v>727</v>
      </c>
      <c r="B132" s="185">
        <v>2000055899788</v>
      </c>
      <c r="C132" s="190" t="s">
        <v>267</v>
      </c>
      <c r="D132" s="187">
        <v>4.3760000000000003</v>
      </c>
      <c r="E132" s="186">
        <v>15.7</v>
      </c>
      <c r="F132" s="86">
        <v>2.17</v>
      </c>
      <c r="G132" s="86">
        <v>2.17</v>
      </c>
    </row>
    <row r="133" spans="1:7" ht="15" customHeight="1">
      <c r="A133" s="184">
        <v>831</v>
      </c>
      <c r="B133" s="185">
        <v>2000055924005</v>
      </c>
      <c r="C133" s="190" t="s">
        <v>268</v>
      </c>
      <c r="D133" s="187">
        <v>0</v>
      </c>
      <c r="E133" s="186">
        <v>22.55</v>
      </c>
      <c r="F133" s="86">
        <v>1.44</v>
      </c>
      <c r="G133" s="86">
        <v>1.44</v>
      </c>
    </row>
    <row r="134" spans="1:7" ht="15" customHeight="1">
      <c r="A134" s="184">
        <v>832</v>
      </c>
      <c r="B134" s="185">
        <v>2000055878690</v>
      </c>
      <c r="C134" s="190" t="s">
        <v>269</v>
      </c>
      <c r="D134" s="187">
        <v>4.492</v>
      </c>
      <c r="E134" s="186">
        <v>3.94</v>
      </c>
      <c r="F134" s="86">
        <v>3.96</v>
      </c>
      <c r="G134" s="86">
        <v>3.96</v>
      </c>
    </row>
    <row r="135" spans="1:7" ht="15" customHeight="1">
      <c r="A135" s="184" t="s">
        <v>270</v>
      </c>
      <c r="B135" s="185">
        <v>2000056762133</v>
      </c>
      <c r="C135" s="190" t="s">
        <v>272</v>
      </c>
      <c r="D135" s="187">
        <v>0.255</v>
      </c>
      <c r="E135" s="186">
        <v>12.19</v>
      </c>
      <c r="F135" s="86">
        <v>1.48</v>
      </c>
      <c r="G135" s="86">
        <v>1.48</v>
      </c>
    </row>
    <row r="136" spans="1:7" ht="15" customHeight="1">
      <c r="A136" s="184">
        <v>850</v>
      </c>
      <c r="B136" s="185">
        <v>2000055901285</v>
      </c>
      <c r="C136" s="190" t="s">
        <v>273</v>
      </c>
      <c r="D136" s="187">
        <v>1.6579999999999999</v>
      </c>
      <c r="E136" s="186">
        <v>11.14</v>
      </c>
      <c r="F136" s="86">
        <v>1.02</v>
      </c>
      <c r="G136" s="86">
        <v>1.02</v>
      </c>
    </row>
    <row r="137" spans="1:7" ht="15" customHeight="1">
      <c r="A137" s="184">
        <v>661</v>
      </c>
      <c r="B137" s="185">
        <v>2000055901346</v>
      </c>
      <c r="C137" s="190" t="s">
        <v>274</v>
      </c>
      <c r="D137" s="187">
        <v>1.6479999999999999</v>
      </c>
      <c r="E137" s="186">
        <v>7</v>
      </c>
      <c r="F137" s="86">
        <v>1.1399999999999999</v>
      </c>
      <c r="G137" s="86">
        <v>1.1399999999999999</v>
      </c>
    </row>
    <row r="138" spans="1:7" ht="15" customHeight="1">
      <c r="A138" s="184">
        <v>662</v>
      </c>
      <c r="B138" s="185">
        <v>2000055899389</v>
      </c>
      <c r="C138" s="190" t="s">
        <v>275</v>
      </c>
      <c r="D138" s="187">
        <v>4.4939999999999998</v>
      </c>
      <c r="E138" s="186">
        <v>8.39</v>
      </c>
      <c r="F138" s="86">
        <v>1.77</v>
      </c>
      <c r="G138" s="86">
        <v>1.77</v>
      </c>
    </row>
    <row r="139" spans="1:7" ht="15" customHeight="1">
      <c r="A139" s="184">
        <v>452</v>
      </c>
      <c r="B139" s="185">
        <v>2000056479100</v>
      </c>
      <c r="C139" s="190" t="s">
        <v>276</v>
      </c>
      <c r="D139" s="187">
        <v>0.255</v>
      </c>
      <c r="E139" s="186">
        <v>25.62</v>
      </c>
      <c r="F139" s="86">
        <v>1.62</v>
      </c>
      <c r="G139" s="86">
        <v>1.62</v>
      </c>
    </row>
    <row r="140" spans="1:7" ht="15" customHeight="1">
      <c r="A140" s="184">
        <v>663</v>
      </c>
      <c r="B140" s="185">
        <v>2000055858718</v>
      </c>
      <c r="C140" s="190" t="s">
        <v>277</v>
      </c>
      <c r="D140" s="187">
        <v>4.4589999999999996</v>
      </c>
      <c r="E140" s="186">
        <v>4.1500000000000004</v>
      </c>
      <c r="F140" s="86">
        <v>2.0299999999999998</v>
      </c>
      <c r="G140" s="86">
        <v>2.0299999999999998</v>
      </c>
    </row>
    <row r="141" spans="1:7" ht="15" customHeight="1">
      <c r="A141" s="184" t="s">
        <v>278</v>
      </c>
      <c r="B141" s="185">
        <v>2000056951250</v>
      </c>
      <c r="C141" s="190" t="s">
        <v>280</v>
      </c>
      <c r="D141" s="187">
        <v>0</v>
      </c>
      <c r="E141" s="186">
        <v>882.74</v>
      </c>
      <c r="F141" s="86">
        <v>1.07</v>
      </c>
      <c r="G141" s="86">
        <v>1.07</v>
      </c>
    </row>
    <row r="142" spans="1:7" ht="15" customHeight="1">
      <c r="A142" s="184">
        <v>458</v>
      </c>
      <c r="B142" s="185">
        <v>2000056277271</v>
      </c>
      <c r="C142" s="190" t="s">
        <v>281</v>
      </c>
      <c r="D142" s="187">
        <v>1.631</v>
      </c>
      <c r="E142" s="186">
        <v>13.17</v>
      </c>
      <c r="F142" s="86">
        <v>1.35</v>
      </c>
      <c r="G142" s="86">
        <v>1.35</v>
      </c>
    </row>
    <row r="143" spans="1:7" ht="15" customHeight="1">
      <c r="A143" s="184">
        <v>596</v>
      </c>
      <c r="B143" s="185">
        <v>2000056113290</v>
      </c>
      <c r="C143" s="190" t="s">
        <v>282</v>
      </c>
      <c r="D143" s="187">
        <v>1.738</v>
      </c>
      <c r="E143" s="186">
        <v>4.51</v>
      </c>
      <c r="F143" s="86">
        <v>1.43</v>
      </c>
      <c r="G143" s="86">
        <v>1.43</v>
      </c>
    </row>
    <row r="144" spans="1:7" ht="15" customHeight="1">
      <c r="A144" s="184">
        <v>597</v>
      </c>
      <c r="B144" s="185">
        <v>2000056188505</v>
      </c>
      <c r="C144" s="190" t="s">
        <v>283</v>
      </c>
      <c r="D144" s="187">
        <v>0</v>
      </c>
      <c r="E144" s="186">
        <v>4.95</v>
      </c>
      <c r="F144" s="86">
        <v>2.83</v>
      </c>
      <c r="G144" s="86">
        <v>2.83</v>
      </c>
    </row>
    <row r="145" spans="1:7" ht="15" customHeight="1">
      <c r="A145" s="184">
        <v>665</v>
      </c>
      <c r="B145" s="185">
        <v>2000055924023</v>
      </c>
      <c r="C145" s="190" t="s">
        <v>284</v>
      </c>
      <c r="D145" s="187">
        <v>1.6739999999999999</v>
      </c>
      <c r="E145" s="186">
        <v>21.59</v>
      </c>
      <c r="F145" s="86">
        <v>1.34</v>
      </c>
      <c r="G145" s="86">
        <v>1.34</v>
      </c>
    </row>
    <row r="146" spans="1:7" ht="15" customHeight="1">
      <c r="A146" s="184">
        <v>598</v>
      </c>
      <c r="B146" s="185">
        <v>2000056127229</v>
      </c>
      <c r="C146" s="190" t="s">
        <v>285</v>
      </c>
      <c r="D146" s="187">
        <v>0.25900000000000001</v>
      </c>
      <c r="E146" s="186">
        <v>7.35</v>
      </c>
      <c r="F146" s="86">
        <v>2.95</v>
      </c>
      <c r="G146" s="86">
        <v>2.95</v>
      </c>
    </row>
    <row r="147" spans="1:7" ht="15" customHeight="1">
      <c r="A147" s="184">
        <v>459</v>
      </c>
      <c r="B147" s="185">
        <v>2000056455252</v>
      </c>
      <c r="C147" s="190" t="s">
        <v>286</v>
      </c>
      <c r="D147" s="187">
        <v>4.4480000000000004</v>
      </c>
      <c r="E147" s="186">
        <v>6.59</v>
      </c>
      <c r="F147" s="86">
        <v>1.27</v>
      </c>
      <c r="G147" s="86">
        <v>1.27</v>
      </c>
    </row>
    <row r="148" spans="1:7" ht="15" customHeight="1">
      <c r="A148" s="184">
        <v>599</v>
      </c>
      <c r="B148" s="185">
        <v>2000056021300</v>
      </c>
      <c r="C148" s="190" t="s">
        <v>287</v>
      </c>
      <c r="D148" s="187">
        <v>4.4749999999999996</v>
      </c>
      <c r="E148" s="186">
        <v>52.87</v>
      </c>
      <c r="F148" s="86">
        <v>2.46</v>
      </c>
      <c r="G148" s="86">
        <v>2.46</v>
      </c>
    </row>
    <row r="149" spans="1:7" ht="15" customHeight="1">
      <c r="A149" s="184">
        <v>666</v>
      </c>
      <c r="B149" s="185">
        <v>2000055815004</v>
      </c>
      <c r="C149" s="190" t="s">
        <v>288</v>
      </c>
      <c r="D149" s="187">
        <v>4.4340000000000002</v>
      </c>
      <c r="E149" s="186">
        <v>29.17</v>
      </c>
      <c r="F149" s="86">
        <v>1.33</v>
      </c>
      <c r="G149" s="86">
        <v>1.33</v>
      </c>
    </row>
    <row r="150" spans="1:7" ht="15" customHeight="1">
      <c r="A150" s="184">
        <v>460</v>
      </c>
      <c r="B150" s="185">
        <v>2000056244977</v>
      </c>
      <c r="C150" s="190" t="s">
        <v>289</v>
      </c>
      <c r="D150" s="187">
        <v>4.3159999999999998</v>
      </c>
      <c r="E150" s="186">
        <v>11.82</v>
      </c>
      <c r="F150" s="86">
        <v>1.62</v>
      </c>
      <c r="G150" s="86">
        <v>1.62</v>
      </c>
    </row>
    <row r="151" spans="1:7" ht="15" customHeight="1">
      <c r="A151" s="184">
        <v>650</v>
      </c>
      <c r="B151" s="185">
        <v>2000056148799</v>
      </c>
      <c r="C151" s="190" t="s">
        <v>290</v>
      </c>
      <c r="D151" s="187">
        <v>2.16</v>
      </c>
      <c r="E151" s="186">
        <v>8.73</v>
      </c>
      <c r="F151" s="86">
        <v>2.5299999999999998</v>
      </c>
      <c r="G151" s="86">
        <v>2.5299999999999998</v>
      </c>
    </row>
    <row r="152" spans="1:7" ht="15" customHeight="1">
      <c r="A152" s="184">
        <v>651</v>
      </c>
      <c r="B152" s="185">
        <v>2000056082126</v>
      </c>
      <c r="C152" s="190" t="s">
        <v>291</v>
      </c>
      <c r="D152" s="187">
        <v>1.1779999999999999</v>
      </c>
      <c r="E152" s="186">
        <v>1.68</v>
      </c>
      <c r="F152" s="86">
        <v>3.35</v>
      </c>
      <c r="G152" s="86">
        <v>3.35</v>
      </c>
    </row>
    <row r="153" spans="1:7" ht="15" customHeight="1">
      <c r="A153" s="184">
        <v>652</v>
      </c>
      <c r="B153" s="185">
        <v>2000056194252</v>
      </c>
      <c r="C153" s="190" t="s">
        <v>292</v>
      </c>
      <c r="D153" s="187">
        <v>1.6459999999999999</v>
      </c>
      <c r="E153" s="186">
        <v>15.9</v>
      </c>
      <c r="F153" s="86">
        <v>1.1100000000000001</v>
      </c>
      <c r="G153" s="86">
        <v>1.1100000000000001</v>
      </c>
    </row>
    <row r="154" spans="1:7" ht="15" customHeight="1">
      <c r="A154" s="184">
        <v>667</v>
      </c>
      <c r="B154" s="185">
        <v>2000055881610</v>
      </c>
      <c r="C154" s="190" t="s">
        <v>293</v>
      </c>
      <c r="D154" s="187">
        <v>1.1739999999999999</v>
      </c>
      <c r="E154" s="186">
        <v>10.31</v>
      </c>
      <c r="F154" s="86">
        <v>2.0099999999999998</v>
      </c>
      <c r="G154" s="86">
        <v>2.0099999999999998</v>
      </c>
    </row>
    <row r="155" spans="1:7" ht="15" customHeight="1">
      <c r="A155" s="184">
        <v>465</v>
      </c>
      <c r="B155" s="185">
        <v>2000056474803</v>
      </c>
      <c r="C155" s="190" t="s">
        <v>294</v>
      </c>
      <c r="D155" s="187">
        <v>0</v>
      </c>
      <c r="E155" s="186">
        <v>13.08</v>
      </c>
      <c r="F155" s="86">
        <v>1.03</v>
      </c>
      <c r="G155" s="86">
        <v>1.03</v>
      </c>
    </row>
    <row r="156" spans="1:7" ht="15" customHeight="1">
      <c r="A156" s="184">
        <v>653</v>
      </c>
      <c r="B156" s="185">
        <v>2000056179477</v>
      </c>
      <c r="C156" s="190" t="s">
        <v>295</v>
      </c>
      <c r="D156" s="187">
        <v>1.72</v>
      </c>
      <c r="E156" s="186">
        <v>8.9600000000000009</v>
      </c>
      <c r="F156" s="86">
        <v>1.19</v>
      </c>
      <c r="G156" s="86">
        <v>1.19</v>
      </c>
    </row>
    <row r="157" spans="1:7" ht="15" customHeight="1">
      <c r="A157" s="184">
        <v>654</v>
      </c>
      <c r="B157" s="185">
        <v>2000056205295</v>
      </c>
      <c r="C157" s="190" t="s">
        <v>296</v>
      </c>
      <c r="D157" s="187">
        <v>4.4139999999999997</v>
      </c>
      <c r="E157" s="186">
        <v>8.19</v>
      </c>
      <c r="F157" s="86">
        <v>1.87</v>
      </c>
      <c r="G157" s="86">
        <v>1.87</v>
      </c>
    </row>
    <row r="158" spans="1:7" ht="15" customHeight="1">
      <c r="A158" s="184">
        <v>656</v>
      </c>
      <c r="B158" s="185">
        <v>2000056199942</v>
      </c>
      <c r="C158" s="190" t="s">
        <v>297</v>
      </c>
      <c r="D158" s="187">
        <v>4.4649999999999999</v>
      </c>
      <c r="E158" s="186">
        <v>5.36</v>
      </c>
      <c r="F158" s="86">
        <v>2.44</v>
      </c>
      <c r="G158" s="86">
        <v>2.44</v>
      </c>
    </row>
    <row r="159" spans="1:7" ht="15" customHeight="1">
      <c r="A159" s="184">
        <v>664</v>
      </c>
      <c r="B159" s="185">
        <v>2000056063709</v>
      </c>
      <c r="C159" s="190" t="s">
        <v>298</v>
      </c>
      <c r="D159" s="187">
        <v>0</v>
      </c>
      <c r="E159" s="186">
        <v>24.47</v>
      </c>
      <c r="F159" s="86">
        <v>1.02</v>
      </c>
      <c r="G159" s="86">
        <v>1.02</v>
      </c>
    </row>
    <row r="160" spans="1:7" ht="15" customHeight="1">
      <c r="A160" s="184">
        <v>524</v>
      </c>
      <c r="B160" s="185">
        <v>2000056300470</v>
      </c>
      <c r="C160" s="190" t="s">
        <v>299</v>
      </c>
      <c r="D160" s="187">
        <v>0</v>
      </c>
      <c r="E160" s="186">
        <v>1.82</v>
      </c>
      <c r="F160" s="86">
        <v>1.87</v>
      </c>
      <c r="G160" s="86">
        <v>1.87</v>
      </c>
    </row>
    <row r="161" spans="1:7" ht="15" customHeight="1">
      <c r="A161" s="184">
        <v>675</v>
      </c>
      <c r="B161" s="185">
        <v>2000055907808</v>
      </c>
      <c r="C161" s="190" t="s">
        <v>300</v>
      </c>
      <c r="D161" s="187">
        <v>1.734</v>
      </c>
      <c r="E161" s="186">
        <v>2.71</v>
      </c>
      <c r="F161" s="86">
        <v>1.97</v>
      </c>
      <c r="G161" s="86">
        <v>1.97</v>
      </c>
    </row>
    <row r="162" spans="1:7" ht="15" customHeight="1">
      <c r="A162" s="184">
        <v>676</v>
      </c>
      <c r="B162" s="185">
        <v>2000055904773</v>
      </c>
      <c r="C162" s="190" t="s">
        <v>301</v>
      </c>
      <c r="D162" s="187">
        <v>1.702</v>
      </c>
      <c r="E162" s="186">
        <v>5</v>
      </c>
      <c r="F162" s="86">
        <v>1.47</v>
      </c>
      <c r="G162" s="86">
        <v>1.47</v>
      </c>
    </row>
    <row r="163" spans="1:7" ht="15" customHeight="1">
      <c r="A163" s="184">
        <v>681</v>
      </c>
      <c r="B163" s="185">
        <v>2000055926119</v>
      </c>
      <c r="C163" s="190" t="s">
        <v>302</v>
      </c>
      <c r="D163" s="187">
        <v>4.5739999999999998</v>
      </c>
      <c r="E163" s="186">
        <v>27.56</v>
      </c>
      <c r="F163" s="86">
        <v>1.56</v>
      </c>
      <c r="G163" s="86">
        <v>1.56</v>
      </c>
    </row>
    <row r="164" spans="1:7" ht="15" customHeight="1">
      <c r="A164" s="184">
        <v>668</v>
      </c>
      <c r="B164" s="185">
        <v>2000056199766</v>
      </c>
      <c r="C164" s="190" t="s">
        <v>303</v>
      </c>
      <c r="D164" s="187">
        <v>4.4720000000000004</v>
      </c>
      <c r="E164" s="186">
        <v>28.24</v>
      </c>
      <c r="F164" s="86">
        <v>1.57</v>
      </c>
      <c r="G164" s="86">
        <v>1.57</v>
      </c>
    </row>
    <row r="165" spans="1:7" ht="15" customHeight="1">
      <c r="A165" s="184">
        <v>670</v>
      </c>
      <c r="B165" s="185">
        <v>2000056222885</v>
      </c>
      <c r="C165" s="190" t="s">
        <v>304</v>
      </c>
      <c r="D165" s="187">
        <v>2.121</v>
      </c>
      <c r="E165" s="186">
        <v>9.01</v>
      </c>
      <c r="F165" s="86">
        <v>1.53</v>
      </c>
      <c r="G165" s="86">
        <v>1.53</v>
      </c>
    </row>
    <row r="166" spans="1:7" ht="15" customHeight="1">
      <c r="A166" s="184">
        <v>671</v>
      </c>
      <c r="B166" s="185">
        <v>2000056002307</v>
      </c>
      <c r="C166" s="190" t="s">
        <v>305</v>
      </c>
      <c r="D166" s="187">
        <v>1.7090000000000001</v>
      </c>
      <c r="E166" s="186">
        <v>14.02</v>
      </c>
      <c r="F166" s="86">
        <v>1.48</v>
      </c>
      <c r="G166" s="86">
        <v>1.48</v>
      </c>
    </row>
    <row r="167" spans="1:7" ht="15" customHeight="1">
      <c r="A167" s="184">
        <v>677</v>
      </c>
      <c r="B167" s="185">
        <v>2000055904791</v>
      </c>
      <c r="C167" s="190" t="s">
        <v>306</v>
      </c>
      <c r="D167" s="187">
        <v>0</v>
      </c>
      <c r="E167" s="186">
        <v>6.72</v>
      </c>
      <c r="F167" s="86">
        <v>0.89</v>
      </c>
      <c r="G167" s="86">
        <v>0.89</v>
      </c>
    </row>
    <row r="168" spans="1:7" ht="15" customHeight="1">
      <c r="A168" s="184">
        <v>678</v>
      </c>
      <c r="B168" s="185">
        <v>2000055916272</v>
      </c>
      <c r="C168" s="190" t="s">
        <v>307</v>
      </c>
      <c r="D168" s="187">
        <v>0</v>
      </c>
      <c r="E168" s="186">
        <v>7.46</v>
      </c>
      <c r="F168" s="86">
        <v>1.42</v>
      </c>
      <c r="G168" s="86">
        <v>1.42</v>
      </c>
    </row>
    <row r="169" spans="1:7" ht="15" customHeight="1">
      <c r="A169" s="184">
        <v>679</v>
      </c>
      <c r="B169" s="185">
        <v>2000055891167</v>
      </c>
      <c r="C169" s="190" t="s">
        <v>308</v>
      </c>
      <c r="D169" s="187">
        <v>2.1640000000000001</v>
      </c>
      <c r="E169" s="186">
        <v>13.94</v>
      </c>
      <c r="F169" s="86">
        <v>2</v>
      </c>
      <c r="G169" s="86">
        <v>2</v>
      </c>
    </row>
    <row r="170" spans="1:7" ht="15" customHeight="1">
      <c r="A170" s="184">
        <v>672</v>
      </c>
      <c r="B170" s="185">
        <v>2000056147378</v>
      </c>
      <c r="C170" s="190" t="s">
        <v>309</v>
      </c>
      <c r="D170" s="187">
        <v>2.827</v>
      </c>
      <c r="E170" s="186">
        <v>5.98</v>
      </c>
      <c r="F170" s="86">
        <v>3.89</v>
      </c>
      <c r="G170" s="86">
        <v>3.89</v>
      </c>
    </row>
    <row r="171" spans="1:7" ht="15" customHeight="1">
      <c r="A171" s="184">
        <v>680</v>
      </c>
      <c r="B171" s="185">
        <v>2000055908537</v>
      </c>
      <c r="C171" s="190" t="s">
        <v>310</v>
      </c>
      <c r="D171" s="187">
        <v>1.7030000000000001</v>
      </c>
      <c r="E171" s="186">
        <v>2.95</v>
      </c>
      <c r="F171" s="86">
        <v>1.53</v>
      </c>
      <c r="G171" s="86">
        <v>1.53</v>
      </c>
    </row>
    <row r="172" spans="1:7" ht="15" customHeight="1">
      <c r="A172" s="184">
        <v>674</v>
      </c>
      <c r="B172" s="185">
        <v>2000056049271</v>
      </c>
      <c r="C172" s="190" t="s">
        <v>311</v>
      </c>
      <c r="D172" s="187">
        <v>1.6879999999999999</v>
      </c>
      <c r="E172" s="186">
        <v>2.97</v>
      </c>
      <c r="F172" s="86">
        <v>1.2</v>
      </c>
      <c r="G172" s="86">
        <v>1.2</v>
      </c>
    </row>
    <row r="173" spans="1:7" ht="15" customHeight="1">
      <c r="A173" s="184">
        <v>682</v>
      </c>
      <c r="B173" s="185">
        <v>2000056049305</v>
      </c>
      <c r="C173" s="190" t="s">
        <v>312</v>
      </c>
      <c r="D173" s="187">
        <v>1.6739999999999999</v>
      </c>
      <c r="E173" s="186">
        <v>3.12</v>
      </c>
      <c r="F173" s="86">
        <v>1.2</v>
      </c>
      <c r="G173" s="86">
        <v>1.2</v>
      </c>
    </row>
    <row r="174" spans="1:7" ht="15" customHeight="1">
      <c r="A174" s="184" t="s">
        <v>313</v>
      </c>
      <c r="B174" s="185">
        <v>2000056827906</v>
      </c>
      <c r="C174" s="190" t="s">
        <v>315</v>
      </c>
      <c r="D174" s="187">
        <v>1.7849999999999999</v>
      </c>
      <c r="E174" s="186">
        <v>16.88</v>
      </c>
      <c r="F174" s="86">
        <v>0.9</v>
      </c>
      <c r="G174" s="86">
        <v>0.9</v>
      </c>
    </row>
    <row r="175" spans="1:7" ht="15" customHeight="1">
      <c r="A175" s="184">
        <v>683</v>
      </c>
      <c r="B175" s="185">
        <v>2000056169804</v>
      </c>
      <c r="C175" s="190" t="s">
        <v>316</v>
      </c>
      <c r="D175" s="187">
        <v>2.16</v>
      </c>
      <c r="E175" s="186">
        <v>4.26</v>
      </c>
      <c r="F175" s="86">
        <v>2.42</v>
      </c>
      <c r="G175" s="86">
        <v>2.42</v>
      </c>
    </row>
    <row r="176" spans="1:7" ht="15" customHeight="1">
      <c r="A176" s="184">
        <v>684</v>
      </c>
      <c r="B176" s="185">
        <v>2000056179662</v>
      </c>
      <c r="C176" s="190" t="s">
        <v>317</v>
      </c>
      <c r="D176" s="187">
        <v>1.7070000000000001</v>
      </c>
      <c r="E176" s="186">
        <v>13.96</v>
      </c>
      <c r="F176" s="86">
        <v>1.49</v>
      </c>
      <c r="G176" s="86">
        <v>1.49</v>
      </c>
    </row>
    <row r="177" spans="1:7" ht="15" customHeight="1">
      <c r="A177" s="184">
        <v>685</v>
      </c>
      <c r="B177" s="185">
        <v>2000056107107</v>
      </c>
      <c r="C177" s="190" t="s">
        <v>318</v>
      </c>
      <c r="D177" s="187">
        <v>1.6970000000000001</v>
      </c>
      <c r="E177" s="186">
        <v>3.37</v>
      </c>
      <c r="F177" s="86">
        <v>1.83</v>
      </c>
      <c r="G177" s="86">
        <v>1.83</v>
      </c>
    </row>
    <row r="178" spans="1:7" ht="15" customHeight="1">
      <c r="A178" s="184">
        <v>686</v>
      </c>
      <c r="B178" s="185">
        <v>2000056113954</v>
      </c>
      <c r="C178" s="190" t="s">
        <v>319</v>
      </c>
      <c r="D178" s="187">
        <v>4.4809999999999999</v>
      </c>
      <c r="E178" s="186">
        <v>4.13</v>
      </c>
      <c r="F178" s="86">
        <v>2.65</v>
      </c>
      <c r="G178" s="86">
        <v>2.65</v>
      </c>
    </row>
    <row r="179" spans="1:7" ht="15" customHeight="1">
      <c r="A179" s="184">
        <v>687</v>
      </c>
      <c r="B179" s="185">
        <v>2000056138132</v>
      </c>
      <c r="C179" s="190" t="s">
        <v>320</v>
      </c>
      <c r="D179" s="187">
        <v>4.4809999999999999</v>
      </c>
      <c r="E179" s="186">
        <v>1.51</v>
      </c>
      <c r="F179" s="86">
        <v>2.5499999999999998</v>
      </c>
      <c r="G179" s="86">
        <v>2.5499999999999998</v>
      </c>
    </row>
    <row r="180" spans="1:7" ht="15" customHeight="1">
      <c r="A180" s="184">
        <v>688</v>
      </c>
      <c r="B180" s="185">
        <v>2000056167913</v>
      </c>
      <c r="C180" s="190" t="s">
        <v>321</v>
      </c>
      <c r="D180" s="187">
        <v>2.157</v>
      </c>
      <c r="E180" s="186">
        <v>0.65</v>
      </c>
      <c r="F180" s="86">
        <v>2.96</v>
      </c>
      <c r="G180" s="86">
        <v>2.96</v>
      </c>
    </row>
    <row r="181" spans="1:7" ht="15" customHeight="1">
      <c r="A181" s="184">
        <v>525</v>
      </c>
      <c r="B181" s="185">
        <v>2000056537756</v>
      </c>
      <c r="C181" s="190" t="s">
        <v>322</v>
      </c>
      <c r="D181" s="187">
        <v>0.25600000000000001</v>
      </c>
      <c r="E181" s="186">
        <v>20.34</v>
      </c>
      <c r="F181" s="86">
        <v>1.95</v>
      </c>
      <c r="G181" s="86">
        <v>1.95</v>
      </c>
    </row>
    <row r="182" spans="1:7" ht="15" customHeight="1">
      <c r="A182" s="184">
        <v>689</v>
      </c>
      <c r="B182" s="185">
        <v>2000055874960</v>
      </c>
      <c r="C182" s="190" t="s">
        <v>323</v>
      </c>
      <c r="D182" s="187">
        <v>0</v>
      </c>
      <c r="E182" s="186">
        <v>1428.72</v>
      </c>
      <c r="F182" s="86">
        <v>1.31</v>
      </c>
      <c r="G182" s="86">
        <v>1.31</v>
      </c>
    </row>
    <row r="183" spans="1:7" ht="15" customHeight="1">
      <c r="A183" s="184">
        <v>690</v>
      </c>
      <c r="B183" s="185">
        <v>2000056147225</v>
      </c>
      <c r="C183" s="190" t="s">
        <v>324</v>
      </c>
      <c r="D183" s="187">
        <v>0</v>
      </c>
      <c r="E183" s="186">
        <v>5.57</v>
      </c>
      <c r="F183" s="86">
        <v>1.44</v>
      </c>
      <c r="G183" s="86">
        <v>1.44</v>
      </c>
    </row>
    <row r="184" spans="1:7" ht="15" customHeight="1">
      <c r="A184" s="184">
        <v>691</v>
      </c>
      <c r="B184" s="185">
        <v>2000055932200</v>
      </c>
      <c r="C184" s="190" t="s">
        <v>325</v>
      </c>
      <c r="D184" s="187">
        <v>0</v>
      </c>
      <c r="E184" s="186">
        <v>0.91</v>
      </c>
      <c r="F184" s="86">
        <v>5.18</v>
      </c>
      <c r="G184" s="86">
        <v>5.18</v>
      </c>
    </row>
    <row r="185" spans="1:7" ht="216.65" customHeight="1">
      <c r="A185" s="184">
        <v>729</v>
      </c>
      <c r="B185" s="185" t="s">
        <v>326</v>
      </c>
      <c r="C185" s="190" t="s">
        <v>327</v>
      </c>
      <c r="D185" s="187">
        <v>1.6870000000000001</v>
      </c>
      <c r="E185" s="186">
        <v>15503.48</v>
      </c>
      <c r="F185" s="86">
        <v>2.0299999999999998</v>
      </c>
      <c r="G185" s="86">
        <v>2.0299999999999998</v>
      </c>
    </row>
    <row r="186" spans="1:7" ht="15" customHeight="1">
      <c r="A186" s="184">
        <v>527</v>
      </c>
      <c r="B186" s="185">
        <v>2000056441375</v>
      </c>
      <c r="C186" s="190" t="s">
        <v>328</v>
      </c>
      <c r="D186" s="187">
        <v>0</v>
      </c>
      <c r="E186" s="186">
        <v>4.95</v>
      </c>
      <c r="F186" s="86">
        <v>2.2999999999999998</v>
      </c>
      <c r="G186" s="86">
        <v>2.2999999999999998</v>
      </c>
    </row>
    <row r="187" spans="1:7" ht="15" customHeight="1">
      <c r="A187" s="184">
        <v>692</v>
      </c>
      <c r="B187" s="185">
        <v>2000056204956</v>
      </c>
      <c r="C187" s="190" t="s">
        <v>329</v>
      </c>
      <c r="D187" s="187">
        <v>0</v>
      </c>
      <c r="E187" s="186">
        <v>54.62</v>
      </c>
      <c r="F187" s="86">
        <v>1.59</v>
      </c>
      <c r="G187" s="86">
        <v>1.59</v>
      </c>
    </row>
    <row r="188" spans="1:7" ht="15" customHeight="1">
      <c r="A188" s="184">
        <v>897</v>
      </c>
      <c r="B188" s="185" t="s">
        <v>262</v>
      </c>
      <c r="C188" s="190" t="s">
        <v>330</v>
      </c>
      <c r="D188" s="187">
        <v>4.4509999999999996</v>
      </c>
      <c r="E188" s="186">
        <v>4.13</v>
      </c>
      <c r="F188" s="86">
        <v>2.04</v>
      </c>
      <c r="G188" s="86">
        <v>2.04</v>
      </c>
    </row>
    <row r="189" spans="1:7" ht="15" customHeight="1">
      <c r="A189" s="184">
        <v>528</v>
      </c>
      <c r="B189" s="185">
        <v>2000056213152</v>
      </c>
      <c r="C189" s="190" t="s">
        <v>331</v>
      </c>
      <c r="D189" s="187">
        <v>0</v>
      </c>
      <c r="E189" s="186">
        <v>7.38</v>
      </c>
      <c r="F189" s="86">
        <v>1.6</v>
      </c>
      <c r="G189" s="86">
        <v>1.6</v>
      </c>
    </row>
    <row r="190" spans="1:7" ht="15" customHeight="1">
      <c r="A190" s="184">
        <v>693</v>
      </c>
      <c r="B190" s="185">
        <v>2000056147396</v>
      </c>
      <c r="C190" s="190" t="s">
        <v>332</v>
      </c>
      <c r="D190" s="187">
        <v>2.1619999999999999</v>
      </c>
      <c r="E190" s="186">
        <v>1.44</v>
      </c>
      <c r="F190" s="86">
        <v>2.4</v>
      </c>
      <c r="G190" s="86">
        <v>2.4</v>
      </c>
    </row>
    <row r="191" spans="1:7" ht="15" customHeight="1">
      <c r="A191" s="184">
        <v>529</v>
      </c>
      <c r="B191" s="185">
        <v>2000056359669</v>
      </c>
      <c r="C191" s="190" t="s">
        <v>333</v>
      </c>
      <c r="D191" s="187">
        <v>0</v>
      </c>
      <c r="E191" s="186">
        <v>22.26</v>
      </c>
      <c r="F191" s="86">
        <v>1.17</v>
      </c>
      <c r="G191" s="86">
        <v>1.17</v>
      </c>
    </row>
    <row r="192" spans="1:7" ht="15" customHeight="1">
      <c r="A192" s="184">
        <v>694</v>
      </c>
      <c r="B192" s="185">
        <v>2000056202391</v>
      </c>
      <c r="C192" s="190" t="s">
        <v>334</v>
      </c>
      <c r="D192" s="187">
        <v>1.7090000000000001</v>
      </c>
      <c r="E192" s="186">
        <v>17.559999999999999</v>
      </c>
      <c r="F192" s="86">
        <v>1.1200000000000001</v>
      </c>
      <c r="G192" s="86">
        <v>1.1200000000000001</v>
      </c>
    </row>
    <row r="193" spans="1:7" ht="15" customHeight="1">
      <c r="A193" s="184">
        <v>585</v>
      </c>
      <c r="B193" s="185">
        <v>2000056452109</v>
      </c>
      <c r="C193" s="190" t="s">
        <v>335</v>
      </c>
      <c r="D193" s="187">
        <v>4.4619999999999997</v>
      </c>
      <c r="E193" s="186">
        <v>8.26</v>
      </c>
      <c r="F193" s="86">
        <v>1.36</v>
      </c>
      <c r="G193" s="86">
        <v>1.36</v>
      </c>
    </row>
    <row r="194" spans="1:7" ht="15" customHeight="1">
      <c r="A194" s="184">
        <v>695</v>
      </c>
      <c r="B194" s="185">
        <v>2000056186400</v>
      </c>
      <c r="C194" s="190" t="s">
        <v>336</v>
      </c>
      <c r="D194" s="187">
        <v>0</v>
      </c>
      <c r="E194" s="186">
        <v>37.9</v>
      </c>
      <c r="F194" s="86">
        <v>1.32</v>
      </c>
      <c r="G194" s="86">
        <v>1.32</v>
      </c>
    </row>
    <row r="195" spans="1:7" ht="15" customHeight="1">
      <c r="A195" s="184">
        <v>696</v>
      </c>
      <c r="B195" s="185">
        <v>2000056166440</v>
      </c>
      <c r="C195" s="190" t="s">
        <v>337</v>
      </c>
      <c r="D195" s="187">
        <v>1.706</v>
      </c>
      <c r="E195" s="186">
        <v>47.16</v>
      </c>
      <c r="F195" s="86">
        <v>1.86</v>
      </c>
      <c r="G195" s="86">
        <v>1.86</v>
      </c>
    </row>
    <row r="196" spans="1:7" ht="15" customHeight="1">
      <c r="A196" s="184" t="s">
        <v>338</v>
      </c>
      <c r="B196" s="185">
        <v>2000056792652</v>
      </c>
      <c r="C196" s="190" t="s">
        <v>340</v>
      </c>
      <c r="D196" s="187">
        <v>0</v>
      </c>
      <c r="E196" s="186">
        <v>2.42</v>
      </c>
      <c r="F196" s="86">
        <v>2.02</v>
      </c>
      <c r="G196" s="86">
        <v>2.02</v>
      </c>
    </row>
    <row r="197" spans="1:7" ht="15" customHeight="1">
      <c r="A197" s="184">
        <v>595</v>
      </c>
      <c r="B197" s="185">
        <v>2000056384832</v>
      </c>
      <c r="C197" s="190" t="s">
        <v>341</v>
      </c>
      <c r="D197" s="187">
        <v>1.6879999999999999</v>
      </c>
      <c r="E197" s="186">
        <v>16.41</v>
      </c>
      <c r="F197" s="86">
        <v>1</v>
      </c>
      <c r="G197" s="86">
        <v>1</v>
      </c>
    </row>
    <row r="198" spans="1:7" ht="15" customHeight="1">
      <c r="A198" s="184">
        <v>655</v>
      </c>
      <c r="B198" s="185">
        <v>2000056536112</v>
      </c>
      <c r="C198" s="190" t="s">
        <v>342</v>
      </c>
      <c r="D198" s="187">
        <v>0</v>
      </c>
      <c r="E198" s="186">
        <v>3.55</v>
      </c>
      <c r="F198" s="86">
        <v>4.3600000000000003</v>
      </c>
      <c r="G198" s="86">
        <v>4.3600000000000003</v>
      </c>
    </row>
    <row r="199" spans="1:7" ht="15" customHeight="1">
      <c r="A199" s="184">
        <v>657</v>
      </c>
      <c r="B199" s="185">
        <v>2000056456256</v>
      </c>
      <c r="C199" s="190" t="s">
        <v>343</v>
      </c>
      <c r="D199" s="187">
        <v>0</v>
      </c>
      <c r="E199" s="186">
        <v>28.21</v>
      </c>
      <c r="F199" s="86">
        <v>2.1</v>
      </c>
      <c r="G199" s="86">
        <v>2.1</v>
      </c>
    </row>
    <row r="200" spans="1:7" ht="15" customHeight="1">
      <c r="A200" s="184">
        <v>659</v>
      </c>
      <c r="B200" s="185">
        <v>2000056439998</v>
      </c>
      <c r="C200" s="190" t="s">
        <v>344</v>
      </c>
      <c r="D200" s="187">
        <v>0</v>
      </c>
      <c r="E200" s="186">
        <v>4.3600000000000003</v>
      </c>
      <c r="F200" s="86">
        <v>1.1100000000000001</v>
      </c>
      <c r="G200" s="86">
        <v>1.1100000000000001</v>
      </c>
    </row>
    <row r="201" spans="1:7" ht="15" customHeight="1">
      <c r="A201" s="184">
        <v>660</v>
      </c>
      <c r="B201" s="185">
        <v>2000056420339</v>
      </c>
      <c r="C201" s="190" t="s">
        <v>345</v>
      </c>
      <c r="D201" s="187">
        <v>1.7010000000000001</v>
      </c>
      <c r="E201" s="186">
        <v>7.84</v>
      </c>
      <c r="F201" s="86">
        <v>1.73</v>
      </c>
      <c r="G201" s="86">
        <v>1.73</v>
      </c>
    </row>
    <row r="202" spans="1:7" ht="15" customHeight="1">
      <c r="A202" s="184">
        <v>697</v>
      </c>
      <c r="B202" s="185">
        <v>2000056202416</v>
      </c>
      <c r="C202" s="190" t="s">
        <v>346</v>
      </c>
      <c r="D202" s="187">
        <v>0</v>
      </c>
      <c r="E202" s="186">
        <v>10.24</v>
      </c>
      <c r="F202" s="86">
        <v>1.65</v>
      </c>
      <c r="G202" s="86">
        <v>1.65</v>
      </c>
    </row>
    <row r="203" spans="1:7" ht="15" customHeight="1">
      <c r="A203" s="184">
        <v>897</v>
      </c>
      <c r="B203" s="185" t="s">
        <v>262</v>
      </c>
      <c r="C203" s="190" t="s">
        <v>347</v>
      </c>
      <c r="D203" s="187">
        <v>1.6970000000000001</v>
      </c>
      <c r="E203" s="186">
        <v>74.02</v>
      </c>
      <c r="F203" s="86">
        <v>1.35</v>
      </c>
      <c r="G203" s="86">
        <v>1.35</v>
      </c>
    </row>
    <row r="204" spans="1:7" ht="15" customHeight="1">
      <c r="A204" s="184">
        <v>669</v>
      </c>
      <c r="B204" s="185">
        <v>2000056532456</v>
      </c>
      <c r="C204" s="190" t="s">
        <v>348</v>
      </c>
      <c r="D204" s="187">
        <v>4.4530000000000003</v>
      </c>
      <c r="E204" s="186">
        <v>12.97</v>
      </c>
      <c r="F204" s="86">
        <v>1.06</v>
      </c>
      <c r="G204" s="86">
        <v>1.06</v>
      </c>
    </row>
    <row r="205" spans="1:7" ht="15" customHeight="1">
      <c r="A205" s="184">
        <v>7311</v>
      </c>
      <c r="B205" s="185">
        <v>7311</v>
      </c>
      <c r="C205" s="190" t="s">
        <v>349</v>
      </c>
      <c r="D205" s="187">
        <v>2.214</v>
      </c>
      <c r="E205" s="186">
        <v>82.56</v>
      </c>
      <c r="F205" s="86">
        <v>6.02</v>
      </c>
      <c r="G205" s="86">
        <v>6.02</v>
      </c>
    </row>
    <row r="206" spans="1:7" ht="15" customHeight="1">
      <c r="A206" s="184">
        <v>698</v>
      </c>
      <c r="B206" s="185">
        <v>2000056199613</v>
      </c>
      <c r="C206" s="190" t="s">
        <v>350</v>
      </c>
      <c r="D206" s="187">
        <v>1.5920000000000001</v>
      </c>
      <c r="E206" s="186">
        <v>93.86</v>
      </c>
      <c r="F206" s="86">
        <v>0.9</v>
      </c>
      <c r="G206" s="86">
        <v>0.9</v>
      </c>
    </row>
    <row r="207" spans="1:7" ht="15" customHeight="1">
      <c r="A207" s="184">
        <v>897</v>
      </c>
      <c r="B207" s="185" t="s">
        <v>262</v>
      </c>
      <c r="C207" s="190" t="s">
        <v>351</v>
      </c>
      <c r="D207" s="187">
        <v>0</v>
      </c>
      <c r="E207" s="186">
        <v>46.13</v>
      </c>
      <c r="F207" s="86">
        <v>1.52</v>
      </c>
      <c r="G207" s="86">
        <v>1.52</v>
      </c>
    </row>
    <row r="208" spans="1:7" ht="15" customHeight="1">
      <c r="A208" s="184">
        <v>699</v>
      </c>
      <c r="B208" s="185">
        <v>2000056191526</v>
      </c>
      <c r="C208" s="190" t="s">
        <v>352</v>
      </c>
      <c r="D208" s="187">
        <v>0</v>
      </c>
      <c r="E208" s="186">
        <v>32.21</v>
      </c>
      <c r="F208" s="86">
        <v>2.4300000000000002</v>
      </c>
      <c r="G208" s="86">
        <v>2.4300000000000002</v>
      </c>
    </row>
    <row r="209" spans="1:7" ht="25">
      <c r="A209" s="184">
        <v>703</v>
      </c>
      <c r="B209" s="185" t="s">
        <v>353</v>
      </c>
      <c r="C209" s="190" t="s">
        <v>354</v>
      </c>
      <c r="D209" s="187">
        <v>0</v>
      </c>
      <c r="E209" s="186">
        <v>43550.16</v>
      </c>
      <c r="F209" s="86">
        <v>1.1200000000000001</v>
      </c>
      <c r="G209" s="86">
        <v>1.1200000000000001</v>
      </c>
    </row>
    <row r="210" spans="1:7" ht="15" customHeight="1">
      <c r="A210" s="184">
        <v>730</v>
      </c>
      <c r="B210" s="185">
        <v>2000056058754</v>
      </c>
      <c r="C210" s="190" t="s">
        <v>355</v>
      </c>
      <c r="D210" s="187">
        <v>0</v>
      </c>
      <c r="E210" s="186">
        <v>2.25</v>
      </c>
      <c r="F210" s="86">
        <v>4.37</v>
      </c>
      <c r="G210" s="86">
        <v>4.37</v>
      </c>
    </row>
    <row r="211" spans="1:7" ht="15" customHeight="1">
      <c r="A211" s="184">
        <v>731</v>
      </c>
      <c r="B211" s="185">
        <v>2000056151106</v>
      </c>
      <c r="C211" s="190" t="s">
        <v>356</v>
      </c>
      <c r="D211" s="187">
        <v>0</v>
      </c>
      <c r="E211" s="186">
        <v>38.520000000000003</v>
      </c>
      <c r="F211" s="86">
        <v>1.33</v>
      </c>
      <c r="G211" s="86">
        <v>1.33</v>
      </c>
    </row>
    <row r="212" spans="1:7" ht="15" customHeight="1">
      <c r="A212" s="184">
        <v>732</v>
      </c>
      <c r="B212" s="185">
        <v>2000056098818</v>
      </c>
      <c r="C212" s="190" t="s">
        <v>357</v>
      </c>
      <c r="D212" s="187">
        <v>0</v>
      </c>
      <c r="E212" s="186">
        <v>1.98</v>
      </c>
      <c r="F212" s="86">
        <v>1.31</v>
      </c>
      <c r="G212" s="86">
        <v>1.31</v>
      </c>
    </row>
    <row r="213" spans="1:7" ht="15" customHeight="1">
      <c r="A213" s="184">
        <v>673</v>
      </c>
      <c r="B213" s="185">
        <v>2000056551324</v>
      </c>
      <c r="C213" s="190" t="s">
        <v>358</v>
      </c>
      <c r="D213" s="187">
        <v>0</v>
      </c>
      <c r="E213" s="186">
        <v>27.88</v>
      </c>
      <c r="F213" s="86">
        <v>0.97</v>
      </c>
      <c r="G213" s="86">
        <v>0.97</v>
      </c>
    </row>
    <row r="214" spans="1:7" ht="15" customHeight="1">
      <c r="A214" s="184">
        <v>721</v>
      </c>
      <c r="B214" s="185">
        <v>2000056562292</v>
      </c>
      <c r="C214" s="190" t="s">
        <v>359</v>
      </c>
      <c r="D214" s="187">
        <v>0</v>
      </c>
      <c r="E214" s="186">
        <v>500.49</v>
      </c>
      <c r="F214" s="86">
        <v>2.11</v>
      </c>
      <c r="G214" s="86">
        <v>2.11</v>
      </c>
    </row>
    <row r="215" spans="1:7" ht="15" customHeight="1">
      <c r="A215" s="184">
        <v>728</v>
      </c>
      <c r="B215" s="185">
        <v>2000056194191</v>
      </c>
      <c r="C215" s="190" t="s">
        <v>360</v>
      </c>
      <c r="D215" s="187">
        <v>4.4790000000000001</v>
      </c>
      <c r="E215" s="186">
        <v>4.66</v>
      </c>
      <c r="F215" s="86">
        <v>2.73</v>
      </c>
      <c r="G215" s="86">
        <v>2.73</v>
      </c>
    </row>
    <row r="216" spans="1:7" ht="15" customHeight="1">
      <c r="A216" s="184">
        <v>901</v>
      </c>
      <c r="B216" s="185">
        <v>2000056139215</v>
      </c>
      <c r="C216" s="190" t="s">
        <v>361</v>
      </c>
      <c r="D216" s="187">
        <v>2.1669999999999998</v>
      </c>
      <c r="E216" s="186">
        <v>10.199999999999999</v>
      </c>
      <c r="F216" s="86">
        <v>5.1100000000000003</v>
      </c>
      <c r="G216" s="86">
        <v>5.1100000000000003</v>
      </c>
    </row>
    <row r="217" spans="1:7" ht="15" customHeight="1">
      <c r="A217" s="184">
        <v>904</v>
      </c>
      <c r="B217" s="185">
        <v>2000056219952</v>
      </c>
      <c r="C217" s="190" t="s">
        <v>362</v>
      </c>
      <c r="D217" s="187">
        <v>1.7070000000000001</v>
      </c>
      <c r="E217" s="186">
        <v>284.58999999999997</v>
      </c>
      <c r="F217" s="86">
        <v>1.66</v>
      </c>
      <c r="G217" s="86">
        <v>1.66</v>
      </c>
    </row>
    <row r="218" spans="1:7" ht="15" customHeight="1">
      <c r="A218" s="184">
        <v>905</v>
      </c>
      <c r="B218" s="185">
        <v>2000056200010</v>
      </c>
      <c r="C218" s="190" t="s">
        <v>363</v>
      </c>
      <c r="D218" s="187">
        <v>1.7330000000000001</v>
      </c>
      <c r="E218" s="186">
        <v>3.75</v>
      </c>
      <c r="F218" s="86">
        <v>1.33</v>
      </c>
      <c r="G218" s="86">
        <v>1.33</v>
      </c>
    </row>
    <row r="219" spans="1:7" ht="15" customHeight="1">
      <c r="A219" s="184">
        <v>906</v>
      </c>
      <c r="B219" s="185">
        <v>2000056138977</v>
      </c>
      <c r="C219" s="190" t="s">
        <v>364</v>
      </c>
      <c r="D219" s="187">
        <v>0</v>
      </c>
      <c r="E219" s="186">
        <v>2.99</v>
      </c>
      <c r="F219" s="86">
        <v>3.25</v>
      </c>
      <c r="G219" s="86">
        <v>3.25</v>
      </c>
    </row>
    <row r="220" spans="1:7" ht="15" customHeight="1">
      <c r="A220" s="184">
        <v>907</v>
      </c>
      <c r="B220" s="185">
        <v>2000056212033</v>
      </c>
      <c r="C220" s="190" t="s">
        <v>365</v>
      </c>
      <c r="D220" s="187">
        <v>1.65</v>
      </c>
      <c r="E220" s="186">
        <v>46.29</v>
      </c>
      <c r="F220" s="86">
        <v>0.93</v>
      </c>
      <c r="G220" s="86">
        <v>0.93</v>
      </c>
    </row>
    <row r="221" spans="1:7" ht="15" customHeight="1">
      <c r="A221" s="184">
        <v>908</v>
      </c>
      <c r="B221" s="185">
        <v>2000056139395</v>
      </c>
      <c r="C221" s="190" t="s">
        <v>366</v>
      </c>
      <c r="D221" s="187">
        <v>1.167</v>
      </c>
      <c r="E221" s="186">
        <v>20.82</v>
      </c>
      <c r="F221" s="86">
        <v>2</v>
      </c>
      <c r="G221" s="86">
        <v>2</v>
      </c>
    </row>
    <row r="222" spans="1:7" ht="15" customHeight="1">
      <c r="A222" s="184">
        <v>723</v>
      </c>
      <c r="B222" s="185">
        <v>2000056530788</v>
      </c>
      <c r="C222" s="190" t="s">
        <v>367</v>
      </c>
      <c r="D222" s="187">
        <v>0</v>
      </c>
      <c r="E222" s="186">
        <v>130.12</v>
      </c>
      <c r="F222" s="86">
        <v>0.99</v>
      </c>
      <c r="G222" s="86">
        <v>0.99</v>
      </c>
    </row>
    <row r="223" spans="1:7" ht="15" customHeight="1">
      <c r="A223" s="184">
        <v>765</v>
      </c>
      <c r="B223" s="185">
        <v>2000056469176</v>
      </c>
      <c r="C223" s="190" t="s">
        <v>368</v>
      </c>
      <c r="D223" s="187">
        <v>0</v>
      </c>
      <c r="E223" s="186">
        <v>19.46</v>
      </c>
      <c r="F223" s="86">
        <v>0.99</v>
      </c>
      <c r="G223" s="86">
        <v>0.99</v>
      </c>
    </row>
    <row r="224" spans="1:7" ht="15" customHeight="1">
      <c r="A224" s="184" t="s">
        <v>369</v>
      </c>
      <c r="B224" s="185">
        <v>2000056842124</v>
      </c>
      <c r="C224" s="190" t="s">
        <v>371</v>
      </c>
      <c r="D224" s="187">
        <v>4.4909999999999997</v>
      </c>
      <c r="E224" s="186">
        <v>2.31</v>
      </c>
      <c r="F224" s="86">
        <v>1.76</v>
      </c>
      <c r="G224" s="86">
        <v>1.76</v>
      </c>
    </row>
    <row r="225" spans="1:7" ht="15" customHeight="1">
      <c r="A225" s="184" t="s">
        <v>372</v>
      </c>
      <c r="B225" s="185">
        <v>2000056642707</v>
      </c>
      <c r="C225" s="190" t="s">
        <v>374</v>
      </c>
      <c r="D225" s="187">
        <v>1.744</v>
      </c>
      <c r="E225" s="186">
        <v>13.68</v>
      </c>
      <c r="F225" s="86">
        <v>1.47</v>
      </c>
      <c r="G225" s="86">
        <v>1.47</v>
      </c>
    </row>
    <row r="226" spans="1:7" ht="15" customHeight="1">
      <c r="A226" s="184">
        <v>897</v>
      </c>
      <c r="B226" s="185">
        <v>2000056488513</v>
      </c>
      <c r="C226" s="190" t="s">
        <v>375</v>
      </c>
      <c r="D226" s="187">
        <v>0</v>
      </c>
      <c r="E226" s="186">
        <v>1.17</v>
      </c>
      <c r="F226" s="86">
        <v>2.59</v>
      </c>
      <c r="G226" s="86">
        <v>2.59</v>
      </c>
    </row>
    <row r="227" spans="1:7" ht="15" customHeight="1">
      <c r="A227" s="184" t="s">
        <v>376</v>
      </c>
      <c r="B227" s="185">
        <v>2000056866055</v>
      </c>
      <c r="C227" s="190" t="s">
        <v>378</v>
      </c>
      <c r="D227" s="187">
        <v>0</v>
      </c>
      <c r="E227" s="186">
        <v>8.26</v>
      </c>
      <c r="F227" s="86">
        <v>1.06</v>
      </c>
      <c r="G227" s="86">
        <v>1.06</v>
      </c>
    </row>
    <row r="228" spans="1:7" ht="15" customHeight="1">
      <c r="A228" s="184" t="s">
        <v>379</v>
      </c>
      <c r="B228" s="185">
        <v>2000056872582</v>
      </c>
      <c r="C228" s="190" t="s">
        <v>381</v>
      </c>
      <c r="D228" s="187">
        <v>0</v>
      </c>
      <c r="E228" s="186">
        <v>13.08</v>
      </c>
      <c r="F228" s="86">
        <v>1.92</v>
      </c>
      <c r="G228" s="86">
        <v>1.92</v>
      </c>
    </row>
    <row r="229" spans="1:7" ht="15" customHeight="1">
      <c r="A229" s="184">
        <v>766</v>
      </c>
      <c r="B229" s="185">
        <v>2000056537213</v>
      </c>
      <c r="C229" s="190" t="s">
        <v>382</v>
      </c>
      <c r="D229" s="187">
        <v>1.7290000000000001</v>
      </c>
      <c r="E229" s="186">
        <v>17.940000000000001</v>
      </c>
      <c r="F229" s="86">
        <v>1.3</v>
      </c>
      <c r="G229" s="86">
        <v>1.3</v>
      </c>
    </row>
    <row r="230" spans="1:7" ht="15" customHeight="1">
      <c r="A230" s="184" t="s">
        <v>383</v>
      </c>
      <c r="B230" s="185">
        <v>2000056521960</v>
      </c>
      <c r="C230" s="190" t="s">
        <v>385</v>
      </c>
      <c r="D230" s="187">
        <v>1.9370000000000001</v>
      </c>
      <c r="E230" s="186">
        <v>12.65</v>
      </c>
      <c r="F230" s="86">
        <v>0.91</v>
      </c>
      <c r="G230" s="86">
        <v>0.91</v>
      </c>
    </row>
    <row r="231" spans="1:7" ht="15" customHeight="1">
      <c r="A231" s="184" t="s">
        <v>386</v>
      </c>
      <c r="B231" s="185">
        <v>2000056839896</v>
      </c>
      <c r="C231" s="190" t="s">
        <v>388</v>
      </c>
      <c r="D231" s="187">
        <v>0.255</v>
      </c>
      <c r="E231" s="186">
        <v>6.47</v>
      </c>
      <c r="F231" s="86">
        <v>1.64</v>
      </c>
      <c r="G231" s="86">
        <v>1.64</v>
      </c>
    </row>
    <row r="232" spans="1:7" ht="15" customHeight="1">
      <c r="A232" s="184">
        <v>897</v>
      </c>
      <c r="B232" s="185" t="s">
        <v>262</v>
      </c>
      <c r="C232" s="190" t="s">
        <v>389</v>
      </c>
      <c r="D232" s="187">
        <v>1.726</v>
      </c>
      <c r="E232" s="186">
        <v>31.53</v>
      </c>
      <c r="F232" s="86">
        <v>2.31</v>
      </c>
      <c r="G232" s="86">
        <v>2.31</v>
      </c>
    </row>
    <row r="233" spans="1:7" ht="15" customHeight="1">
      <c r="A233" s="184">
        <v>767</v>
      </c>
      <c r="B233" s="185">
        <v>2000056535670</v>
      </c>
      <c r="C233" s="190" t="s">
        <v>390</v>
      </c>
      <c r="D233" s="187">
        <v>1.6910000000000001</v>
      </c>
      <c r="E233" s="186">
        <v>4.43</v>
      </c>
      <c r="F233" s="86">
        <v>1.32</v>
      </c>
      <c r="G233" s="86">
        <v>1.32</v>
      </c>
    </row>
    <row r="234" spans="1:7" ht="15" customHeight="1">
      <c r="A234" s="184">
        <v>768</v>
      </c>
      <c r="B234" s="185">
        <v>2000056345452</v>
      </c>
      <c r="C234" s="190" t="s">
        <v>391</v>
      </c>
      <c r="D234" s="187">
        <v>1.591</v>
      </c>
      <c r="E234" s="186">
        <v>27.05</v>
      </c>
      <c r="F234" s="86">
        <v>0.96</v>
      </c>
      <c r="G234" s="86">
        <v>0.96</v>
      </c>
    </row>
    <row r="235" spans="1:7" ht="15" customHeight="1">
      <c r="A235" s="184" t="s">
        <v>392</v>
      </c>
      <c r="B235" s="185">
        <v>2000056520910</v>
      </c>
      <c r="C235" s="190" t="s">
        <v>394</v>
      </c>
      <c r="D235" s="187">
        <v>1.9139999999999999</v>
      </c>
      <c r="E235" s="186">
        <v>13.01</v>
      </c>
      <c r="F235" s="86">
        <v>0.91</v>
      </c>
      <c r="G235" s="86">
        <v>0.91</v>
      </c>
    </row>
    <row r="236" spans="1:7" ht="15" customHeight="1">
      <c r="A236" s="184" t="s">
        <v>395</v>
      </c>
      <c r="B236" s="185">
        <v>2000056860080</v>
      </c>
      <c r="C236" s="190" t="s">
        <v>397</v>
      </c>
      <c r="D236" s="187">
        <v>1.92</v>
      </c>
      <c r="E236" s="186">
        <v>21.66</v>
      </c>
      <c r="F236" s="86">
        <v>1.21</v>
      </c>
      <c r="G236" s="86">
        <v>1.21</v>
      </c>
    </row>
    <row r="237" spans="1:7" ht="25">
      <c r="A237" s="184">
        <v>769</v>
      </c>
      <c r="B237" s="185" t="s">
        <v>398</v>
      </c>
      <c r="C237" s="190" t="s">
        <v>400</v>
      </c>
      <c r="D237" s="187">
        <v>4.4240000000000004</v>
      </c>
      <c r="E237" s="186">
        <v>4.37</v>
      </c>
      <c r="F237" s="86">
        <v>1.02</v>
      </c>
      <c r="G237" s="86">
        <v>1.02</v>
      </c>
    </row>
    <row r="238" spans="1:7" ht="15" customHeight="1">
      <c r="A238" s="184" t="s">
        <v>401</v>
      </c>
      <c r="B238" s="185">
        <v>2000056865497</v>
      </c>
      <c r="C238" s="190" t="s">
        <v>403</v>
      </c>
      <c r="D238" s="187">
        <v>1.657</v>
      </c>
      <c r="E238" s="186">
        <v>21.35</v>
      </c>
      <c r="F238" s="86">
        <v>1.07</v>
      </c>
      <c r="G238" s="86">
        <v>1.07</v>
      </c>
    </row>
    <row r="239" spans="1:7" ht="15" customHeight="1">
      <c r="A239" s="184">
        <v>771</v>
      </c>
      <c r="B239" s="185">
        <v>2000056477646</v>
      </c>
      <c r="C239" s="190" t="s">
        <v>404</v>
      </c>
      <c r="D239" s="187">
        <v>4.4119999999999999</v>
      </c>
      <c r="E239" s="186">
        <v>6.68</v>
      </c>
      <c r="F239" s="86">
        <v>1.53</v>
      </c>
      <c r="G239" s="86">
        <v>1.53</v>
      </c>
    </row>
    <row r="240" spans="1:7" ht="15" customHeight="1">
      <c r="A240" s="184">
        <v>772</v>
      </c>
      <c r="B240" s="185">
        <v>2000056384363</v>
      </c>
      <c r="C240" s="190" t="s">
        <v>405</v>
      </c>
      <c r="D240" s="187">
        <v>0</v>
      </c>
      <c r="E240" s="186">
        <v>19.46</v>
      </c>
      <c r="F240" s="86">
        <v>1.04</v>
      </c>
      <c r="G240" s="86">
        <v>1.04</v>
      </c>
    </row>
    <row r="241" spans="1:7" ht="15" customHeight="1">
      <c r="A241" s="184" t="s">
        <v>406</v>
      </c>
      <c r="B241" s="185">
        <v>2000056771909</v>
      </c>
      <c r="C241" s="190" t="s">
        <v>408</v>
      </c>
      <c r="D241" s="187">
        <v>0</v>
      </c>
      <c r="E241" s="186">
        <v>41.74</v>
      </c>
      <c r="F241" s="86">
        <v>0.89</v>
      </c>
      <c r="G241" s="86">
        <v>0.89</v>
      </c>
    </row>
    <row r="242" spans="1:7" ht="15" customHeight="1">
      <c r="A242" s="184" t="s">
        <v>409</v>
      </c>
      <c r="B242" s="185">
        <v>2000056474868</v>
      </c>
      <c r="C242" s="190" t="s">
        <v>411</v>
      </c>
      <c r="D242" s="187">
        <v>0</v>
      </c>
      <c r="E242" s="186">
        <v>25.92</v>
      </c>
      <c r="F242" s="86">
        <v>1.3</v>
      </c>
      <c r="G242" s="86">
        <v>1.3</v>
      </c>
    </row>
    <row r="243" spans="1:7" ht="15" customHeight="1">
      <c r="A243" s="184">
        <v>774</v>
      </c>
      <c r="B243" s="185">
        <v>2000056474380</v>
      </c>
      <c r="C243" s="190" t="s">
        <v>412</v>
      </c>
      <c r="D243" s="187">
        <v>0</v>
      </c>
      <c r="E243" s="186">
        <v>1.54</v>
      </c>
      <c r="F243" s="86">
        <v>2.97</v>
      </c>
      <c r="G243" s="86">
        <v>2.97</v>
      </c>
    </row>
    <row r="244" spans="1:7" ht="15" customHeight="1">
      <c r="A244" s="184" t="s">
        <v>413</v>
      </c>
      <c r="B244" s="185">
        <v>2000056631430</v>
      </c>
      <c r="C244" s="190" t="s">
        <v>415</v>
      </c>
      <c r="D244" s="187">
        <v>0</v>
      </c>
      <c r="E244" s="186">
        <v>1.54</v>
      </c>
      <c r="F244" s="86">
        <v>2.74</v>
      </c>
      <c r="G244" s="86">
        <v>2.74</v>
      </c>
    </row>
    <row r="245" spans="1:7" ht="15" customHeight="1">
      <c r="A245" s="184">
        <v>733</v>
      </c>
      <c r="B245" s="185">
        <v>2000056705135</v>
      </c>
      <c r="C245" s="190" t="s">
        <v>416</v>
      </c>
      <c r="D245" s="187">
        <v>0</v>
      </c>
      <c r="E245" s="186">
        <v>48.06</v>
      </c>
      <c r="F245" s="86">
        <v>0.99</v>
      </c>
      <c r="G245" s="86">
        <v>0.99</v>
      </c>
    </row>
    <row r="246" spans="1:7" ht="15" customHeight="1">
      <c r="A246" s="184">
        <v>775</v>
      </c>
      <c r="B246" s="185">
        <v>2000056366860</v>
      </c>
      <c r="C246" s="190" t="s">
        <v>417</v>
      </c>
      <c r="D246" s="187">
        <v>1.694</v>
      </c>
      <c r="E246" s="186">
        <v>10.6</v>
      </c>
      <c r="F246" s="86">
        <v>1.38</v>
      </c>
      <c r="G246" s="86">
        <v>1.38</v>
      </c>
    </row>
    <row r="247" spans="1:7" ht="25">
      <c r="A247" s="184" t="s">
        <v>418</v>
      </c>
      <c r="B247" s="185" t="s">
        <v>419</v>
      </c>
      <c r="C247" s="190" t="s">
        <v>420</v>
      </c>
      <c r="D247" s="187">
        <v>4.774</v>
      </c>
      <c r="E247" s="186">
        <v>620.6</v>
      </c>
      <c r="F247" s="86">
        <v>2.56</v>
      </c>
      <c r="G247" s="86">
        <v>2.56</v>
      </c>
    </row>
    <row r="248" spans="1:7" ht="15" customHeight="1">
      <c r="A248" s="184" t="s">
        <v>421</v>
      </c>
      <c r="B248" s="185">
        <v>2000056866037</v>
      </c>
      <c r="C248" s="190" t="s">
        <v>423</v>
      </c>
      <c r="D248" s="187">
        <v>2.1259999999999999</v>
      </c>
      <c r="E248" s="186">
        <v>11.95</v>
      </c>
      <c r="F248" s="86">
        <v>1.4</v>
      </c>
      <c r="G248" s="86">
        <v>1.4</v>
      </c>
    </row>
    <row r="249" spans="1:7" ht="15" customHeight="1">
      <c r="A249" s="184">
        <v>739</v>
      </c>
      <c r="B249" s="185" t="s">
        <v>262</v>
      </c>
      <c r="C249" s="190" t="s">
        <v>424</v>
      </c>
      <c r="D249" s="187">
        <v>2.1459999999999999</v>
      </c>
      <c r="E249" s="186">
        <v>3.49</v>
      </c>
      <c r="F249" s="86">
        <v>2.25</v>
      </c>
      <c r="G249" s="86">
        <v>2.25</v>
      </c>
    </row>
    <row r="250" spans="1:7" ht="15" customHeight="1">
      <c r="A250" s="184" t="s">
        <v>425</v>
      </c>
      <c r="B250" s="185">
        <v>2000056848135</v>
      </c>
      <c r="C250" s="190" t="s">
        <v>427</v>
      </c>
      <c r="D250" s="187">
        <v>0</v>
      </c>
      <c r="E250" s="186">
        <v>4.96</v>
      </c>
      <c r="F250" s="86">
        <v>1.92</v>
      </c>
      <c r="G250" s="86">
        <v>1.92</v>
      </c>
    </row>
    <row r="251" spans="1:7" ht="15" customHeight="1">
      <c r="A251" s="184" t="s">
        <v>428</v>
      </c>
      <c r="B251" s="185">
        <v>2000056774592</v>
      </c>
      <c r="C251" s="190" t="s">
        <v>430</v>
      </c>
      <c r="D251" s="187">
        <v>4.4240000000000004</v>
      </c>
      <c r="E251" s="186">
        <v>6.41</v>
      </c>
      <c r="F251" s="86">
        <v>0.95</v>
      </c>
      <c r="G251" s="86">
        <v>0.95</v>
      </c>
    </row>
    <row r="252" spans="1:7" ht="15" customHeight="1">
      <c r="A252" s="184" t="s">
        <v>431</v>
      </c>
      <c r="B252" s="185">
        <v>2000056647928</v>
      </c>
      <c r="C252" s="190" t="s">
        <v>433</v>
      </c>
      <c r="D252" s="187">
        <v>0</v>
      </c>
      <c r="E252" s="186">
        <v>1.99</v>
      </c>
      <c r="F252" s="86">
        <v>1.65</v>
      </c>
      <c r="G252" s="86">
        <v>1.65</v>
      </c>
    </row>
    <row r="253" spans="1:7" ht="15" customHeight="1">
      <c r="A253" s="184" t="s">
        <v>434</v>
      </c>
      <c r="B253" s="185">
        <v>2000056456743</v>
      </c>
      <c r="C253" s="190" t="s">
        <v>436</v>
      </c>
      <c r="D253" s="187">
        <v>0</v>
      </c>
      <c r="E253" s="186">
        <v>28.21</v>
      </c>
      <c r="F253" s="86">
        <v>2.1</v>
      </c>
      <c r="G253" s="86">
        <v>2.1</v>
      </c>
    </row>
    <row r="254" spans="1:7" ht="15" customHeight="1">
      <c r="A254" s="184">
        <v>897</v>
      </c>
      <c r="B254" s="185" t="s">
        <v>262</v>
      </c>
      <c r="C254" s="190" t="s">
        <v>437</v>
      </c>
      <c r="D254" s="187">
        <v>0</v>
      </c>
      <c r="E254" s="186">
        <v>716.81</v>
      </c>
      <c r="F254" s="86">
        <v>2.97</v>
      </c>
      <c r="G254" s="86">
        <v>2.97</v>
      </c>
    </row>
    <row r="255" spans="1:7" ht="15" customHeight="1">
      <c r="A255" s="184">
        <v>838</v>
      </c>
      <c r="B255" s="185">
        <v>2000056479129</v>
      </c>
      <c r="C255" s="190" t="s">
        <v>438</v>
      </c>
      <c r="D255" s="187">
        <v>1.6839999999999999</v>
      </c>
      <c r="E255" s="186">
        <v>47.24</v>
      </c>
      <c r="F255" s="86">
        <v>1.08</v>
      </c>
      <c r="G255" s="86">
        <v>1.08</v>
      </c>
    </row>
    <row r="256" spans="1:7" ht="15" customHeight="1">
      <c r="A256" s="184">
        <v>843</v>
      </c>
      <c r="B256" s="185">
        <v>2000056465942</v>
      </c>
      <c r="C256" s="190" t="s">
        <v>439</v>
      </c>
      <c r="D256" s="187">
        <v>0</v>
      </c>
      <c r="E256" s="186">
        <v>4.26</v>
      </c>
      <c r="F256" s="86">
        <v>1.1100000000000001</v>
      </c>
      <c r="G256" s="86">
        <v>1.1100000000000001</v>
      </c>
    </row>
    <row r="257" spans="1:7" ht="15" customHeight="1">
      <c r="A257" s="184">
        <v>871</v>
      </c>
      <c r="B257" s="185">
        <v>2000056504928</v>
      </c>
      <c r="C257" s="190" t="s">
        <v>440</v>
      </c>
      <c r="D257" s="187">
        <v>0</v>
      </c>
      <c r="E257" s="186">
        <v>7.57</v>
      </c>
      <c r="F257" s="86">
        <v>2.23</v>
      </c>
      <c r="G257" s="86">
        <v>2.23</v>
      </c>
    </row>
    <row r="258" spans="1:7" ht="15" customHeight="1">
      <c r="A258" s="184">
        <v>879</v>
      </c>
      <c r="B258" s="185">
        <v>2000056522323</v>
      </c>
      <c r="C258" s="190" t="s">
        <v>441</v>
      </c>
      <c r="D258" s="187">
        <v>0</v>
      </c>
      <c r="E258" s="186">
        <v>11.05</v>
      </c>
      <c r="F258" s="86">
        <v>1.22</v>
      </c>
      <c r="G258" s="86">
        <v>1.22</v>
      </c>
    </row>
    <row r="259" spans="1:7" ht="15" customHeight="1">
      <c r="A259" s="184">
        <v>887</v>
      </c>
      <c r="B259" s="185">
        <v>2000056527544</v>
      </c>
      <c r="C259" s="190" t="s">
        <v>442</v>
      </c>
      <c r="D259" s="187">
        <v>4.4809999999999999</v>
      </c>
      <c r="E259" s="186">
        <v>34.700000000000003</v>
      </c>
      <c r="F259" s="86">
        <v>1.64</v>
      </c>
      <c r="G259" s="86">
        <v>1.64</v>
      </c>
    </row>
    <row r="260" spans="1:7" ht="15" customHeight="1">
      <c r="A260" s="184">
        <v>900</v>
      </c>
      <c r="B260" s="185">
        <v>2000056873470</v>
      </c>
      <c r="C260" s="190" t="s">
        <v>443</v>
      </c>
      <c r="D260" s="187">
        <v>4.3040000000000003</v>
      </c>
      <c r="E260" s="186">
        <v>9.27</v>
      </c>
      <c r="F260" s="86">
        <v>1.02</v>
      </c>
      <c r="G260" s="86">
        <v>1.02</v>
      </c>
    </row>
    <row r="261" spans="1:7" ht="15" customHeight="1">
      <c r="A261" s="184" t="s">
        <v>444</v>
      </c>
      <c r="B261" s="185">
        <v>2000056873512</v>
      </c>
      <c r="C261" s="190" t="s">
        <v>446</v>
      </c>
      <c r="D261" s="187">
        <v>1.6859999999999999</v>
      </c>
      <c r="E261" s="186">
        <v>24.56</v>
      </c>
      <c r="F261" s="86">
        <v>1.01</v>
      </c>
      <c r="G261" s="86">
        <v>1.01</v>
      </c>
    </row>
    <row r="262" spans="1:7" ht="15" customHeight="1">
      <c r="A262" s="184" t="s">
        <v>447</v>
      </c>
      <c r="B262" s="185">
        <v>2000056644670</v>
      </c>
      <c r="C262" s="190" t="s">
        <v>449</v>
      </c>
      <c r="D262" s="187">
        <v>1.68</v>
      </c>
      <c r="E262" s="186">
        <v>3.38</v>
      </c>
      <c r="F262" s="86">
        <v>1.26</v>
      </c>
      <c r="G262" s="86">
        <v>1.26</v>
      </c>
    </row>
    <row r="263" spans="1:7" ht="15" customHeight="1">
      <c r="A263" s="184" t="s">
        <v>450</v>
      </c>
      <c r="B263" s="185">
        <v>2000056774788</v>
      </c>
      <c r="C263" s="190" t="s">
        <v>452</v>
      </c>
      <c r="D263" s="187">
        <v>0</v>
      </c>
      <c r="E263" s="186">
        <v>7.38</v>
      </c>
      <c r="F263" s="86">
        <v>1.6</v>
      </c>
      <c r="G263" s="86">
        <v>1.6</v>
      </c>
    </row>
    <row r="264" spans="1:7" ht="15" customHeight="1">
      <c r="A264" s="184">
        <v>897</v>
      </c>
      <c r="B264" s="185" t="s">
        <v>262</v>
      </c>
      <c r="C264" s="190" t="s">
        <v>453</v>
      </c>
      <c r="D264" s="187">
        <v>1.6970000000000001</v>
      </c>
      <c r="E264" s="186">
        <v>122.03</v>
      </c>
      <c r="F264" s="86">
        <v>2.12</v>
      </c>
      <c r="G264" s="86">
        <v>2.12</v>
      </c>
    </row>
    <row r="265" spans="1:7" ht="15" customHeight="1">
      <c r="A265" s="184" t="s">
        <v>454</v>
      </c>
      <c r="B265" s="185">
        <v>2000057382881</v>
      </c>
      <c r="C265" s="190" t="s">
        <v>456</v>
      </c>
      <c r="D265" s="187">
        <v>0</v>
      </c>
      <c r="E265" s="186">
        <v>3.38</v>
      </c>
      <c r="F265" s="86">
        <v>1.21</v>
      </c>
      <c r="G265" s="86">
        <v>1.21</v>
      </c>
    </row>
    <row r="266" spans="1:7" ht="15" customHeight="1">
      <c r="A266" s="184">
        <v>897</v>
      </c>
      <c r="B266" s="185">
        <v>2000057829816</v>
      </c>
      <c r="C266" s="190" t="s">
        <v>457</v>
      </c>
      <c r="D266" s="187">
        <v>0</v>
      </c>
      <c r="E266" s="186">
        <v>46.24</v>
      </c>
      <c r="F266" s="86">
        <v>1.38</v>
      </c>
      <c r="G266" s="86">
        <v>1.38</v>
      </c>
    </row>
    <row r="267" spans="1:7" ht="15" customHeight="1">
      <c r="A267" s="184">
        <v>7372</v>
      </c>
      <c r="B267" s="185">
        <v>7372</v>
      </c>
      <c r="C267" s="190" t="s">
        <v>458</v>
      </c>
      <c r="D267" s="187">
        <v>2.79</v>
      </c>
      <c r="E267" s="186">
        <v>27.45</v>
      </c>
      <c r="F267" s="86">
        <v>1.38</v>
      </c>
      <c r="G267" s="86">
        <v>1.38</v>
      </c>
    </row>
    <row r="268" spans="1:7" ht="15" customHeight="1">
      <c r="A268" s="184" t="s">
        <v>459</v>
      </c>
      <c r="B268" s="185">
        <v>2000056721085</v>
      </c>
      <c r="C268" s="190" t="s">
        <v>461</v>
      </c>
      <c r="D268" s="187">
        <v>2.99</v>
      </c>
      <c r="E268" s="186">
        <v>12.69</v>
      </c>
      <c r="F268" s="86">
        <v>1.2</v>
      </c>
      <c r="G268" s="86">
        <v>1.2</v>
      </c>
    </row>
    <row r="269" spans="1:7" ht="15" customHeight="1">
      <c r="A269" s="184">
        <v>897</v>
      </c>
      <c r="B269" s="185" t="s">
        <v>262</v>
      </c>
      <c r="C269" s="190" t="s">
        <v>462</v>
      </c>
      <c r="D269" s="187">
        <v>2.1459999999999999</v>
      </c>
      <c r="E269" s="186">
        <v>291.68</v>
      </c>
      <c r="F269" s="86">
        <v>1.84</v>
      </c>
      <c r="G269" s="86">
        <v>1.84</v>
      </c>
    </row>
    <row r="270" spans="1:7" ht="15" customHeight="1">
      <c r="A270" s="184" t="s">
        <v>463</v>
      </c>
      <c r="B270" s="185">
        <v>2000056873489</v>
      </c>
      <c r="C270" s="190" t="s">
        <v>465</v>
      </c>
      <c r="D270" s="187">
        <v>4.3040000000000003</v>
      </c>
      <c r="E270" s="186">
        <v>75.05</v>
      </c>
      <c r="F270" s="86">
        <v>1.02</v>
      </c>
      <c r="G270" s="86">
        <v>1.02</v>
      </c>
    </row>
    <row r="271" spans="1:7" ht="15" customHeight="1">
      <c r="A271" s="184" t="s">
        <v>466</v>
      </c>
      <c r="B271" s="185">
        <v>2000056970234</v>
      </c>
      <c r="C271" s="190" t="s">
        <v>468</v>
      </c>
      <c r="D271" s="187">
        <v>0</v>
      </c>
      <c r="E271" s="186">
        <v>13.12</v>
      </c>
      <c r="F271" s="86">
        <v>1.01</v>
      </c>
      <c r="G271" s="86">
        <v>1.01</v>
      </c>
    </row>
    <row r="272" spans="1:7" ht="15" customHeight="1">
      <c r="A272" s="184">
        <v>897</v>
      </c>
      <c r="B272" s="185">
        <v>2000058032623</v>
      </c>
      <c r="C272" s="190" t="s">
        <v>469</v>
      </c>
      <c r="D272" s="187">
        <v>1.6970000000000001</v>
      </c>
      <c r="E272" s="186">
        <v>340.27</v>
      </c>
      <c r="F272" s="86">
        <v>1.6</v>
      </c>
      <c r="G272" s="86">
        <v>1.6</v>
      </c>
    </row>
    <row r="273" spans="1:7" ht="15" customHeight="1">
      <c r="A273" s="184" t="s">
        <v>470</v>
      </c>
      <c r="B273" s="185">
        <v>2000056879230</v>
      </c>
      <c r="C273" s="190" t="s">
        <v>472</v>
      </c>
      <c r="D273" s="187">
        <v>0</v>
      </c>
      <c r="E273" s="186">
        <v>1.98</v>
      </c>
      <c r="F273" s="86">
        <v>1.65</v>
      </c>
      <c r="G273" s="86">
        <v>1.65</v>
      </c>
    </row>
    <row r="274" spans="1:7" ht="15" customHeight="1">
      <c r="A274" s="184" t="s">
        <v>473</v>
      </c>
      <c r="B274" s="185">
        <v>2000056873521</v>
      </c>
      <c r="C274" s="190" t="s">
        <v>475</v>
      </c>
      <c r="D274" s="187">
        <v>1.6839999999999999</v>
      </c>
      <c r="E274" s="186">
        <v>125.76</v>
      </c>
      <c r="F274" s="86">
        <v>1.02</v>
      </c>
      <c r="G274" s="86">
        <v>1.02</v>
      </c>
    </row>
    <row r="275" spans="1:7" ht="15" customHeight="1">
      <c r="A275" s="184" t="s">
        <v>476</v>
      </c>
      <c r="B275" s="185">
        <v>2000057162785</v>
      </c>
      <c r="C275" s="190" t="s">
        <v>478</v>
      </c>
      <c r="D275" s="187">
        <v>4.4260000000000002</v>
      </c>
      <c r="E275" s="186">
        <v>181.74</v>
      </c>
      <c r="F275" s="86">
        <v>1.61</v>
      </c>
      <c r="G275" s="86">
        <v>1.61</v>
      </c>
    </row>
    <row r="276" spans="1:7" ht="15" customHeight="1">
      <c r="A276" s="184">
        <v>899</v>
      </c>
      <c r="B276" s="185" t="s">
        <v>262</v>
      </c>
      <c r="C276" s="190" t="s">
        <v>479</v>
      </c>
      <c r="D276" s="187">
        <v>0</v>
      </c>
      <c r="E276" s="186">
        <v>35.020000000000003</v>
      </c>
      <c r="F276" s="86">
        <v>1.69</v>
      </c>
      <c r="G276" s="86">
        <v>1.69</v>
      </c>
    </row>
    <row r="277" spans="1:7" ht="15" customHeight="1">
      <c r="A277" s="184">
        <v>897</v>
      </c>
      <c r="B277" s="185" t="s">
        <v>262</v>
      </c>
      <c r="C277" s="190" t="s">
        <v>480</v>
      </c>
      <c r="D277" s="187">
        <v>0</v>
      </c>
      <c r="E277" s="186">
        <v>457.53</v>
      </c>
      <c r="F277" s="86">
        <v>1.21</v>
      </c>
      <c r="G277" s="86">
        <v>1.21</v>
      </c>
    </row>
    <row r="278" spans="1:7" ht="15" customHeight="1">
      <c r="A278" s="184">
        <v>899</v>
      </c>
      <c r="B278" s="185">
        <v>2000057983865</v>
      </c>
      <c r="C278" s="190" t="s">
        <v>481</v>
      </c>
      <c r="D278" s="187">
        <v>0</v>
      </c>
      <c r="E278" s="186">
        <v>1459.71</v>
      </c>
      <c r="F278" s="86">
        <v>0.75</v>
      </c>
      <c r="G278" s="86">
        <v>0.75</v>
      </c>
    </row>
    <row r="279" spans="1:7" ht="15" customHeight="1">
      <c r="A279" s="184">
        <v>899</v>
      </c>
      <c r="B279" s="185" t="s">
        <v>262</v>
      </c>
      <c r="C279" s="190" t="s">
        <v>482</v>
      </c>
      <c r="D279" s="187">
        <v>0</v>
      </c>
      <c r="E279" s="186">
        <v>6286.41</v>
      </c>
      <c r="F279" s="86">
        <v>1.27</v>
      </c>
      <c r="G279" s="86">
        <v>1.27</v>
      </c>
    </row>
    <row r="280" spans="1:7" ht="15" customHeight="1">
      <c r="A280" s="184" t="s">
        <v>483</v>
      </c>
      <c r="B280" s="185">
        <v>2000057082465</v>
      </c>
      <c r="C280" s="190" t="s">
        <v>485</v>
      </c>
      <c r="D280" s="187">
        <v>0</v>
      </c>
      <c r="E280" s="186">
        <v>122.45</v>
      </c>
      <c r="F280" s="86">
        <v>2.12</v>
      </c>
      <c r="G280" s="86">
        <v>2.12</v>
      </c>
    </row>
    <row r="281" spans="1:7" ht="15" customHeight="1">
      <c r="A281" s="184">
        <v>897</v>
      </c>
      <c r="B281" s="185" t="s">
        <v>262</v>
      </c>
      <c r="C281" s="190" t="s">
        <v>486</v>
      </c>
      <c r="D281" s="187">
        <v>0</v>
      </c>
      <c r="E281" s="186">
        <v>590.58000000000004</v>
      </c>
      <c r="F281" s="86">
        <v>1.6</v>
      </c>
      <c r="G281" s="86">
        <v>1.6</v>
      </c>
    </row>
    <row r="282" spans="1:7" ht="15" customHeight="1">
      <c r="A282" s="184" t="s">
        <v>487</v>
      </c>
      <c r="B282" s="185">
        <v>2000057173796</v>
      </c>
      <c r="C282" s="190" t="s">
        <v>489</v>
      </c>
      <c r="D282" s="187">
        <v>4.4690000000000003</v>
      </c>
      <c r="E282" s="186">
        <v>2.39</v>
      </c>
      <c r="F282" s="86">
        <v>1.71</v>
      </c>
      <c r="G282" s="86">
        <v>1.71</v>
      </c>
    </row>
    <row r="283" spans="1:7" ht="15" customHeight="1">
      <c r="A283" s="184">
        <v>897</v>
      </c>
      <c r="B283" s="185" t="s">
        <v>262</v>
      </c>
      <c r="C283" s="190" t="s">
        <v>490</v>
      </c>
      <c r="D283" s="187">
        <v>0</v>
      </c>
      <c r="E283" s="186">
        <v>251.19</v>
      </c>
      <c r="F283" s="86">
        <v>1.38</v>
      </c>
      <c r="G283" s="86">
        <v>1.38</v>
      </c>
    </row>
    <row r="284" spans="1:7" ht="15" customHeight="1">
      <c r="A284" s="184">
        <v>897</v>
      </c>
      <c r="B284" s="185" t="s">
        <v>262</v>
      </c>
      <c r="C284" s="190" t="s">
        <v>491</v>
      </c>
      <c r="D284" s="187">
        <v>0</v>
      </c>
      <c r="E284" s="186">
        <v>850.82</v>
      </c>
      <c r="F284" s="86">
        <v>1.6</v>
      </c>
      <c r="G284" s="86">
        <v>1.6</v>
      </c>
    </row>
    <row r="285" spans="1:7" ht="15" customHeight="1">
      <c r="A285" s="184">
        <v>899</v>
      </c>
      <c r="B285" s="185" t="s">
        <v>262</v>
      </c>
      <c r="C285" s="190" t="s">
        <v>492</v>
      </c>
      <c r="D285" s="187">
        <v>0</v>
      </c>
      <c r="E285" s="186">
        <v>5183.25</v>
      </c>
      <c r="F285" s="86">
        <v>0.99</v>
      </c>
      <c r="G285" s="86">
        <v>0.99</v>
      </c>
    </row>
    <row r="286" spans="1:7" ht="15" customHeight="1">
      <c r="A286" s="184">
        <v>897</v>
      </c>
      <c r="B286" s="185" t="s">
        <v>262</v>
      </c>
      <c r="C286" s="190" t="s">
        <v>493</v>
      </c>
      <c r="D286" s="187">
        <v>1.3069999999999999</v>
      </c>
      <c r="E286" s="186">
        <v>528.09</v>
      </c>
      <c r="F286" s="86">
        <v>2.73</v>
      </c>
      <c r="G286" s="86">
        <v>2.73</v>
      </c>
    </row>
    <row r="287" spans="1:7" ht="15" customHeight="1">
      <c r="A287" s="184">
        <v>739</v>
      </c>
      <c r="B287" s="185" t="s">
        <v>262</v>
      </c>
      <c r="C287" s="190" t="s">
        <v>494</v>
      </c>
      <c r="D287" s="187">
        <v>1.891</v>
      </c>
      <c r="E287" s="186">
        <v>391.78</v>
      </c>
      <c r="F287" s="86">
        <v>7.96</v>
      </c>
      <c r="G287" s="86">
        <v>7.96</v>
      </c>
    </row>
    <row r="288" spans="1:7" ht="25">
      <c r="A288" s="184">
        <v>745</v>
      </c>
      <c r="B288" s="185" t="s">
        <v>495</v>
      </c>
      <c r="C288" s="190" t="s">
        <v>496</v>
      </c>
      <c r="D288" s="187">
        <v>4.4329999999999998</v>
      </c>
      <c r="E288" s="186">
        <v>6336.03</v>
      </c>
      <c r="F288" s="86">
        <v>2.41</v>
      </c>
      <c r="G288" s="86">
        <v>2.41</v>
      </c>
    </row>
    <row r="289" spans="1:7" ht="15" customHeight="1">
      <c r="A289" s="184">
        <v>898</v>
      </c>
      <c r="B289" s="185">
        <v>2000057337337</v>
      </c>
      <c r="C289" s="190" t="s">
        <v>497</v>
      </c>
      <c r="D289" s="187">
        <v>0</v>
      </c>
      <c r="E289" s="186">
        <v>15523.9</v>
      </c>
      <c r="F289" s="86">
        <v>2.9</v>
      </c>
      <c r="G289" s="86">
        <v>2.9</v>
      </c>
    </row>
    <row r="290" spans="1:7" ht="15" customHeight="1">
      <c r="A290" s="184">
        <v>739</v>
      </c>
      <c r="B290" s="185" t="s">
        <v>262</v>
      </c>
      <c r="C290" s="190" t="s">
        <v>498</v>
      </c>
      <c r="D290" s="187">
        <v>0</v>
      </c>
      <c r="E290" s="186">
        <v>155.19999999999999</v>
      </c>
      <c r="F290" s="86">
        <v>3.38</v>
      </c>
      <c r="G290" s="86">
        <v>3.38</v>
      </c>
    </row>
    <row r="291" spans="1:7" ht="15" customHeight="1">
      <c r="A291" s="184">
        <v>897</v>
      </c>
      <c r="B291" s="185" t="s">
        <v>262</v>
      </c>
      <c r="C291" s="190" t="s">
        <v>499</v>
      </c>
      <c r="D291" s="187">
        <v>4.8529999999999998</v>
      </c>
      <c r="E291" s="186">
        <v>589.17999999999995</v>
      </c>
      <c r="F291" s="86">
        <v>1.89</v>
      </c>
      <c r="G291" s="86">
        <v>1.89</v>
      </c>
    </row>
    <row r="292" spans="1:7" ht="15" customHeight="1">
      <c r="A292" s="184">
        <v>897</v>
      </c>
      <c r="B292" s="185" t="s">
        <v>251</v>
      </c>
      <c r="C292" s="190" t="s">
        <v>500</v>
      </c>
      <c r="D292" s="187">
        <v>0</v>
      </c>
      <c r="E292" s="186">
        <v>1081.68</v>
      </c>
      <c r="F292" s="86">
        <v>4.83</v>
      </c>
      <c r="G292" s="86">
        <v>4.83</v>
      </c>
    </row>
    <row r="293" spans="1:7" ht="15" customHeight="1">
      <c r="A293" s="184">
        <v>897</v>
      </c>
      <c r="B293" s="185">
        <v>2000057906648</v>
      </c>
      <c r="C293" s="190" t="s">
        <v>501</v>
      </c>
      <c r="D293" s="187">
        <v>2.1459999999999999</v>
      </c>
      <c r="E293" s="186">
        <v>1.53</v>
      </c>
      <c r="F293" s="86">
        <v>1.38</v>
      </c>
      <c r="G293" s="86">
        <v>1.38</v>
      </c>
    </row>
    <row r="294" spans="1:7" ht="15" customHeight="1">
      <c r="A294" s="184">
        <v>897</v>
      </c>
      <c r="B294" s="185">
        <v>2000060019376</v>
      </c>
      <c r="C294" s="190" t="s">
        <v>502</v>
      </c>
      <c r="D294" s="187">
        <v>0</v>
      </c>
      <c r="E294" s="186">
        <v>943.5</v>
      </c>
      <c r="F294" s="86">
        <v>1.38</v>
      </c>
      <c r="G294" s="86">
        <v>1.38</v>
      </c>
    </row>
    <row r="295" spans="1:7" ht="15" customHeight="1">
      <c r="A295" s="184">
        <v>897</v>
      </c>
      <c r="B295" s="185" t="s">
        <v>251</v>
      </c>
      <c r="C295" s="190" t="s">
        <v>503</v>
      </c>
      <c r="D295" s="187">
        <v>1.6970000000000001</v>
      </c>
      <c r="E295" s="186">
        <v>4.7699999999999996</v>
      </c>
      <c r="F295" s="86">
        <v>1.38</v>
      </c>
      <c r="G295" s="86">
        <v>1.38</v>
      </c>
    </row>
    <row r="296" spans="1:7" ht="15" customHeight="1">
      <c r="A296" s="184">
        <v>739</v>
      </c>
      <c r="B296" s="185" t="s">
        <v>251</v>
      </c>
      <c r="C296" s="190" t="s">
        <v>504</v>
      </c>
      <c r="D296" s="187">
        <v>0</v>
      </c>
      <c r="E296" s="186">
        <v>268.83</v>
      </c>
      <c r="F296" s="86">
        <v>4.63</v>
      </c>
      <c r="G296" s="86">
        <v>4.63</v>
      </c>
    </row>
    <row r="297" spans="1:7" ht="15" customHeight="1">
      <c r="A297" s="184">
        <v>739</v>
      </c>
      <c r="B297" s="185" t="s">
        <v>251</v>
      </c>
      <c r="C297" s="190" t="s">
        <v>505</v>
      </c>
      <c r="D297" s="187">
        <v>4.8529999999999998</v>
      </c>
      <c r="E297" s="186">
        <v>193.12</v>
      </c>
      <c r="F297" s="86">
        <v>7.88</v>
      </c>
      <c r="G297" s="86">
        <v>7.88</v>
      </c>
    </row>
    <row r="298" spans="1:7" ht="15" customHeight="1">
      <c r="A298" s="184">
        <v>897</v>
      </c>
      <c r="B298" s="185" t="s">
        <v>251</v>
      </c>
      <c r="C298" s="190" t="s">
        <v>506</v>
      </c>
      <c r="D298" s="187">
        <v>2.1459999999999999</v>
      </c>
      <c r="E298" s="186">
        <v>75.45</v>
      </c>
      <c r="F298" s="86">
        <v>1.85</v>
      </c>
      <c r="G298" s="86">
        <v>1.85</v>
      </c>
    </row>
    <row r="299" spans="1:7" ht="15" customHeight="1">
      <c r="A299" s="184">
        <v>897</v>
      </c>
      <c r="B299" s="185" t="s">
        <v>251</v>
      </c>
      <c r="C299" s="190" t="s">
        <v>507</v>
      </c>
      <c r="D299" s="187">
        <v>4.4509999999999996</v>
      </c>
      <c r="E299" s="186">
        <v>229.77</v>
      </c>
      <c r="F299" s="86">
        <v>2.04</v>
      </c>
      <c r="G299" s="86">
        <v>2.04</v>
      </c>
    </row>
    <row r="300" spans="1:7" ht="15" customHeight="1">
      <c r="A300" s="184">
        <v>897</v>
      </c>
      <c r="B300" s="185" t="s">
        <v>251</v>
      </c>
      <c r="C300" s="190" t="s">
        <v>508</v>
      </c>
      <c r="D300" s="187">
        <v>0.25600000000000001</v>
      </c>
      <c r="E300" s="186">
        <v>4.12</v>
      </c>
      <c r="F300" s="86">
        <v>1.76</v>
      </c>
      <c r="G300" s="86">
        <v>1.76</v>
      </c>
    </row>
    <row r="301" spans="1:7" ht="15" customHeight="1">
      <c r="A301" s="184">
        <v>739</v>
      </c>
      <c r="B301" s="185" t="s">
        <v>251</v>
      </c>
      <c r="C301" s="190" t="s">
        <v>509</v>
      </c>
      <c r="D301" s="187">
        <v>1.833</v>
      </c>
      <c r="E301" s="186">
        <v>18054.38</v>
      </c>
      <c r="F301" s="86">
        <v>6.87</v>
      </c>
      <c r="G301" s="86">
        <v>6.87</v>
      </c>
    </row>
    <row r="302" spans="1:7" ht="15" customHeight="1">
      <c r="A302" s="184">
        <v>897</v>
      </c>
      <c r="B302" s="185" t="s">
        <v>251</v>
      </c>
      <c r="C302" s="190" t="s">
        <v>510</v>
      </c>
      <c r="D302" s="187">
        <v>0</v>
      </c>
      <c r="E302" s="186">
        <v>1640.55</v>
      </c>
      <c r="F302" s="86">
        <v>1.27</v>
      </c>
      <c r="G302" s="86">
        <v>1.27</v>
      </c>
    </row>
    <row r="303" spans="1:7" ht="15" customHeight="1">
      <c r="A303" s="184">
        <v>899</v>
      </c>
      <c r="B303" s="185" t="s">
        <v>251</v>
      </c>
      <c r="C303" s="190" t="s">
        <v>511</v>
      </c>
      <c r="D303" s="187">
        <v>0</v>
      </c>
      <c r="E303" s="186">
        <v>10854.37</v>
      </c>
      <c r="F303" s="86">
        <v>0.86</v>
      </c>
      <c r="G303" s="86">
        <v>0.86</v>
      </c>
    </row>
    <row r="304" spans="1:7" ht="15" customHeight="1">
      <c r="A304" s="184">
        <v>897</v>
      </c>
      <c r="B304" s="185" t="s">
        <v>251</v>
      </c>
      <c r="C304" s="190" t="s">
        <v>512</v>
      </c>
      <c r="D304" s="187">
        <v>2.1459999999999999</v>
      </c>
      <c r="E304" s="186">
        <v>4.4400000000000004</v>
      </c>
      <c r="F304" s="86">
        <v>1.85</v>
      </c>
      <c r="G304" s="86">
        <v>1.85</v>
      </c>
    </row>
    <row r="305" spans="1:7" ht="64" customHeight="1">
      <c r="A305" s="184">
        <v>897</v>
      </c>
      <c r="B305" s="185" t="s">
        <v>513</v>
      </c>
      <c r="C305" s="190" t="s">
        <v>514</v>
      </c>
      <c r="D305" s="187">
        <v>3.0710000000000002</v>
      </c>
      <c r="E305" s="186">
        <v>15324.87</v>
      </c>
      <c r="F305" s="86">
        <v>4.66</v>
      </c>
      <c r="G305" s="86">
        <v>4.66</v>
      </c>
    </row>
  </sheetData>
  <mergeCells count="2">
    <mergeCell ref="A2:G2"/>
    <mergeCell ref="A1:G1"/>
  </mergeCells>
  <hyperlinks>
    <hyperlink ref="A325" location="'SEPD CSAD 2.2 Generic'!A1" display="Next Page" xr:uid="{116B192B-DD71-4E2F-A73A-FA478CEA27BF}"/>
  </hyperlink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231"/>
  <sheetViews>
    <sheetView zoomScale="70" zoomScaleNormal="70" zoomScaleSheetLayoutView="100" workbookViewId="0">
      <selection activeCell="H2" sqref="H2"/>
    </sheetView>
  </sheetViews>
  <sheetFormatPr defaultColWidth="17.1796875" defaultRowHeight="12.5"/>
  <cols>
    <col min="1" max="1" width="14.7265625" style="45" customWidth="1"/>
    <col min="2" max="2" width="16.7265625" style="45" customWidth="1"/>
    <col min="3" max="3" width="15.7265625" style="51" customWidth="1"/>
    <col min="4" max="4" width="14.81640625" style="51" customWidth="1"/>
    <col min="5" max="5" width="14.81640625" style="52" customWidth="1"/>
    <col min="6" max="7" width="14.81640625" style="53" customWidth="1"/>
    <col min="8" max="16384" width="17.1796875" style="45"/>
  </cols>
  <sheetData>
    <row r="1" spans="1:8" ht="57.75" customHeight="1">
      <c r="A1" s="255" t="s">
        <v>515</v>
      </c>
      <c r="B1" s="264"/>
      <c r="C1" s="264"/>
      <c r="D1" s="264"/>
      <c r="E1" s="264"/>
      <c r="F1" s="264"/>
      <c r="G1" s="264"/>
      <c r="H1" s="198"/>
    </row>
    <row r="2" spans="1:8" s="46" customFormat="1" ht="42.75" customHeight="1">
      <c r="A2" s="258" t="str">
        <f>Overview!B4&amp; " - Effective from "&amp;Overview!D4&amp;" - "&amp;Overview!E4&amp;" EDCM export charges"</f>
        <v>Southern Electric Power Distribution plc - Effective from 1 April 2021 - Final EDCM export charges</v>
      </c>
      <c r="B2" s="259"/>
      <c r="C2" s="259"/>
      <c r="D2" s="259"/>
      <c r="E2" s="259"/>
      <c r="F2" s="259"/>
      <c r="G2" s="260"/>
      <c r="H2" s="158"/>
    </row>
    <row r="3" spans="1:8" s="74" customFormat="1" ht="18">
      <c r="A3" s="77"/>
      <c r="B3" s="77"/>
      <c r="C3" s="77"/>
      <c r="D3" s="78"/>
      <c r="E3" s="79"/>
      <c r="F3" s="79"/>
      <c r="G3" s="80"/>
      <c r="H3" s="158"/>
    </row>
    <row r="4" spans="1:8" ht="66.650000000000006" customHeight="1">
      <c r="A4" s="48" t="s">
        <v>122</v>
      </c>
      <c r="B4" s="47" t="s">
        <v>123</v>
      </c>
      <c r="C4" s="49" t="s">
        <v>516</v>
      </c>
      <c r="D4" s="49" t="str">
        <f>'Annex 2 EHV charges'!J10</f>
        <v>Export
Super Red
unit charge
(p/kWh)</v>
      </c>
      <c r="E4" s="49" t="str">
        <f>'Annex 2 EHV charges'!K10</f>
        <v>Export
fixed charge
(p/day)</v>
      </c>
      <c r="F4" s="49" t="str">
        <f>'Annex 2 EHV charges'!L10</f>
        <v>Export
capacity charge
(p/kVA/day)</v>
      </c>
      <c r="G4" s="49" t="str">
        <f>'Annex 2 EHV charges'!M10</f>
        <v>Export
exceeded capacity charge
(p/kVA/day)</v>
      </c>
      <c r="H4" s="182"/>
    </row>
    <row r="5" spans="1:8" ht="14.5">
      <c r="A5" s="184">
        <v>734</v>
      </c>
      <c r="B5" s="185">
        <v>2000050928900</v>
      </c>
      <c r="C5" s="181" t="s">
        <v>136</v>
      </c>
      <c r="D5" s="84">
        <v>0</v>
      </c>
      <c r="E5" s="188">
        <v>333.47</v>
      </c>
      <c r="F5" s="85">
        <v>0.05</v>
      </c>
      <c r="G5" s="85">
        <v>0.05</v>
      </c>
    </row>
    <row r="6" spans="1:8" ht="14.5">
      <c r="A6" s="184">
        <v>736</v>
      </c>
      <c r="B6" s="185">
        <v>2000050932127</v>
      </c>
      <c r="C6" s="181" t="s">
        <v>137</v>
      </c>
      <c r="D6" s="84">
        <v>0</v>
      </c>
      <c r="E6" s="188">
        <v>534.32000000000005</v>
      </c>
      <c r="F6" s="85">
        <v>0.05</v>
      </c>
      <c r="G6" s="85">
        <v>0.05</v>
      </c>
    </row>
    <row r="7" spans="1:8" ht="14.5">
      <c r="A7" s="184">
        <v>737</v>
      </c>
      <c r="B7" s="185">
        <v>2000050935800</v>
      </c>
      <c r="C7" s="181" t="s">
        <v>138</v>
      </c>
      <c r="D7" s="84">
        <v>0</v>
      </c>
      <c r="E7" s="188">
        <v>0</v>
      </c>
      <c r="F7" s="85">
        <v>0</v>
      </c>
      <c r="G7" s="85">
        <v>0</v>
      </c>
    </row>
    <row r="8" spans="1:8" ht="37.5">
      <c r="A8" s="184">
        <v>740</v>
      </c>
      <c r="B8" s="185" t="s">
        <v>1819</v>
      </c>
      <c r="C8" s="181" t="s">
        <v>142</v>
      </c>
      <c r="D8" s="84">
        <v>0</v>
      </c>
      <c r="E8" s="188">
        <v>5313.4</v>
      </c>
      <c r="F8" s="85">
        <v>0.05</v>
      </c>
      <c r="G8" s="85">
        <v>0.05</v>
      </c>
    </row>
    <row r="9" spans="1:8" ht="14.5">
      <c r="A9" s="184">
        <v>738</v>
      </c>
      <c r="B9" s="185">
        <v>2000051080338</v>
      </c>
      <c r="C9" s="181" t="s">
        <v>150</v>
      </c>
      <c r="D9" s="84">
        <v>0</v>
      </c>
      <c r="E9" s="188">
        <v>0</v>
      </c>
      <c r="F9" s="85">
        <v>0</v>
      </c>
      <c r="G9" s="85">
        <v>0</v>
      </c>
    </row>
    <row r="10" spans="1:8" ht="14.5">
      <c r="A10" s="184">
        <v>918</v>
      </c>
      <c r="B10" s="185">
        <v>2000027292534</v>
      </c>
      <c r="C10" s="181" t="s">
        <v>165</v>
      </c>
      <c r="D10" s="84">
        <v>0</v>
      </c>
      <c r="E10" s="188">
        <v>2085.41</v>
      </c>
      <c r="F10" s="85">
        <v>0.05</v>
      </c>
      <c r="G10" s="85">
        <v>0.05</v>
      </c>
    </row>
    <row r="11" spans="1:8" ht="14.5">
      <c r="A11" s="184">
        <v>929</v>
      </c>
      <c r="B11" s="185">
        <v>2000054899591</v>
      </c>
      <c r="C11" s="181" t="s">
        <v>171</v>
      </c>
      <c r="D11" s="84">
        <v>0</v>
      </c>
      <c r="E11" s="188">
        <v>515.53</v>
      </c>
      <c r="F11" s="85">
        <v>0.05</v>
      </c>
      <c r="G11" s="85">
        <v>0.05</v>
      </c>
    </row>
    <row r="12" spans="1:8" ht="14.5">
      <c r="A12" s="184">
        <v>924</v>
      </c>
      <c r="B12" s="185">
        <v>2000054397290</v>
      </c>
      <c r="C12" s="181" t="s">
        <v>172</v>
      </c>
      <c r="D12" s="84">
        <v>0</v>
      </c>
      <c r="E12" s="188">
        <v>1415</v>
      </c>
      <c r="F12" s="85">
        <v>0.05</v>
      </c>
      <c r="G12" s="85">
        <v>0.05</v>
      </c>
    </row>
    <row r="13" spans="1:8" ht="14.5">
      <c r="A13" s="184">
        <v>937</v>
      </c>
      <c r="B13" s="185">
        <v>2000050795630</v>
      </c>
      <c r="C13" s="181" t="s">
        <v>173</v>
      </c>
      <c r="D13" s="84">
        <v>0</v>
      </c>
      <c r="E13" s="188">
        <v>674.02</v>
      </c>
      <c r="F13" s="85">
        <v>0.05</v>
      </c>
      <c r="G13" s="85">
        <v>0.05</v>
      </c>
    </row>
    <row r="14" spans="1:8" ht="14.5">
      <c r="A14" s="184">
        <v>7174</v>
      </c>
      <c r="B14" s="185">
        <v>7174</v>
      </c>
      <c r="C14" s="181" t="s">
        <v>176</v>
      </c>
      <c r="D14" s="84">
        <v>0</v>
      </c>
      <c r="E14" s="188">
        <v>0</v>
      </c>
      <c r="F14" s="85">
        <v>0</v>
      </c>
      <c r="G14" s="85">
        <v>0</v>
      </c>
    </row>
    <row r="15" spans="1:8" ht="14.5">
      <c r="A15" s="184">
        <v>923</v>
      </c>
      <c r="B15" s="185">
        <v>2000053759174</v>
      </c>
      <c r="C15" s="181" t="s">
        <v>177</v>
      </c>
      <c r="D15" s="84">
        <v>0</v>
      </c>
      <c r="E15" s="188">
        <v>1694.97</v>
      </c>
      <c r="F15" s="85">
        <v>0.05</v>
      </c>
      <c r="G15" s="85">
        <v>0.05</v>
      </c>
    </row>
    <row r="16" spans="1:8" ht="14.5">
      <c r="A16" s="184">
        <v>4032</v>
      </c>
      <c r="B16" s="185">
        <v>4032</v>
      </c>
      <c r="C16" s="181" t="s">
        <v>188</v>
      </c>
      <c r="D16" s="84">
        <v>0</v>
      </c>
      <c r="E16" s="188">
        <v>8.84</v>
      </c>
      <c r="F16" s="85">
        <v>0.05</v>
      </c>
      <c r="G16" s="85">
        <v>0.05</v>
      </c>
    </row>
    <row r="17" spans="1:7" ht="14.5">
      <c r="A17" s="184">
        <v>4548</v>
      </c>
      <c r="B17" s="185">
        <v>4548</v>
      </c>
      <c r="C17" s="181" t="s">
        <v>189</v>
      </c>
      <c r="D17" s="84">
        <v>0</v>
      </c>
      <c r="E17" s="188">
        <v>8.99</v>
      </c>
      <c r="F17" s="85">
        <v>0.05</v>
      </c>
      <c r="G17" s="85">
        <v>0.05</v>
      </c>
    </row>
    <row r="18" spans="1:7" ht="14.5">
      <c r="A18" s="184">
        <v>925</v>
      </c>
      <c r="B18" s="185">
        <v>2000053874080</v>
      </c>
      <c r="C18" s="181" t="s">
        <v>190</v>
      </c>
      <c r="D18" s="84">
        <v>0</v>
      </c>
      <c r="E18" s="188">
        <v>323.92</v>
      </c>
      <c r="F18" s="85">
        <v>0.05</v>
      </c>
      <c r="G18" s="85">
        <v>0.05</v>
      </c>
    </row>
    <row r="19" spans="1:7" ht="14.5">
      <c r="A19" s="184">
        <v>521</v>
      </c>
      <c r="B19" s="185">
        <v>2000053874123</v>
      </c>
      <c r="C19" s="181" t="s">
        <v>191</v>
      </c>
      <c r="D19" s="84">
        <v>0</v>
      </c>
      <c r="E19" s="188">
        <v>474.22</v>
      </c>
      <c r="F19" s="85">
        <v>0.05</v>
      </c>
      <c r="G19" s="85">
        <v>0.05</v>
      </c>
    </row>
    <row r="20" spans="1:7" ht="14.5">
      <c r="A20" s="184">
        <v>930</v>
      </c>
      <c r="B20" s="185">
        <v>2000051034322</v>
      </c>
      <c r="C20" s="181" t="s">
        <v>192</v>
      </c>
      <c r="D20" s="84">
        <v>0</v>
      </c>
      <c r="E20" s="188">
        <v>0</v>
      </c>
      <c r="F20" s="85">
        <v>0</v>
      </c>
      <c r="G20" s="85">
        <v>0</v>
      </c>
    </row>
    <row r="21" spans="1:7" ht="14.5">
      <c r="A21" s="184">
        <v>7390</v>
      </c>
      <c r="B21" s="185">
        <v>7390</v>
      </c>
      <c r="C21" s="181" t="s">
        <v>193</v>
      </c>
      <c r="D21" s="84">
        <v>0</v>
      </c>
      <c r="E21" s="188">
        <v>417.26</v>
      </c>
      <c r="F21" s="85">
        <v>0.05</v>
      </c>
      <c r="G21" s="85">
        <v>0.05</v>
      </c>
    </row>
    <row r="22" spans="1:7" ht="14.5">
      <c r="A22" s="184">
        <v>7391</v>
      </c>
      <c r="B22" s="185">
        <v>7391</v>
      </c>
      <c r="C22" s="181" t="s">
        <v>194</v>
      </c>
      <c r="D22" s="84">
        <v>0</v>
      </c>
      <c r="E22" s="188">
        <v>0</v>
      </c>
      <c r="F22" s="85">
        <v>0</v>
      </c>
      <c r="G22" s="85">
        <v>0</v>
      </c>
    </row>
    <row r="23" spans="1:7" ht="14.5">
      <c r="A23" s="184">
        <v>917</v>
      </c>
      <c r="B23" s="185">
        <v>2000050932697</v>
      </c>
      <c r="C23" s="181" t="s">
        <v>195</v>
      </c>
      <c r="D23" s="84">
        <v>0</v>
      </c>
      <c r="E23" s="188">
        <v>1374.25</v>
      </c>
      <c r="F23" s="85">
        <v>0.05</v>
      </c>
      <c r="G23" s="85">
        <v>0.05</v>
      </c>
    </row>
    <row r="24" spans="1:7" ht="14.5">
      <c r="A24" s="184">
        <v>917</v>
      </c>
      <c r="B24" s="185">
        <v>2000051079954</v>
      </c>
      <c r="C24" s="181" t="s">
        <v>196</v>
      </c>
      <c r="D24" s="84">
        <v>0</v>
      </c>
      <c r="E24" s="188">
        <v>0</v>
      </c>
      <c r="F24" s="85">
        <v>0</v>
      </c>
      <c r="G24" s="85">
        <v>0</v>
      </c>
    </row>
    <row r="25" spans="1:7" ht="14.5">
      <c r="A25" s="184">
        <v>917</v>
      </c>
      <c r="B25" s="185">
        <v>2000052231228</v>
      </c>
      <c r="C25" s="181" t="s">
        <v>197</v>
      </c>
      <c r="D25" s="84">
        <v>0</v>
      </c>
      <c r="E25" s="188">
        <v>0</v>
      </c>
      <c r="F25" s="85">
        <v>0</v>
      </c>
      <c r="G25" s="85">
        <v>0</v>
      </c>
    </row>
    <row r="26" spans="1:7" ht="14.5">
      <c r="A26" s="184">
        <v>927</v>
      </c>
      <c r="B26" s="185">
        <v>2000050570312</v>
      </c>
      <c r="C26" s="181" t="s">
        <v>199</v>
      </c>
      <c r="D26" s="84">
        <v>0</v>
      </c>
      <c r="E26" s="188">
        <v>0</v>
      </c>
      <c r="F26" s="85">
        <v>0</v>
      </c>
      <c r="G26" s="85">
        <v>0</v>
      </c>
    </row>
    <row r="27" spans="1:7" ht="14.5">
      <c r="A27" s="184">
        <v>928</v>
      </c>
      <c r="B27" s="185">
        <v>2000050662016</v>
      </c>
      <c r="C27" s="181" t="s">
        <v>200</v>
      </c>
      <c r="D27" s="84">
        <v>0</v>
      </c>
      <c r="E27" s="188">
        <v>0</v>
      </c>
      <c r="F27" s="85">
        <v>0</v>
      </c>
      <c r="G27" s="85">
        <v>0</v>
      </c>
    </row>
    <row r="28" spans="1:7" ht="14.5">
      <c r="A28" s="184">
        <v>938</v>
      </c>
      <c r="B28" s="185">
        <v>2000052659585</v>
      </c>
      <c r="C28" s="181" t="s">
        <v>203</v>
      </c>
      <c r="D28" s="84">
        <v>0</v>
      </c>
      <c r="E28" s="188">
        <v>0</v>
      </c>
      <c r="F28" s="85">
        <v>0</v>
      </c>
      <c r="G28" s="85">
        <v>0</v>
      </c>
    </row>
    <row r="29" spans="1:7" ht="14.5">
      <c r="A29" s="184">
        <v>921</v>
      </c>
      <c r="B29" s="185">
        <v>2000051445143</v>
      </c>
      <c r="C29" s="181" t="s">
        <v>207</v>
      </c>
      <c r="D29" s="84">
        <v>0</v>
      </c>
      <c r="E29" s="188">
        <v>413.61</v>
      </c>
      <c r="F29" s="85">
        <v>0.05</v>
      </c>
      <c r="G29" s="85">
        <v>0.05</v>
      </c>
    </row>
    <row r="30" spans="1:7" ht="14.5">
      <c r="A30" s="184">
        <v>922</v>
      </c>
      <c r="B30" s="185">
        <v>2000054431792</v>
      </c>
      <c r="C30" s="181" t="s">
        <v>208</v>
      </c>
      <c r="D30" s="84">
        <v>0</v>
      </c>
      <c r="E30" s="188">
        <v>244.36</v>
      </c>
      <c r="F30" s="85">
        <v>0.05</v>
      </c>
      <c r="G30" s="85">
        <v>0.05</v>
      </c>
    </row>
    <row r="31" spans="1:7" ht="14.5">
      <c r="A31" s="184">
        <v>939</v>
      </c>
      <c r="B31" s="185">
        <v>2000054674353</v>
      </c>
      <c r="C31" s="181" t="s">
        <v>209</v>
      </c>
      <c r="D31" s="84">
        <v>0</v>
      </c>
      <c r="E31" s="188">
        <v>2519.2199999999998</v>
      </c>
      <c r="F31" s="85">
        <v>0.05</v>
      </c>
      <c r="G31" s="85">
        <v>0.05</v>
      </c>
    </row>
    <row r="32" spans="1:7" ht="14.5">
      <c r="A32" s="184">
        <v>941</v>
      </c>
      <c r="B32" s="185">
        <v>2000055109283</v>
      </c>
      <c r="C32" s="181" t="s">
        <v>211</v>
      </c>
      <c r="D32" s="84">
        <v>0</v>
      </c>
      <c r="E32" s="188">
        <v>309.68</v>
      </c>
      <c r="F32" s="85">
        <v>0.05</v>
      </c>
      <c r="G32" s="85">
        <v>0.05</v>
      </c>
    </row>
    <row r="33" spans="1:7" ht="14.5">
      <c r="A33" s="184">
        <v>926</v>
      </c>
      <c r="B33" s="185">
        <v>2000055132450</v>
      </c>
      <c r="C33" s="181" t="s">
        <v>212</v>
      </c>
      <c r="D33" s="84">
        <v>0</v>
      </c>
      <c r="E33" s="188">
        <v>307.23</v>
      </c>
      <c r="F33" s="85">
        <v>0.05</v>
      </c>
      <c r="G33" s="85">
        <v>0.05</v>
      </c>
    </row>
    <row r="34" spans="1:7" ht="14.5">
      <c r="A34" s="184">
        <v>940</v>
      </c>
      <c r="B34" s="185">
        <v>2000055138762</v>
      </c>
      <c r="C34" s="181" t="s">
        <v>213</v>
      </c>
      <c r="D34" s="84">
        <v>0</v>
      </c>
      <c r="E34" s="188">
        <v>309.06</v>
      </c>
      <c r="F34" s="85">
        <v>0.05</v>
      </c>
      <c r="G34" s="85">
        <v>0.05</v>
      </c>
    </row>
    <row r="35" spans="1:7" ht="14.5">
      <c r="A35" s="184">
        <v>942</v>
      </c>
      <c r="B35" s="185">
        <v>2000055125824</v>
      </c>
      <c r="C35" s="181" t="s">
        <v>214</v>
      </c>
      <c r="D35" s="84">
        <v>0</v>
      </c>
      <c r="E35" s="188">
        <v>614.44000000000005</v>
      </c>
      <c r="F35" s="85">
        <v>0.05</v>
      </c>
      <c r="G35" s="85">
        <v>0.05</v>
      </c>
    </row>
    <row r="36" spans="1:7" ht="14.5">
      <c r="A36" s="184">
        <v>943</v>
      </c>
      <c r="B36" s="185">
        <v>2000055125833</v>
      </c>
      <c r="C36" s="181" t="s">
        <v>215</v>
      </c>
      <c r="D36" s="84">
        <v>0</v>
      </c>
      <c r="E36" s="188">
        <v>893.59</v>
      </c>
      <c r="F36" s="85">
        <v>0.05</v>
      </c>
      <c r="G36" s="85">
        <v>0.05</v>
      </c>
    </row>
    <row r="37" spans="1:7" ht="14.5">
      <c r="A37" s="184">
        <v>944</v>
      </c>
      <c r="B37" s="185">
        <v>2000055213969</v>
      </c>
      <c r="C37" s="181" t="s">
        <v>216</v>
      </c>
      <c r="D37" s="84">
        <v>0</v>
      </c>
      <c r="E37" s="188">
        <v>425.65</v>
      </c>
      <c r="F37" s="85">
        <v>0.05</v>
      </c>
      <c r="G37" s="85">
        <v>0.05</v>
      </c>
    </row>
    <row r="38" spans="1:7" ht="14.5">
      <c r="A38" s="184">
        <v>7081</v>
      </c>
      <c r="B38" s="185">
        <v>7081</v>
      </c>
      <c r="C38" s="181" t="s">
        <v>223</v>
      </c>
      <c r="D38" s="84">
        <v>0</v>
      </c>
      <c r="E38" s="188">
        <v>0</v>
      </c>
      <c r="F38" s="85">
        <v>0</v>
      </c>
      <c r="G38" s="85">
        <v>0</v>
      </c>
    </row>
    <row r="39" spans="1:7" ht="14.5">
      <c r="A39" s="184">
        <v>7095</v>
      </c>
      <c r="B39" s="185">
        <v>7095</v>
      </c>
      <c r="C39" s="181" t="s">
        <v>224</v>
      </c>
      <c r="D39" s="84">
        <v>0</v>
      </c>
      <c r="E39" s="188">
        <v>5109.63</v>
      </c>
      <c r="F39" s="85">
        <v>0.05</v>
      </c>
      <c r="G39" s="85">
        <v>0.05</v>
      </c>
    </row>
    <row r="40" spans="1:7" ht="14.5">
      <c r="A40" s="184">
        <v>946</v>
      </c>
      <c r="B40" s="185">
        <v>2000055426214</v>
      </c>
      <c r="C40" s="181" t="s">
        <v>228</v>
      </c>
      <c r="D40" s="84">
        <v>0</v>
      </c>
      <c r="E40" s="188">
        <v>450.52</v>
      </c>
      <c r="F40" s="85">
        <v>0.05</v>
      </c>
      <c r="G40" s="85">
        <v>0.05</v>
      </c>
    </row>
    <row r="41" spans="1:7" ht="14.5">
      <c r="A41" s="184">
        <v>947</v>
      </c>
      <c r="B41" s="185">
        <v>2000055426241</v>
      </c>
      <c r="C41" s="181" t="s">
        <v>229</v>
      </c>
      <c r="D41" s="84">
        <v>0</v>
      </c>
      <c r="E41" s="188">
        <v>989.51</v>
      </c>
      <c r="F41" s="85">
        <v>0.05</v>
      </c>
      <c r="G41" s="85">
        <v>0.05</v>
      </c>
    </row>
    <row r="42" spans="1:7" ht="14.5">
      <c r="A42" s="184">
        <v>948</v>
      </c>
      <c r="B42" s="185">
        <v>2000055481456</v>
      </c>
      <c r="C42" s="181" t="s">
        <v>230</v>
      </c>
      <c r="D42" s="84">
        <v>0</v>
      </c>
      <c r="E42" s="188">
        <v>704.66</v>
      </c>
      <c r="F42" s="85">
        <v>0.05</v>
      </c>
      <c r="G42" s="85">
        <v>0.05</v>
      </c>
    </row>
    <row r="43" spans="1:7" ht="14.5">
      <c r="A43" s="184">
        <v>949</v>
      </c>
      <c r="B43" s="185">
        <v>2000055580583</v>
      </c>
      <c r="C43" s="181" t="s">
        <v>231</v>
      </c>
      <c r="D43" s="84">
        <v>0</v>
      </c>
      <c r="E43" s="188">
        <v>712.43</v>
      </c>
      <c r="F43" s="85">
        <v>0.05</v>
      </c>
      <c r="G43" s="85">
        <v>0.05</v>
      </c>
    </row>
    <row r="44" spans="1:7" ht="14.5">
      <c r="A44" s="184">
        <v>611</v>
      </c>
      <c r="B44" s="185">
        <v>2000055580608</v>
      </c>
      <c r="C44" s="181" t="s">
        <v>232</v>
      </c>
      <c r="D44" s="84">
        <v>0</v>
      </c>
      <c r="E44" s="188">
        <v>447.57</v>
      </c>
      <c r="F44" s="85">
        <v>0.05</v>
      </c>
      <c r="G44" s="85">
        <v>0.05</v>
      </c>
    </row>
    <row r="45" spans="1:7" ht="14.5">
      <c r="A45" s="184">
        <v>612</v>
      </c>
      <c r="B45" s="185">
        <v>2000055582794</v>
      </c>
      <c r="C45" s="181" t="s">
        <v>233</v>
      </c>
      <c r="D45" s="84">
        <v>0</v>
      </c>
      <c r="E45" s="188">
        <v>1399.67</v>
      </c>
      <c r="F45" s="85">
        <v>0.05</v>
      </c>
      <c r="G45" s="85">
        <v>0.05</v>
      </c>
    </row>
    <row r="46" spans="1:7" ht="14.5">
      <c r="A46" s="184">
        <v>613</v>
      </c>
      <c r="B46" s="185">
        <v>2000055634991</v>
      </c>
      <c r="C46" s="181" t="s">
        <v>234</v>
      </c>
      <c r="D46" s="84">
        <v>0</v>
      </c>
      <c r="E46" s="188">
        <v>468.38</v>
      </c>
      <c r="F46" s="85">
        <v>0.05</v>
      </c>
      <c r="G46" s="85">
        <v>0.05</v>
      </c>
    </row>
    <row r="47" spans="1:7" ht="14.5">
      <c r="A47" s="184">
        <v>614</v>
      </c>
      <c r="B47" s="185">
        <v>2000055643203</v>
      </c>
      <c r="C47" s="181" t="s">
        <v>235</v>
      </c>
      <c r="D47" s="84">
        <v>0</v>
      </c>
      <c r="E47" s="188">
        <v>451.55</v>
      </c>
      <c r="F47" s="85">
        <v>0.05</v>
      </c>
      <c r="G47" s="85">
        <v>0.05</v>
      </c>
    </row>
    <row r="48" spans="1:7" ht="14.5">
      <c r="A48" s="184">
        <v>615</v>
      </c>
      <c r="B48" s="185">
        <v>2000055872917</v>
      </c>
      <c r="C48" s="181" t="s">
        <v>237</v>
      </c>
      <c r="D48" s="84">
        <v>0</v>
      </c>
      <c r="E48" s="188">
        <v>1046.9100000000001</v>
      </c>
      <c r="F48" s="85">
        <v>0.05</v>
      </c>
      <c r="G48" s="85">
        <v>0.05</v>
      </c>
    </row>
    <row r="49" spans="1:7" ht="14.5">
      <c r="A49" s="184">
        <v>616</v>
      </c>
      <c r="B49" s="185">
        <v>2000055600291</v>
      </c>
      <c r="C49" s="181" t="s">
        <v>238</v>
      </c>
      <c r="D49" s="84">
        <v>0</v>
      </c>
      <c r="E49" s="188">
        <v>808.56</v>
      </c>
      <c r="F49" s="85">
        <v>0.05</v>
      </c>
      <c r="G49" s="85">
        <v>0.05</v>
      </c>
    </row>
    <row r="50" spans="1:7" ht="14.5">
      <c r="A50" s="184">
        <v>617</v>
      </c>
      <c r="B50" s="185">
        <v>2000055600200</v>
      </c>
      <c r="C50" s="181" t="s">
        <v>239</v>
      </c>
      <c r="D50" s="84">
        <v>0</v>
      </c>
      <c r="E50" s="188">
        <v>783.9</v>
      </c>
      <c r="F50" s="85">
        <v>0.05</v>
      </c>
      <c r="G50" s="85">
        <v>0.05</v>
      </c>
    </row>
    <row r="51" spans="1:7" ht="14.5">
      <c r="A51" s="184">
        <v>619</v>
      </c>
      <c r="B51" s="185">
        <v>2000055918109</v>
      </c>
      <c r="C51" s="181" t="s">
        <v>240</v>
      </c>
      <c r="D51" s="84">
        <v>0</v>
      </c>
      <c r="E51" s="188">
        <v>451.27</v>
      </c>
      <c r="F51" s="85">
        <v>0.05</v>
      </c>
      <c r="G51" s="85">
        <v>0.05</v>
      </c>
    </row>
    <row r="52" spans="1:7" ht="14.5">
      <c r="A52" s="184">
        <v>620</v>
      </c>
      <c r="B52" s="185">
        <v>2000055969265</v>
      </c>
      <c r="C52" s="181" t="s">
        <v>241</v>
      </c>
      <c r="D52" s="84">
        <v>0</v>
      </c>
      <c r="E52" s="188">
        <v>883.58</v>
      </c>
      <c r="F52" s="85">
        <v>0.05</v>
      </c>
      <c r="G52" s="85">
        <v>0.05</v>
      </c>
    </row>
    <row r="53" spans="1:7" ht="14.5">
      <c r="A53" s="184">
        <v>621</v>
      </c>
      <c r="B53" s="185">
        <v>2000055600399</v>
      </c>
      <c r="C53" s="181" t="s">
        <v>242</v>
      </c>
      <c r="D53" s="84">
        <v>0</v>
      </c>
      <c r="E53" s="188">
        <v>450.52</v>
      </c>
      <c r="F53" s="85">
        <v>0.05</v>
      </c>
      <c r="G53" s="85">
        <v>0.05</v>
      </c>
    </row>
    <row r="54" spans="1:7" ht="14.5">
      <c r="A54" s="184">
        <v>622</v>
      </c>
      <c r="B54" s="185">
        <v>2000055582776</v>
      </c>
      <c r="C54" s="181" t="s">
        <v>243</v>
      </c>
      <c r="D54" s="84">
        <v>0</v>
      </c>
      <c r="E54" s="188">
        <v>1906.27</v>
      </c>
      <c r="F54" s="85">
        <v>0.05</v>
      </c>
      <c r="G54" s="85">
        <v>0.05</v>
      </c>
    </row>
    <row r="55" spans="1:7" ht="14.5">
      <c r="A55" s="184">
        <v>623</v>
      </c>
      <c r="B55" s="185">
        <v>2000056041510</v>
      </c>
      <c r="C55" s="181" t="s">
        <v>244</v>
      </c>
      <c r="D55" s="84">
        <v>0</v>
      </c>
      <c r="E55" s="188">
        <v>3643.86</v>
      </c>
      <c r="F55" s="85">
        <v>0.05</v>
      </c>
      <c r="G55" s="85">
        <v>0.05</v>
      </c>
    </row>
    <row r="56" spans="1:7" ht="14.5">
      <c r="A56" s="184">
        <v>504</v>
      </c>
      <c r="B56" s="185">
        <v>2000056041529</v>
      </c>
      <c r="C56" s="181" t="s">
        <v>245</v>
      </c>
      <c r="D56" s="84">
        <v>0</v>
      </c>
      <c r="E56" s="188">
        <v>3643.86</v>
      </c>
      <c r="F56" s="85">
        <v>0.05</v>
      </c>
      <c r="G56" s="85">
        <v>0.05</v>
      </c>
    </row>
    <row r="57" spans="1:7" ht="14.5">
      <c r="A57" s="184">
        <v>624</v>
      </c>
      <c r="B57" s="185">
        <v>2000055916263</v>
      </c>
      <c r="C57" s="181" t="s">
        <v>246</v>
      </c>
      <c r="D57" s="84">
        <v>0</v>
      </c>
      <c r="E57" s="188">
        <v>1226.68</v>
      </c>
      <c r="F57" s="85">
        <v>0.05</v>
      </c>
      <c r="G57" s="85">
        <v>0.05</v>
      </c>
    </row>
    <row r="58" spans="1:7" ht="14.5">
      <c r="A58" s="184">
        <v>625</v>
      </c>
      <c r="B58" s="185">
        <v>2000055860122</v>
      </c>
      <c r="C58" s="181" t="s">
        <v>247</v>
      </c>
      <c r="D58" s="84">
        <v>0</v>
      </c>
      <c r="E58" s="188">
        <v>274.95</v>
      </c>
      <c r="F58" s="85">
        <v>0.05</v>
      </c>
      <c r="G58" s="85">
        <v>0.05</v>
      </c>
    </row>
    <row r="59" spans="1:7" ht="14.5">
      <c r="A59" s="184">
        <v>627</v>
      </c>
      <c r="B59" s="185">
        <v>2000055899583</v>
      </c>
      <c r="C59" s="181" t="s">
        <v>248</v>
      </c>
      <c r="D59" s="84">
        <v>0</v>
      </c>
      <c r="E59" s="188">
        <v>452.65</v>
      </c>
      <c r="F59" s="85">
        <v>0.05</v>
      </c>
      <c r="G59" s="85">
        <v>0.05</v>
      </c>
    </row>
    <row r="60" spans="1:7" ht="14.5">
      <c r="A60" s="184">
        <v>628</v>
      </c>
      <c r="B60" s="185">
        <v>2000055899538</v>
      </c>
      <c r="C60" s="181" t="s">
        <v>249</v>
      </c>
      <c r="D60" s="84">
        <v>0</v>
      </c>
      <c r="E60" s="188">
        <v>2503.61</v>
      </c>
      <c r="F60" s="85">
        <v>0.05</v>
      </c>
      <c r="G60" s="85">
        <v>0.05</v>
      </c>
    </row>
    <row r="61" spans="1:7" ht="14.5">
      <c r="A61" s="184">
        <v>629</v>
      </c>
      <c r="B61" s="185">
        <v>2000056041565</v>
      </c>
      <c r="C61" s="181" t="s">
        <v>250</v>
      </c>
      <c r="D61" s="84">
        <v>0</v>
      </c>
      <c r="E61" s="188">
        <v>2653.14</v>
      </c>
      <c r="F61" s="85">
        <v>0.05</v>
      </c>
      <c r="G61" s="85">
        <v>0.05</v>
      </c>
    </row>
    <row r="62" spans="1:7" ht="14.5">
      <c r="A62" s="184">
        <v>914</v>
      </c>
      <c r="B62" s="211" t="s">
        <v>251</v>
      </c>
      <c r="C62" s="181" t="s">
        <v>252</v>
      </c>
      <c r="D62" s="84">
        <v>0</v>
      </c>
      <c r="E62" s="188">
        <v>1252.29</v>
      </c>
      <c r="F62" s="85">
        <v>0.05</v>
      </c>
      <c r="G62" s="85">
        <v>0.05</v>
      </c>
    </row>
    <row r="63" spans="1:7" ht="14.5">
      <c r="A63" s="184">
        <v>630</v>
      </c>
      <c r="B63" s="185">
        <v>2000055582819</v>
      </c>
      <c r="C63" s="181" t="s">
        <v>255</v>
      </c>
      <c r="D63" s="84">
        <v>0</v>
      </c>
      <c r="E63" s="188">
        <v>453.22</v>
      </c>
      <c r="F63" s="85">
        <v>0.05</v>
      </c>
      <c r="G63" s="85">
        <v>0.05</v>
      </c>
    </row>
    <row r="64" spans="1:7" ht="14.5">
      <c r="A64" s="184">
        <v>631</v>
      </c>
      <c r="B64" s="185">
        <v>2000056442156</v>
      </c>
      <c r="C64" s="181" t="s">
        <v>256</v>
      </c>
      <c r="D64" s="84">
        <v>0</v>
      </c>
      <c r="E64" s="188">
        <v>208.22</v>
      </c>
      <c r="F64" s="85">
        <v>0.05</v>
      </c>
      <c r="G64" s="85">
        <v>0.05</v>
      </c>
    </row>
    <row r="65" spans="1:7" ht="14.5">
      <c r="A65" s="184">
        <v>632</v>
      </c>
      <c r="B65" s="185">
        <v>2000055894948</v>
      </c>
      <c r="C65" s="181" t="s">
        <v>257</v>
      </c>
      <c r="D65" s="84">
        <v>0</v>
      </c>
      <c r="E65" s="188">
        <v>453.35</v>
      </c>
      <c r="F65" s="85">
        <v>0.05</v>
      </c>
      <c r="G65" s="85">
        <v>0.05</v>
      </c>
    </row>
    <row r="66" spans="1:7" ht="14.5">
      <c r="A66" s="184">
        <v>633</v>
      </c>
      <c r="B66" s="185">
        <v>2000055630125</v>
      </c>
      <c r="C66" s="181" t="s">
        <v>258</v>
      </c>
      <c r="D66" s="84">
        <v>0</v>
      </c>
      <c r="E66" s="188">
        <v>305.45</v>
      </c>
      <c r="F66" s="85">
        <v>0.05</v>
      </c>
      <c r="G66" s="85">
        <v>0.05</v>
      </c>
    </row>
    <row r="67" spans="1:7" ht="14.5">
      <c r="A67" s="184">
        <v>634</v>
      </c>
      <c r="B67" s="185">
        <v>2000055845782</v>
      </c>
      <c r="C67" s="181" t="s">
        <v>259</v>
      </c>
      <c r="D67" s="84">
        <v>0</v>
      </c>
      <c r="E67" s="188">
        <v>307.68</v>
      </c>
      <c r="F67" s="85">
        <v>0.05</v>
      </c>
      <c r="G67" s="85">
        <v>0.05</v>
      </c>
    </row>
    <row r="68" spans="1:7" ht="14.5">
      <c r="A68" s="184">
        <v>635</v>
      </c>
      <c r="B68" s="185">
        <v>2000055856989</v>
      </c>
      <c r="C68" s="181" t="s">
        <v>260</v>
      </c>
      <c r="D68" s="84">
        <v>0</v>
      </c>
      <c r="E68" s="188">
        <v>2089.75</v>
      </c>
      <c r="F68" s="85">
        <v>0.05</v>
      </c>
      <c r="G68" s="85">
        <v>0.05</v>
      </c>
    </row>
    <row r="69" spans="1:7" ht="14.5">
      <c r="A69" s="184">
        <v>648</v>
      </c>
      <c r="B69" s="185">
        <v>2000056875324</v>
      </c>
      <c r="C69" s="181" t="s">
        <v>261</v>
      </c>
      <c r="D69" s="84">
        <v>0</v>
      </c>
      <c r="E69" s="188">
        <v>960.22</v>
      </c>
      <c r="F69" s="85">
        <v>0.05</v>
      </c>
      <c r="G69" s="85">
        <v>0.05</v>
      </c>
    </row>
    <row r="70" spans="1:7" ht="14.5">
      <c r="A70" s="184">
        <v>637</v>
      </c>
      <c r="B70" s="185" t="s">
        <v>262</v>
      </c>
      <c r="C70" s="181" t="s">
        <v>263</v>
      </c>
      <c r="D70" s="84">
        <v>0</v>
      </c>
      <c r="E70" s="188">
        <v>2172.4499999999998</v>
      </c>
      <c r="F70" s="85">
        <v>0.05</v>
      </c>
      <c r="G70" s="85">
        <v>0.05</v>
      </c>
    </row>
    <row r="71" spans="1:7" ht="14.5">
      <c r="A71" s="184">
        <v>639</v>
      </c>
      <c r="B71" s="185">
        <v>2000055875003</v>
      </c>
      <c r="C71" s="181" t="s">
        <v>264</v>
      </c>
      <c r="D71" s="84">
        <v>0</v>
      </c>
      <c r="E71" s="188">
        <v>1635.86</v>
      </c>
      <c r="F71" s="85">
        <v>0.05</v>
      </c>
      <c r="G71" s="85">
        <v>0.05</v>
      </c>
    </row>
    <row r="72" spans="1:7" ht="14.5">
      <c r="A72" s="184">
        <v>640</v>
      </c>
      <c r="B72" s="185">
        <v>2000055996668</v>
      </c>
      <c r="C72" s="181" t="s">
        <v>265</v>
      </c>
      <c r="D72" s="84">
        <v>0</v>
      </c>
      <c r="E72" s="188">
        <v>448.39</v>
      </c>
      <c r="F72" s="85">
        <v>0.05</v>
      </c>
      <c r="G72" s="85">
        <v>0.05</v>
      </c>
    </row>
    <row r="73" spans="1:7" ht="14.5">
      <c r="A73" s="184">
        <v>641</v>
      </c>
      <c r="B73" s="185">
        <v>2000055627888</v>
      </c>
      <c r="C73" s="181" t="s">
        <v>266</v>
      </c>
      <c r="D73" s="84">
        <v>0</v>
      </c>
      <c r="E73" s="188">
        <v>304.98</v>
      </c>
      <c r="F73" s="85">
        <v>0.05</v>
      </c>
      <c r="G73" s="85">
        <v>0.05</v>
      </c>
    </row>
    <row r="74" spans="1:7" ht="14.5">
      <c r="A74" s="184">
        <v>642</v>
      </c>
      <c r="B74" s="185">
        <v>2000055899797</v>
      </c>
      <c r="C74" s="181" t="s">
        <v>267</v>
      </c>
      <c r="D74" s="84">
        <v>0</v>
      </c>
      <c r="E74" s="188">
        <v>957.99</v>
      </c>
      <c r="F74" s="85">
        <v>0.05</v>
      </c>
      <c r="G74" s="85">
        <v>0.05</v>
      </c>
    </row>
    <row r="75" spans="1:7" ht="14.5">
      <c r="A75" s="184">
        <v>645</v>
      </c>
      <c r="B75" s="185">
        <v>2000055924014</v>
      </c>
      <c r="C75" s="181" t="s">
        <v>268</v>
      </c>
      <c r="D75" s="84">
        <v>0</v>
      </c>
      <c r="E75" s="188">
        <v>2074.17</v>
      </c>
      <c r="F75" s="85">
        <v>0.05</v>
      </c>
      <c r="G75" s="85">
        <v>0.05</v>
      </c>
    </row>
    <row r="76" spans="1:7" ht="14.5">
      <c r="A76" s="184">
        <v>646</v>
      </c>
      <c r="B76" s="185">
        <v>2000055878705</v>
      </c>
      <c r="C76" s="181" t="s">
        <v>269</v>
      </c>
      <c r="D76" s="84">
        <v>0</v>
      </c>
      <c r="E76" s="188">
        <v>1012.6</v>
      </c>
      <c r="F76" s="85">
        <v>0.05</v>
      </c>
      <c r="G76" s="85">
        <v>0.05</v>
      </c>
    </row>
    <row r="77" spans="1:7" ht="14.5">
      <c r="A77" s="184" t="s">
        <v>271</v>
      </c>
      <c r="B77" s="185">
        <v>2000056762142</v>
      </c>
      <c r="C77" s="181" t="s">
        <v>272</v>
      </c>
      <c r="D77" s="84">
        <v>0</v>
      </c>
      <c r="E77" s="188">
        <v>1218.5899999999999</v>
      </c>
      <c r="F77" s="85">
        <v>0.05</v>
      </c>
      <c r="G77" s="85">
        <v>0.05</v>
      </c>
    </row>
    <row r="78" spans="1:7" ht="14.5">
      <c r="A78" s="184">
        <v>649</v>
      </c>
      <c r="B78" s="185">
        <v>2000055901300</v>
      </c>
      <c r="C78" s="181" t="s">
        <v>273</v>
      </c>
      <c r="D78" s="84">
        <v>0</v>
      </c>
      <c r="E78" s="188">
        <v>401.04</v>
      </c>
      <c r="F78" s="85">
        <v>0.05</v>
      </c>
      <c r="G78" s="85">
        <v>0.05</v>
      </c>
    </row>
    <row r="79" spans="1:7" ht="14.5">
      <c r="A79" s="184">
        <v>911</v>
      </c>
      <c r="B79" s="185">
        <v>2000055901355</v>
      </c>
      <c r="C79" s="181" t="s">
        <v>274</v>
      </c>
      <c r="D79" s="84">
        <v>0</v>
      </c>
      <c r="E79" s="188">
        <v>448.03</v>
      </c>
      <c r="F79" s="85">
        <v>0.05</v>
      </c>
      <c r="G79" s="85">
        <v>0.05</v>
      </c>
    </row>
    <row r="80" spans="1:7" ht="14.5">
      <c r="A80" s="184">
        <v>912</v>
      </c>
      <c r="B80" s="185">
        <v>2000055899398</v>
      </c>
      <c r="C80" s="181" t="s">
        <v>275</v>
      </c>
      <c r="D80" s="84">
        <v>0</v>
      </c>
      <c r="E80" s="188">
        <v>1342.47</v>
      </c>
      <c r="F80" s="85">
        <v>0.05</v>
      </c>
      <c r="G80" s="85">
        <v>0.05</v>
      </c>
    </row>
    <row r="81" spans="1:7" ht="14.5">
      <c r="A81" s="184">
        <v>952</v>
      </c>
      <c r="B81" s="185">
        <v>2000056479110</v>
      </c>
      <c r="C81" s="181" t="s">
        <v>276</v>
      </c>
      <c r="D81" s="84">
        <v>0</v>
      </c>
      <c r="E81" s="188">
        <v>2277.59</v>
      </c>
      <c r="F81" s="85">
        <v>0.05</v>
      </c>
      <c r="G81" s="85">
        <v>0.05</v>
      </c>
    </row>
    <row r="82" spans="1:7" ht="14.5">
      <c r="A82" s="184">
        <v>913</v>
      </c>
      <c r="B82" s="185">
        <v>2000055858727</v>
      </c>
      <c r="C82" s="181" t="s">
        <v>277</v>
      </c>
      <c r="D82" s="84">
        <v>0</v>
      </c>
      <c r="E82" s="188">
        <v>913.38</v>
      </c>
      <c r="F82" s="85">
        <v>0.05</v>
      </c>
      <c r="G82" s="85">
        <v>0.05</v>
      </c>
    </row>
    <row r="83" spans="1:7" ht="14.5">
      <c r="A83" s="184" t="s">
        <v>279</v>
      </c>
      <c r="B83" s="185">
        <v>2000056951269</v>
      </c>
      <c r="C83" s="181" t="s">
        <v>280</v>
      </c>
      <c r="D83" s="84">
        <v>0</v>
      </c>
      <c r="E83" s="188">
        <v>8148.32</v>
      </c>
      <c r="F83" s="85">
        <v>0.05</v>
      </c>
      <c r="G83" s="85">
        <v>0.05</v>
      </c>
    </row>
    <row r="84" spans="1:7" ht="14.5">
      <c r="A84" s="184">
        <v>958</v>
      </c>
      <c r="B84" s="185">
        <v>2000056277280</v>
      </c>
      <c r="C84" s="181" t="s">
        <v>281</v>
      </c>
      <c r="D84" s="84">
        <v>0</v>
      </c>
      <c r="E84" s="188">
        <v>441.85</v>
      </c>
      <c r="F84" s="85">
        <v>0.05</v>
      </c>
      <c r="G84" s="85">
        <v>0.05</v>
      </c>
    </row>
    <row r="85" spans="1:7" ht="14.5">
      <c r="A85" s="184">
        <v>626</v>
      </c>
      <c r="B85" s="185">
        <v>2000056113323</v>
      </c>
      <c r="C85" s="181" t="s">
        <v>282</v>
      </c>
      <c r="D85" s="84">
        <v>0</v>
      </c>
      <c r="E85" s="188">
        <v>450.52</v>
      </c>
      <c r="F85" s="85">
        <v>0.05</v>
      </c>
      <c r="G85" s="85">
        <v>0.05</v>
      </c>
    </row>
    <row r="86" spans="1:7" ht="14.5">
      <c r="A86" s="184">
        <v>607</v>
      </c>
      <c r="B86" s="185">
        <v>2000056212628</v>
      </c>
      <c r="C86" s="181" t="s">
        <v>283</v>
      </c>
      <c r="D86" s="84">
        <v>0</v>
      </c>
      <c r="E86" s="188">
        <v>450.08</v>
      </c>
      <c r="F86" s="85">
        <v>0.05</v>
      </c>
      <c r="G86" s="85">
        <v>0.05</v>
      </c>
    </row>
    <row r="87" spans="1:7" ht="14.5">
      <c r="A87" s="184">
        <v>915</v>
      </c>
      <c r="B87" s="185">
        <v>2000055924032</v>
      </c>
      <c r="C87" s="181" t="s">
        <v>284</v>
      </c>
      <c r="D87" s="84">
        <v>0</v>
      </c>
      <c r="E87" s="188">
        <v>1209.18</v>
      </c>
      <c r="F87" s="85">
        <v>0.05</v>
      </c>
      <c r="G87" s="85">
        <v>0.05</v>
      </c>
    </row>
    <row r="88" spans="1:7" ht="14.5">
      <c r="A88" s="184">
        <v>608</v>
      </c>
      <c r="B88" s="185">
        <v>2000056127292</v>
      </c>
      <c r="C88" s="181" t="s">
        <v>285</v>
      </c>
      <c r="D88" s="84">
        <v>0</v>
      </c>
      <c r="E88" s="188">
        <v>1630.69</v>
      </c>
      <c r="F88" s="85">
        <v>0.05</v>
      </c>
      <c r="G88" s="85">
        <v>0.05</v>
      </c>
    </row>
    <row r="89" spans="1:7" ht="14.5">
      <c r="A89" s="184">
        <v>959</v>
      </c>
      <c r="B89" s="185">
        <v>2000056455270</v>
      </c>
      <c r="C89" s="181" t="s">
        <v>286</v>
      </c>
      <c r="D89" s="84">
        <v>0</v>
      </c>
      <c r="E89" s="188">
        <v>448.43</v>
      </c>
      <c r="F89" s="85">
        <v>0.05</v>
      </c>
      <c r="G89" s="85">
        <v>0.05</v>
      </c>
    </row>
    <row r="90" spans="1:7" ht="14.5">
      <c r="A90" s="184">
        <v>609</v>
      </c>
      <c r="B90" s="185">
        <v>2000056021319</v>
      </c>
      <c r="C90" s="181" t="s">
        <v>287</v>
      </c>
      <c r="D90" s="84">
        <v>0</v>
      </c>
      <c r="E90" s="188">
        <v>5286.55</v>
      </c>
      <c r="F90" s="85">
        <v>0.05</v>
      </c>
      <c r="G90" s="85">
        <v>0.05</v>
      </c>
    </row>
    <row r="91" spans="1:7" ht="14.5">
      <c r="A91" s="184">
        <v>916</v>
      </c>
      <c r="B91" s="185">
        <v>2000055815013</v>
      </c>
      <c r="C91" s="181" t="s">
        <v>288</v>
      </c>
      <c r="D91" s="84">
        <v>0</v>
      </c>
      <c r="E91" s="188">
        <v>1896.16</v>
      </c>
      <c r="F91" s="85">
        <v>0.05</v>
      </c>
      <c r="G91" s="85">
        <v>0.05</v>
      </c>
    </row>
    <row r="92" spans="1:7" ht="14.5">
      <c r="A92" s="184">
        <v>960</v>
      </c>
      <c r="B92" s="185">
        <v>2000056244986</v>
      </c>
      <c r="C92" s="181" t="s">
        <v>289</v>
      </c>
      <c r="D92" s="84">
        <v>0</v>
      </c>
      <c r="E92" s="188">
        <v>443.21</v>
      </c>
      <c r="F92" s="85">
        <v>0.05</v>
      </c>
      <c r="G92" s="85">
        <v>0.05</v>
      </c>
    </row>
    <row r="93" spans="1:7" ht="14.5">
      <c r="A93" s="184">
        <v>600</v>
      </c>
      <c r="B93" s="185">
        <v>2000056148804</v>
      </c>
      <c r="C93" s="181" t="s">
        <v>290</v>
      </c>
      <c r="D93" s="84">
        <v>0</v>
      </c>
      <c r="E93" s="188">
        <v>1745.22</v>
      </c>
      <c r="F93" s="85">
        <v>0.05</v>
      </c>
      <c r="G93" s="85">
        <v>0.05</v>
      </c>
    </row>
    <row r="94" spans="1:7" ht="14.5">
      <c r="A94" s="184">
        <v>601</v>
      </c>
      <c r="B94" s="185">
        <v>2000056082135</v>
      </c>
      <c r="C94" s="181" t="s">
        <v>291</v>
      </c>
      <c r="D94" s="84">
        <v>0</v>
      </c>
      <c r="E94" s="188">
        <v>588.65</v>
      </c>
      <c r="F94" s="85">
        <v>0.05</v>
      </c>
      <c r="G94" s="85">
        <v>0.05</v>
      </c>
    </row>
    <row r="95" spans="1:7" ht="14.5">
      <c r="A95" s="184">
        <v>602</v>
      </c>
      <c r="B95" s="185">
        <v>2000056194261</v>
      </c>
      <c r="C95" s="181" t="s">
        <v>292</v>
      </c>
      <c r="D95" s="84">
        <v>0</v>
      </c>
      <c r="E95" s="188">
        <v>524.82000000000005</v>
      </c>
      <c r="F95" s="85">
        <v>0.05</v>
      </c>
      <c r="G95" s="85">
        <v>0.05</v>
      </c>
    </row>
    <row r="96" spans="1:7" ht="14.5">
      <c r="A96" s="184">
        <v>647</v>
      </c>
      <c r="B96" s="185">
        <v>2000055881629</v>
      </c>
      <c r="C96" s="181" t="s">
        <v>293</v>
      </c>
      <c r="D96" s="84">
        <v>0</v>
      </c>
      <c r="E96" s="188">
        <v>1220.46</v>
      </c>
      <c r="F96" s="85">
        <v>0.05</v>
      </c>
      <c r="G96" s="85">
        <v>0.05</v>
      </c>
    </row>
    <row r="97" spans="1:7" ht="14.5">
      <c r="A97" s="184">
        <v>954</v>
      </c>
      <c r="B97" s="185">
        <v>2000056474812</v>
      </c>
      <c r="C97" s="181" t="s">
        <v>294</v>
      </c>
      <c r="D97" s="84">
        <v>0</v>
      </c>
      <c r="E97" s="188">
        <v>1307.9000000000001</v>
      </c>
      <c r="F97" s="85">
        <v>0.05</v>
      </c>
      <c r="G97" s="85">
        <v>0.05</v>
      </c>
    </row>
    <row r="98" spans="1:7" ht="14.5">
      <c r="A98" s="184">
        <v>603</v>
      </c>
      <c r="B98" s="185">
        <v>2000056179495</v>
      </c>
      <c r="C98" s="181" t="s">
        <v>295</v>
      </c>
      <c r="D98" s="84">
        <v>0</v>
      </c>
      <c r="E98" s="188">
        <v>788.83</v>
      </c>
      <c r="F98" s="85">
        <v>0.05</v>
      </c>
      <c r="G98" s="85">
        <v>0.05</v>
      </c>
    </row>
    <row r="99" spans="1:7" ht="14.5">
      <c r="A99" s="184">
        <v>604</v>
      </c>
      <c r="B99" s="185">
        <v>2000056205310</v>
      </c>
      <c r="C99" s="181" t="s">
        <v>296</v>
      </c>
      <c r="D99" s="84">
        <v>0</v>
      </c>
      <c r="E99" s="188">
        <v>1272.2</v>
      </c>
      <c r="F99" s="85">
        <v>0.05</v>
      </c>
      <c r="G99" s="85">
        <v>0.05</v>
      </c>
    </row>
    <row r="100" spans="1:7" ht="14.5">
      <c r="A100" s="184">
        <v>636</v>
      </c>
      <c r="B100" s="185">
        <v>2000056199951</v>
      </c>
      <c r="C100" s="181" t="s">
        <v>297</v>
      </c>
      <c r="D100" s="84">
        <v>0</v>
      </c>
      <c r="E100" s="188">
        <v>584.97</v>
      </c>
      <c r="F100" s="85">
        <v>0.05</v>
      </c>
      <c r="G100" s="85">
        <v>0.05</v>
      </c>
    </row>
    <row r="101" spans="1:7" ht="14.5">
      <c r="A101" s="184">
        <v>964</v>
      </c>
      <c r="B101" s="185">
        <v>2000056063718</v>
      </c>
      <c r="C101" s="181" t="s">
        <v>298</v>
      </c>
      <c r="D101" s="84">
        <v>0</v>
      </c>
      <c r="E101" s="188">
        <v>1774.58</v>
      </c>
      <c r="F101" s="85">
        <v>0.05</v>
      </c>
      <c r="G101" s="85">
        <v>0.05</v>
      </c>
    </row>
    <row r="102" spans="1:7" ht="14.5">
      <c r="A102" s="184">
        <v>404</v>
      </c>
      <c r="B102" s="185">
        <v>2000056300489</v>
      </c>
      <c r="C102" s="181" t="s">
        <v>299</v>
      </c>
      <c r="D102" s="84">
        <v>0</v>
      </c>
      <c r="E102" s="188">
        <v>453.2</v>
      </c>
      <c r="F102" s="85">
        <v>0.05</v>
      </c>
      <c r="G102" s="85">
        <v>0.05</v>
      </c>
    </row>
    <row r="103" spans="1:7" ht="14.5">
      <c r="A103" s="184">
        <v>945</v>
      </c>
      <c r="B103" s="185">
        <v>2000055907817</v>
      </c>
      <c r="C103" s="181" t="s">
        <v>300</v>
      </c>
      <c r="D103" s="84">
        <v>0</v>
      </c>
      <c r="E103" s="188">
        <v>452.31</v>
      </c>
      <c r="F103" s="85">
        <v>0.05</v>
      </c>
      <c r="G103" s="85">
        <v>0.05</v>
      </c>
    </row>
    <row r="104" spans="1:7" ht="14.5">
      <c r="A104" s="184">
        <v>936</v>
      </c>
      <c r="B104" s="185">
        <v>2000055904782</v>
      </c>
      <c r="C104" s="181" t="s">
        <v>301</v>
      </c>
      <c r="D104" s="84">
        <v>0</v>
      </c>
      <c r="E104" s="188">
        <v>450.03</v>
      </c>
      <c r="F104" s="85">
        <v>0.05</v>
      </c>
      <c r="G104" s="85">
        <v>0.05</v>
      </c>
    </row>
    <row r="105" spans="1:7" ht="14.5">
      <c r="A105" s="184">
        <v>781</v>
      </c>
      <c r="B105" s="185">
        <v>2000055926128</v>
      </c>
      <c r="C105" s="181" t="s">
        <v>302</v>
      </c>
      <c r="D105" s="84">
        <v>0</v>
      </c>
      <c r="E105" s="188">
        <v>648.47</v>
      </c>
      <c r="F105" s="85">
        <v>0.05</v>
      </c>
      <c r="G105" s="85">
        <v>0.05</v>
      </c>
    </row>
    <row r="106" spans="1:7" ht="14.5">
      <c r="A106" s="184">
        <v>968</v>
      </c>
      <c r="B106" s="185">
        <v>2000056199793</v>
      </c>
      <c r="C106" s="181" t="s">
        <v>303</v>
      </c>
      <c r="D106" s="84">
        <v>0</v>
      </c>
      <c r="E106" s="188">
        <v>1635.5</v>
      </c>
      <c r="F106" s="85">
        <v>0.05</v>
      </c>
      <c r="G106" s="85">
        <v>0.05</v>
      </c>
    </row>
    <row r="107" spans="1:7" ht="14.5">
      <c r="A107" s="184">
        <v>970</v>
      </c>
      <c r="B107" s="185">
        <v>2000056222894</v>
      </c>
      <c r="C107" s="181" t="s">
        <v>304</v>
      </c>
      <c r="D107" s="84">
        <v>0</v>
      </c>
      <c r="E107" s="188">
        <v>446.02</v>
      </c>
      <c r="F107" s="85">
        <v>0.05</v>
      </c>
      <c r="G107" s="85">
        <v>0.05</v>
      </c>
    </row>
    <row r="108" spans="1:7" ht="14.5">
      <c r="A108" s="184">
        <v>971</v>
      </c>
      <c r="B108" s="185">
        <v>2000056002316</v>
      </c>
      <c r="C108" s="181" t="s">
        <v>305</v>
      </c>
      <c r="D108" s="84">
        <v>0</v>
      </c>
      <c r="E108" s="188">
        <v>3083.95</v>
      </c>
      <c r="F108" s="85">
        <v>0.05</v>
      </c>
      <c r="G108" s="85">
        <v>0.05</v>
      </c>
    </row>
    <row r="109" spans="1:7" ht="14.5">
      <c r="A109" s="184">
        <v>777</v>
      </c>
      <c r="B109" s="185">
        <v>2000055904807</v>
      </c>
      <c r="C109" s="181" t="s">
        <v>306</v>
      </c>
      <c r="D109" s="84">
        <v>0</v>
      </c>
      <c r="E109" s="188">
        <v>448.3</v>
      </c>
      <c r="F109" s="85">
        <v>0.05</v>
      </c>
      <c r="G109" s="85">
        <v>0.05</v>
      </c>
    </row>
    <row r="110" spans="1:7" ht="14.5">
      <c r="A110" s="184">
        <v>778</v>
      </c>
      <c r="B110" s="185">
        <v>2000055916281</v>
      </c>
      <c r="C110" s="181" t="s">
        <v>307</v>
      </c>
      <c r="D110" s="84">
        <v>0</v>
      </c>
      <c r="E110" s="188">
        <v>447.57</v>
      </c>
      <c r="F110" s="85">
        <v>0.05</v>
      </c>
      <c r="G110" s="85">
        <v>0.05</v>
      </c>
    </row>
    <row r="111" spans="1:7" ht="14.5">
      <c r="A111" s="184">
        <v>779</v>
      </c>
      <c r="B111" s="185">
        <v>2000055891176</v>
      </c>
      <c r="C111" s="181" t="s">
        <v>308</v>
      </c>
      <c r="D111" s="84">
        <v>0</v>
      </c>
      <c r="E111" s="188">
        <v>1392.73</v>
      </c>
      <c r="F111" s="85">
        <v>0.05</v>
      </c>
      <c r="G111" s="85">
        <v>0.05</v>
      </c>
    </row>
    <row r="112" spans="1:7" ht="14.5">
      <c r="A112" s="184">
        <v>972</v>
      </c>
      <c r="B112" s="185">
        <v>2000056147387</v>
      </c>
      <c r="C112" s="181" t="s">
        <v>309</v>
      </c>
      <c r="D112" s="84">
        <v>0</v>
      </c>
      <c r="E112" s="188">
        <v>2659.01</v>
      </c>
      <c r="F112" s="85">
        <v>0.05</v>
      </c>
      <c r="G112" s="85">
        <v>0.05</v>
      </c>
    </row>
    <row r="113" spans="1:7" ht="14.5">
      <c r="A113" s="184">
        <v>780</v>
      </c>
      <c r="B113" s="185">
        <v>2000055908546</v>
      </c>
      <c r="C113" s="181" t="s">
        <v>310</v>
      </c>
      <c r="D113" s="84">
        <v>0</v>
      </c>
      <c r="E113" s="188">
        <v>307.35000000000002</v>
      </c>
      <c r="F113" s="85">
        <v>0.05</v>
      </c>
      <c r="G113" s="85">
        <v>0.05</v>
      </c>
    </row>
    <row r="114" spans="1:7" ht="14.5">
      <c r="A114" s="184">
        <v>974</v>
      </c>
      <c r="B114" s="185">
        <v>2000056049280</v>
      </c>
      <c r="C114" s="181" t="s">
        <v>311</v>
      </c>
      <c r="D114" s="84">
        <v>0</v>
      </c>
      <c r="E114" s="188">
        <v>307.32</v>
      </c>
      <c r="F114" s="85">
        <v>0.05</v>
      </c>
      <c r="G114" s="85">
        <v>0.05</v>
      </c>
    </row>
    <row r="115" spans="1:7" ht="14.5">
      <c r="A115" s="184">
        <v>782</v>
      </c>
      <c r="B115" s="185">
        <v>2000056049314</v>
      </c>
      <c r="C115" s="181" t="s">
        <v>312</v>
      </c>
      <c r="D115" s="84">
        <v>0</v>
      </c>
      <c r="E115" s="188">
        <v>307.17</v>
      </c>
      <c r="F115" s="85">
        <v>0.05</v>
      </c>
      <c r="G115" s="85">
        <v>0.05</v>
      </c>
    </row>
    <row r="116" spans="1:7" ht="14.5">
      <c r="A116" s="184" t="s">
        <v>314</v>
      </c>
      <c r="B116" s="185">
        <v>2000056827915</v>
      </c>
      <c r="C116" s="181" t="s">
        <v>315</v>
      </c>
      <c r="D116" s="84">
        <v>0</v>
      </c>
      <c r="E116" s="188">
        <v>293.42</v>
      </c>
      <c r="F116" s="85">
        <v>0.05</v>
      </c>
      <c r="G116" s="85">
        <v>0.05</v>
      </c>
    </row>
    <row r="117" spans="1:7" ht="14.5">
      <c r="A117" s="184">
        <v>783</v>
      </c>
      <c r="B117" s="185">
        <v>2000056169822</v>
      </c>
      <c r="C117" s="181" t="s">
        <v>316</v>
      </c>
      <c r="D117" s="84">
        <v>0</v>
      </c>
      <c r="E117" s="188">
        <v>928.84</v>
      </c>
      <c r="F117" s="85">
        <v>0.05</v>
      </c>
      <c r="G117" s="85">
        <v>0.05</v>
      </c>
    </row>
    <row r="118" spans="1:7" ht="14.5">
      <c r="A118" s="184">
        <v>784</v>
      </c>
      <c r="B118" s="185">
        <v>2000056179680</v>
      </c>
      <c r="C118" s="181" t="s">
        <v>317</v>
      </c>
      <c r="D118" s="84">
        <v>0</v>
      </c>
      <c r="E118" s="188">
        <v>1307.01</v>
      </c>
      <c r="F118" s="85">
        <v>0.05</v>
      </c>
      <c r="G118" s="85">
        <v>0.05</v>
      </c>
    </row>
    <row r="119" spans="1:7" ht="14.5">
      <c r="A119" s="184">
        <v>785</v>
      </c>
      <c r="B119" s="185">
        <v>2000056107125</v>
      </c>
      <c r="C119" s="181" t="s">
        <v>318</v>
      </c>
      <c r="D119" s="84">
        <v>0</v>
      </c>
      <c r="E119" s="188">
        <v>451.66</v>
      </c>
      <c r="F119" s="85">
        <v>0.05</v>
      </c>
      <c r="G119" s="85">
        <v>0.05</v>
      </c>
    </row>
    <row r="120" spans="1:7" ht="14.5">
      <c r="A120" s="184">
        <v>786</v>
      </c>
      <c r="B120" s="185">
        <v>2000056113963</v>
      </c>
      <c r="C120" s="181" t="s">
        <v>319</v>
      </c>
      <c r="D120" s="84">
        <v>0</v>
      </c>
      <c r="E120" s="188">
        <v>450.9</v>
      </c>
      <c r="F120" s="85">
        <v>0.05</v>
      </c>
      <c r="G120" s="85">
        <v>0.05</v>
      </c>
    </row>
    <row r="121" spans="1:7" ht="14.5">
      <c r="A121" s="184">
        <v>787</v>
      </c>
      <c r="B121" s="185">
        <v>2000056138160</v>
      </c>
      <c r="C121" s="181" t="s">
        <v>320</v>
      </c>
      <c r="D121" s="84">
        <v>0</v>
      </c>
      <c r="E121" s="188">
        <v>453.52</v>
      </c>
      <c r="F121" s="85">
        <v>0.05</v>
      </c>
      <c r="G121" s="85">
        <v>0.05</v>
      </c>
    </row>
    <row r="122" spans="1:7" ht="14.5">
      <c r="A122" s="184">
        <v>788</v>
      </c>
      <c r="B122" s="185">
        <v>2000056167922</v>
      </c>
      <c r="C122" s="181" t="s">
        <v>321</v>
      </c>
      <c r="D122" s="84">
        <v>0</v>
      </c>
      <c r="E122" s="188">
        <v>309.64999999999998</v>
      </c>
      <c r="F122" s="85">
        <v>0.05</v>
      </c>
      <c r="G122" s="85">
        <v>0.05</v>
      </c>
    </row>
    <row r="123" spans="1:7" ht="14.5">
      <c r="A123" s="184">
        <v>956</v>
      </c>
      <c r="B123" s="185">
        <v>2000056537783</v>
      </c>
      <c r="C123" s="181" t="s">
        <v>322</v>
      </c>
      <c r="D123" s="84">
        <v>0</v>
      </c>
      <c r="E123" s="188">
        <v>3594.04</v>
      </c>
      <c r="F123" s="85">
        <v>0.05</v>
      </c>
      <c r="G123" s="85">
        <v>0.05</v>
      </c>
    </row>
    <row r="124" spans="1:7" ht="14.5">
      <c r="A124" s="184">
        <v>789</v>
      </c>
      <c r="B124" s="185">
        <v>2000055874979</v>
      </c>
      <c r="C124" s="181" t="s">
        <v>323</v>
      </c>
      <c r="D124" s="84">
        <v>0</v>
      </c>
      <c r="E124" s="188">
        <v>8844.44</v>
      </c>
      <c r="F124" s="85">
        <v>0.05</v>
      </c>
      <c r="G124" s="85">
        <v>0.05</v>
      </c>
    </row>
    <row r="125" spans="1:7" ht="14.5">
      <c r="A125" s="184">
        <v>790</v>
      </c>
      <c r="B125" s="185">
        <v>2000056147261</v>
      </c>
      <c r="C125" s="181" t="s">
        <v>324</v>
      </c>
      <c r="D125" s="84">
        <v>0</v>
      </c>
      <c r="E125" s="188">
        <v>927.54</v>
      </c>
      <c r="F125" s="85">
        <v>0.05</v>
      </c>
      <c r="G125" s="85">
        <v>0.05</v>
      </c>
    </row>
    <row r="126" spans="1:7" ht="14.5">
      <c r="A126" s="184">
        <v>791</v>
      </c>
      <c r="B126" s="185">
        <v>2000055932238</v>
      </c>
      <c r="C126" s="181" t="s">
        <v>325</v>
      </c>
      <c r="D126" s="84">
        <v>0</v>
      </c>
      <c r="E126" s="188">
        <v>454.12</v>
      </c>
      <c r="F126" s="85">
        <v>0.05</v>
      </c>
      <c r="G126" s="85">
        <v>0.05</v>
      </c>
    </row>
    <row r="127" spans="1:7" ht="14.5">
      <c r="A127" s="184">
        <v>962</v>
      </c>
      <c r="B127" s="185">
        <v>2000056441384</v>
      </c>
      <c r="C127" s="181" t="s">
        <v>328</v>
      </c>
      <c r="D127" s="84">
        <v>0</v>
      </c>
      <c r="E127" s="188">
        <v>535.78</v>
      </c>
      <c r="F127" s="85">
        <v>0.05</v>
      </c>
      <c r="G127" s="85">
        <v>0.05</v>
      </c>
    </row>
    <row r="128" spans="1:7" ht="14.5">
      <c r="A128" s="184">
        <v>792</v>
      </c>
      <c r="B128" s="185">
        <v>2000056204965</v>
      </c>
      <c r="C128" s="181" t="s">
        <v>329</v>
      </c>
      <c r="D128" s="84">
        <v>0</v>
      </c>
      <c r="E128" s="188">
        <v>6371.84</v>
      </c>
      <c r="F128" s="85">
        <v>0.05</v>
      </c>
      <c r="G128" s="85">
        <v>0.05</v>
      </c>
    </row>
    <row r="129" spans="1:7" ht="14.5">
      <c r="A129" s="184">
        <v>933</v>
      </c>
      <c r="B129" s="185" t="s">
        <v>262</v>
      </c>
      <c r="C129" s="181" t="s">
        <v>330</v>
      </c>
      <c r="D129" s="84">
        <v>0</v>
      </c>
      <c r="E129" s="188">
        <v>450.9</v>
      </c>
      <c r="F129" s="85">
        <v>0.05</v>
      </c>
      <c r="G129" s="85">
        <v>0.05</v>
      </c>
    </row>
    <row r="130" spans="1:7" ht="14.5">
      <c r="A130" s="184">
        <v>618</v>
      </c>
      <c r="B130" s="185">
        <v>2000056439613</v>
      </c>
      <c r="C130" s="181" t="s">
        <v>331</v>
      </c>
      <c r="D130" s="84">
        <v>0</v>
      </c>
      <c r="E130" s="188">
        <v>2008.51</v>
      </c>
      <c r="F130" s="85">
        <v>0.05</v>
      </c>
      <c r="G130" s="85">
        <v>0.05</v>
      </c>
    </row>
    <row r="131" spans="1:7" ht="14.5">
      <c r="A131" s="184">
        <v>793</v>
      </c>
      <c r="B131" s="185">
        <v>2000056147401</v>
      </c>
      <c r="C131" s="181" t="s">
        <v>332</v>
      </c>
      <c r="D131" s="84">
        <v>0</v>
      </c>
      <c r="E131" s="188">
        <v>453.59</v>
      </c>
      <c r="F131" s="85">
        <v>0.05</v>
      </c>
      <c r="G131" s="85">
        <v>0.05</v>
      </c>
    </row>
    <row r="132" spans="1:7" ht="14.5">
      <c r="A132" s="184">
        <v>989</v>
      </c>
      <c r="B132" s="185">
        <v>2000056359863</v>
      </c>
      <c r="C132" s="181" t="s">
        <v>333</v>
      </c>
      <c r="D132" s="84">
        <v>0</v>
      </c>
      <c r="E132" s="188">
        <v>3116.3</v>
      </c>
      <c r="F132" s="85">
        <v>0.05</v>
      </c>
      <c r="G132" s="85">
        <v>0.05</v>
      </c>
    </row>
    <row r="133" spans="1:7" ht="14.5">
      <c r="A133" s="184">
        <v>794</v>
      </c>
      <c r="B133" s="185">
        <v>2000056202407</v>
      </c>
      <c r="C133" s="181" t="s">
        <v>334</v>
      </c>
      <c r="D133" s="84">
        <v>0</v>
      </c>
      <c r="E133" s="188">
        <v>1646.19</v>
      </c>
      <c r="F133" s="85">
        <v>0.05</v>
      </c>
      <c r="G133" s="85">
        <v>0.05</v>
      </c>
    </row>
    <row r="134" spans="1:7" ht="14.5">
      <c r="A134" s="184">
        <v>963</v>
      </c>
      <c r="B134" s="185">
        <v>2000056452118</v>
      </c>
      <c r="C134" s="181" t="s">
        <v>335</v>
      </c>
      <c r="D134" s="84">
        <v>0</v>
      </c>
      <c r="E134" s="188">
        <v>618.15</v>
      </c>
      <c r="F134" s="85">
        <v>0.05</v>
      </c>
      <c r="G134" s="85">
        <v>0.05</v>
      </c>
    </row>
    <row r="135" spans="1:7" ht="14.5">
      <c r="A135" s="184">
        <v>795</v>
      </c>
      <c r="B135" s="185">
        <v>2000056186438</v>
      </c>
      <c r="C135" s="181" t="s">
        <v>336</v>
      </c>
      <c r="D135" s="84">
        <v>0</v>
      </c>
      <c r="E135" s="188">
        <v>7786.7</v>
      </c>
      <c r="F135" s="85">
        <v>0.05</v>
      </c>
      <c r="G135" s="85">
        <v>0.05</v>
      </c>
    </row>
    <row r="136" spans="1:7" ht="14.5">
      <c r="A136" s="184">
        <v>796</v>
      </c>
      <c r="B136" s="185">
        <v>2000056166469</v>
      </c>
      <c r="C136" s="181" t="s">
        <v>337</v>
      </c>
      <c r="D136" s="84">
        <v>0</v>
      </c>
      <c r="E136" s="188">
        <v>3772.44</v>
      </c>
      <c r="F136" s="85">
        <v>0.05</v>
      </c>
      <c r="G136" s="85">
        <v>0.05</v>
      </c>
    </row>
    <row r="137" spans="1:7" ht="14.5">
      <c r="A137" s="184" t="s">
        <v>339</v>
      </c>
      <c r="B137" s="185">
        <v>2000056792661</v>
      </c>
      <c r="C137" s="181" t="s">
        <v>340</v>
      </c>
      <c r="D137" s="84">
        <v>0</v>
      </c>
      <c r="E137" s="188">
        <v>581.15</v>
      </c>
      <c r="F137" s="85">
        <v>0.05</v>
      </c>
      <c r="G137" s="85">
        <v>0.05</v>
      </c>
    </row>
    <row r="138" spans="1:7" ht="14.5">
      <c r="A138" s="184">
        <v>980</v>
      </c>
      <c r="B138" s="185">
        <v>2000056384850</v>
      </c>
      <c r="C138" s="181" t="s">
        <v>341</v>
      </c>
      <c r="D138" s="84">
        <v>0</v>
      </c>
      <c r="E138" s="188">
        <v>541.45000000000005</v>
      </c>
      <c r="F138" s="85">
        <v>0.05</v>
      </c>
      <c r="G138" s="85">
        <v>0.05</v>
      </c>
    </row>
    <row r="139" spans="1:7" ht="14.5">
      <c r="A139" s="184">
        <v>955</v>
      </c>
      <c r="B139" s="185">
        <v>2000056536121</v>
      </c>
      <c r="C139" s="181" t="s">
        <v>342</v>
      </c>
      <c r="D139" s="84">
        <v>0</v>
      </c>
      <c r="E139" s="188">
        <v>825.41</v>
      </c>
      <c r="F139" s="85">
        <v>0.05</v>
      </c>
      <c r="G139" s="85">
        <v>0.05</v>
      </c>
    </row>
    <row r="140" spans="1:7" ht="14.5">
      <c r="A140" s="184">
        <v>957</v>
      </c>
      <c r="B140" s="185">
        <v>2000056456265</v>
      </c>
      <c r="C140" s="181" t="s">
        <v>343</v>
      </c>
      <c r="D140" s="84">
        <v>0</v>
      </c>
      <c r="E140" s="188">
        <v>282.08999999999997</v>
      </c>
      <c r="F140" s="85">
        <v>0.05</v>
      </c>
      <c r="G140" s="85">
        <v>0.05</v>
      </c>
    </row>
    <row r="141" spans="1:7" ht="14.5">
      <c r="A141" s="184">
        <v>999</v>
      </c>
      <c r="B141" s="185">
        <v>2000056440006</v>
      </c>
      <c r="C141" s="181" t="s">
        <v>344</v>
      </c>
      <c r="D141" s="84">
        <v>0</v>
      </c>
      <c r="E141" s="188">
        <v>408.79</v>
      </c>
      <c r="F141" s="85">
        <v>0.05</v>
      </c>
      <c r="G141" s="85">
        <v>0.05</v>
      </c>
    </row>
    <row r="142" spans="1:7" ht="14.5">
      <c r="A142" s="184">
        <v>450</v>
      </c>
      <c r="B142" s="185">
        <v>2000056420348</v>
      </c>
      <c r="C142" s="181" t="s">
        <v>345</v>
      </c>
      <c r="D142" s="84">
        <v>0</v>
      </c>
      <c r="E142" s="188">
        <v>532.88</v>
      </c>
      <c r="F142" s="85">
        <v>0.05</v>
      </c>
      <c r="G142" s="85">
        <v>0.05</v>
      </c>
    </row>
    <row r="143" spans="1:7" ht="14.5">
      <c r="A143" s="184">
        <v>797</v>
      </c>
      <c r="B143" s="185">
        <v>2000056202425</v>
      </c>
      <c r="C143" s="181" t="s">
        <v>346</v>
      </c>
      <c r="D143" s="84">
        <v>0</v>
      </c>
      <c r="E143" s="188">
        <v>787.56</v>
      </c>
      <c r="F143" s="85">
        <v>0.05</v>
      </c>
      <c r="G143" s="85">
        <v>0.05</v>
      </c>
    </row>
    <row r="144" spans="1:7" ht="14.5">
      <c r="A144" s="184">
        <v>933</v>
      </c>
      <c r="B144" s="185" t="s">
        <v>262</v>
      </c>
      <c r="C144" s="181" t="s">
        <v>347</v>
      </c>
      <c r="D144" s="84">
        <v>0</v>
      </c>
      <c r="E144" s="188">
        <v>15395.27</v>
      </c>
      <c r="F144" s="85">
        <v>0.05</v>
      </c>
      <c r="G144" s="85">
        <v>0.05</v>
      </c>
    </row>
    <row r="145" spans="1:7" ht="14.5">
      <c r="A145" s="184">
        <v>369</v>
      </c>
      <c r="B145" s="185">
        <v>2000056532483</v>
      </c>
      <c r="C145" s="181" t="s">
        <v>348</v>
      </c>
      <c r="D145" s="84">
        <v>0</v>
      </c>
      <c r="E145" s="188">
        <v>570.6</v>
      </c>
      <c r="F145" s="85">
        <v>0.05</v>
      </c>
      <c r="G145" s="85">
        <v>0.05</v>
      </c>
    </row>
    <row r="146" spans="1:7" ht="14.5">
      <c r="A146" s="184">
        <v>7310</v>
      </c>
      <c r="B146" s="185">
        <v>7310</v>
      </c>
      <c r="C146" s="181" t="s">
        <v>349</v>
      </c>
      <c r="D146" s="84">
        <v>0</v>
      </c>
      <c r="E146" s="188">
        <v>1238.4100000000001</v>
      </c>
      <c r="F146" s="85">
        <v>0.05</v>
      </c>
      <c r="G146" s="85">
        <v>0.05</v>
      </c>
    </row>
    <row r="147" spans="1:7" ht="14.5">
      <c r="A147" s="184">
        <v>798</v>
      </c>
      <c r="B147" s="185">
        <v>2000056199701</v>
      </c>
      <c r="C147" s="181" t="s">
        <v>350</v>
      </c>
      <c r="D147" s="84">
        <v>0</v>
      </c>
      <c r="E147" s="188">
        <v>703.94</v>
      </c>
      <c r="F147" s="85">
        <v>0.05</v>
      </c>
      <c r="G147" s="85">
        <v>0.05</v>
      </c>
    </row>
    <row r="148" spans="1:7" ht="14.5">
      <c r="A148" s="184">
        <v>933</v>
      </c>
      <c r="B148" s="185" t="s">
        <v>262</v>
      </c>
      <c r="C148" s="181" t="s">
        <v>351</v>
      </c>
      <c r="D148" s="84">
        <v>0</v>
      </c>
      <c r="E148" s="188">
        <v>4305.66</v>
      </c>
      <c r="F148" s="85">
        <v>0.05</v>
      </c>
      <c r="G148" s="85">
        <v>0.05</v>
      </c>
    </row>
    <row r="149" spans="1:7" ht="14.5">
      <c r="A149" s="184">
        <v>799</v>
      </c>
      <c r="B149" s="185">
        <v>2000056191535</v>
      </c>
      <c r="C149" s="181" t="s">
        <v>352</v>
      </c>
      <c r="D149" s="84">
        <v>0</v>
      </c>
      <c r="E149" s="188">
        <v>9697.07</v>
      </c>
      <c r="F149" s="85">
        <v>0.05</v>
      </c>
      <c r="G149" s="85">
        <v>0.05</v>
      </c>
    </row>
    <row r="150" spans="1:7" ht="14.5">
      <c r="A150" s="184">
        <v>741</v>
      </c>
      <c r="B150" s="185">
        <v>2000056058763</v>
      </c>
      <c r="C150" s="181" t="s">
        <v>355</v>
      </c>
      <c r="D150" s="84">
        <v>0</v>
      </c>
      <c r="E150" s="188">
        <v>98.86</v>
      </c>
      <c r="F150" s="85">
        <v>0.05</v>
      </c>
      <c r="G150" s="85">
        <v>0.05</v>
      </c>
    </row>
    <row r="151" spans="1:7" ht="14.5">
      <c r="A151" s="184">
        <v>742</v>
      </c>
      <c r="B151" s="185">
        <v>2000056151115</v>
      </c>
      <c r="C151" s="181" t="s">
        <v>356</v>
      </c>
      <c r="D151" s="84">
        <v>0</v>
      </c>
      <c r="E151" s="188">
        <v>62.59</v>
      </c>
      <c r="F151" s="85">
        <v>0.05</v>
      </c>
      <c r="G151" s="85">
        <v>0.05</v>
      </c>
    </row>
    <row r="152" spans="1:7" ht="14.5">
      <c r="A152" s="184">
        <v>743</v>
      </c>
      <c r="B152" s="185">
        <v>2000056098827</v>
      </c>
      <c r="C152" s="181" t="s">
        <v>357</v>
      </c>
      <c r="D152" s="84">
        <v>0</v>
      </c>
      <c r="E152" s="188">
        <v>99.13</v>
      </c>
      <c r="F152" s="85">
        <v>0.05</v>
      </c>
      <c r="G152" s="85">
        <v>0.05</v>
      </c>
    </row>
    <row r="153" spans="1:7" ht="14.5">
      <c r="A153" s="184">
        <v>403</v>
      </c>
      <c r="B153" s="185">
        <v>2000056551333</v>
      </c>
      <c r="C153" s="181" t="s">
        <v>358</v>
      </c>
      <c r="D153" s="84">
        <v>0</v>
      </c>
      <c r="E153" s="188">
        <v>1338.2</v>
      </c>
      <c r="F153" s="85">
        <v>0.05</v>
      </c>
      <c r="G153" s="85">
        <v>0.05</v>
      </c>
    </row>
    <row r="154" spans="1:7" ht="14.5">
      <c r="A154" s="184">
        <v>451</v>
      </c>
      <c r="B154" s="185">
        <v>2000056562317</v>
      </c>
      <c r="C154" s="181" t="s">
        <v>359</v>
      </c>
      <c r="D154" s="84">
        <v>0</v>
      </c>
      <c r="E154" s="188">
        <v>4194.07</v>
      </c>
      <c r="F154" s="85">
        <v>0.05</v>
      </c>
      <c r="G154" s="85">
        <v>0.05</v>
      </c>
    </row>
    <row r="155" spans="1:7" ht="14.5">
      <c r="A155" s="184">
        <v>978</v>
      </c>
      <c r="B155" s="185">
        <v>2000056194207</v>
      </c>
      <c r="C155" s="181" t="s">
        <v>360</v>
      </c>
      <c r="D155" s="84">
        <v>0</v>
      </c>
      <c r="E155" s="188">
        <v>1794.39</v>
      </c>
      <c r="F155" s="85">
        <v>0.05</v>
      </c>
      <c r="G155" s="85">
        <v>0.05</v>
      </c>
    </row>
    <row r="156" spans="1:7" ht="14.5">
      <c r="A156" s="184">
        <v>991</v>
      </c>
      <c r="B156" s="185">
        <v>2000056139224</v>
      </c>
      <c r="C156" s="181" t="s">
        <v>361</v>
      </c>
      <c r="D156" s="84">
        <v>0</v>
      </c>
      <c r="E156" s="188">
        <v>5782.57</v>
      </c>
      <c r="F156" s="85">
        <v>0.05</v>
      </c>
      <c r="G156" s="85">
        <v>0.05</v>
      </c>
    </row>
    <row r="157" spans="1:7" ht="14.5">
      <c r="A157" s="184">
        <v>994</v>
      </c>
      <c r="B157" s="185">
        <v>2000056219980</v>
      </c>
      <c r="C157" s="181" t="s">
        <v>362</v>
      </c>
      <c r="D157" s="84">
        <v>0</v>
      </c>
      <c r="E157" s="188">
        <v>256.13</v>
      </c>
      <c r="F157" s="85">
        <v>0.05</v>
      </c>
      <c r="G157" s="85">
        <v>0.05</v>
      </c>
    </row>
    <row r="158" spans="1:7" ht="14.5">
      <c r="A158" s="184">
        <v>995</v>
      </c>
      <c r="B158" s="185">
        <v>2000056200029</v>
      </c>
      <c r="C158" s="181" t="s">
        <v>363</v>
      </c>
      <c r="D158" s="84">
        <v>0</v>
      </c>
      <c r="E158" s="188">
        <v>536.97</v>
      </c>
      <c r="F158" s="85">
        <v>0.05</v>
      </c>
      <c r="G158" s="85">
        <v>0.05</v>
      </c>
    </row>
    <row r="159" spans="1:7" ht="14.5">
      <c r="A159" s="184">
        <v>996</v>
      </c>
      <c r="B159" s="185">
        <v>2000056139001</v>
      </c>
      <c r="C159" s="181" t="s">
        <v>364</v>
      </c>
      <c r="D159" s="84">
        <v>0</v>
      </c>
      <c r="E159" s="188">
        <v>537.73</v>
      </c>
      <c r="F159" s="85">
        <v>0.05</v>
      </c>
      <c r="G159" s="85">
        <v>0.05</v>
      </c>
    </row>
    <row r="160" spans="1:7" ht="14.5">
      <c r="A160" s="184">
        <v>997</v>
      </c>
      <c r="B160" s="185">
        <v>2000056212042</v>
      </c>
      <c r="C160" s="181" t="s">
        <v>365</v>
      </c>
      <c r="D160" s="84">
        <v>0</v>
      </c>
      <c r="E160" s="188">
        <v>841.71</v>
      </c>
      <c r="F160" s="85">
        <v>0.05</v>
      </c>
      <c r="G160" s="85">
        <v>0.05</v>
      </c>
    </row>
    <row r="161" spans="1:8" ht="14.5">
      <c r="A161" s="184">
        <v>998</v>
      </c>
      <c r="B161" s="185">
        <v>2000056139438</v>
      </c>
      <c r="C161" s="181" t="s">
        <v>366</v>
      </c>
      <c r="D161" s="84">
        <v>0</v>
      </c>
      <c r="E161" s="188">
        <v>8850.1200000000008</v>
      </c>
      <c r="F161" s="85">
        <v>0.05</v>
      </c>
      <c r="G161" s="85">
        <v>0.05</v>
      </c>
    </row>
    <row r="162" spans="1:8" ht="14.5">
      <c r="A162" s="184">
        <v>953</v>
      </c>
      <c r="B162" s="185">
        <v>2000056530797</v>
      </c>
      <c r="C162" s="181" t="s">
        <v>367</v>
      </c>
      <c r="D162" s="84">
        <v>0</v>
      </c>
      <c r="E162" s="188">
        <v>15776.65</v>
      </c>
      <c r="F162" s="85">
        <v>0.05</v>
      </c>
      <c r="G162" s="85">
        <v>0.05</v>
      </c>
    </row>
    <row r="163" spans="1:8" ht="14.5">
      <c r="A163" s="184">
        <v>983</v>
      </c>
      <c r="B163" s="185">
        <v>2000056469185</v>
      </c>
      <c r="C163" s="181" t="s">
        <v>368</v>
      </c>
      <c r="D163" s="84">
        <v>0</v>
      </c>
      <c r="E163" s="188">
        <v>778.34</v>
      </c>
      <c r="F163" s="85">
        <v>0.05</v>
      </c>
      <c r="G163" s="85">
        <v>0.05</v>
      </c>
      <c r="H163" s="212"/>
    </row>
    <row r="164" spans="1:8" ht="14.5">
      <c r="A164" s="184" t="s">
        <v>370</v>
      </c>
      <c r="B164" s="185">
        <v>2000056842133</v>
      </c>
      <c r="C164" s="181" t="s">
        <v>371</v>
      </c>
      <c r="D164" s="84">
        <v>0</v>
      </c>
      <c r="E164" s="188">
        <v>538.41</v>
      </c>
      <c r="F164" s="85">
        <v>0.05</v>
      </c>
      <c r="G164" s="85">
        <v>0.05</v>
      </c>
    </row>
    <row r="165" spans="1:8" ht="14.5">
      <c r="A165" s="184" t="s">
        <v>373</v>
      </c>
      <c r="B165" s="185">
        <v>2000056642716</v>
      </c>
      <c r="C165" s="181" t="s">
        <v>374</v>
      </c>
      <c r="D165" s="84">
        <v>0</v>
      </c>
      <c r="E165" s="188">
        <v>547.33000000000004</v>
      </c>
      <c r="F165" s="85">
        <v>0.05</v>
      </c>
      <c r="G165" s="85">
        <v>0.05</v>
      </c>
    </row>
    <row r="166" spans="1:8" ht="14.5">
      <c r="A166" s="184">
        <v>933</v>
      </c>
      <c r="B166" s="185">
        <v>2000056488531</v>
      </c>
      <c r="C166" s="181" t="s">
        <v>375</v>
      </c>
      <c r="D166" s="84">
        <v>0</v>
      </c>
      <c r="E166" s="188">
        <v>625.24</v>
      </c>
      <c r="F166" s="85">
        <v>0.05</v>
      </c>
      <c r="G166" s="85">
        <v>0.05</v>
      </c>
      <c r="H166" s="212"/>
    </row>
    <row r="167" spans="1:8" ht="14.5">
      <c r="A167" s="184" t="s">
        <v>377</v>
      </c>
      <c r="B167" s="185">
        <v>2000056866064</v>
      </c>
      <c r="C167" s="181" t="s">
        <v>378</v>
      </c>
      <c r="D167" s="84">
        <v>0</v>
      </c>
      <c r="E167" s="188">
        <v>532.46</v>
      </c>
      <c r="F167" s="85">
        <v>0.05</v>
      </c>
      <c r="G167" s="85">
        <v>0.05</v>
      </c>
    </row>
    <row r="168" spans="1:8" ht="14.5">
      <c r="A168" s="184" t="s">
        <v>380</v>
      </c>
      <c r="B168" s="185">
        <v>2000056872607</v>
      </c>
      <c r="C168" s="181" t="s">
        <v>381</v>
      </c>
      <c r="D168" s="84">
        <v>0</v>
      </c>
      <c r="E168" s="188">
        <v>1307.9000000000001</v>
      </c>
      <c r="F168" s="85">
        <v>0.05</v>
      </c>
      <c r="G168" s="85">
        <v>0.05</v>
      </c>
    </row>
    <row r="169" spans="1:8" ht="14.5">
      <c r="A169" s="184">
        <v>966</v>
      </c>
      <c r="B169" s="185">
        <v>2000056537222</v>
      </c>
      <c r="C169" s="181" t="s">
        <v>382</v>
      </c>
      <c r="D169" s="84">
        <v>0</v>
      </c>
      <c r="E169" s="188">
        <v>1474.42</v>
      </c>
      <c r="F169" s="85">
        <v>0.05</v>
      </c>
      <c r="G169" s="85">
        <v>0.05</v>
      </c>
    </row>
    <row r="170" spans="1:8" ht="14.5">
      <c r="A170" s="184" t="s">
        <v>384</v>
      </c>
      <c r="B170" s="185">
        <v>2000056522003</v>
      </c>
      <c r="C170" s="181" t="s">
        <v>385</v>
      </c>
      <c r="D170" s="84">
        <v>0</v>
      </c>
      <c r="E170" s="188">
        <v>297.64999999999998</v>
      </c>
      <c r="F170" s="85">
        <v>0.05</v>
      </c>
      <c r="G170" s="85">
        <v>0.05</v>
      </c>
    </row>
    <row r="171" spans="1:8" ht="14.5">
      <c r="A171" s="184" t="s">
        <v>387</v>
      </c>
      <c r="B171" s="185">
        <v>2000056839901</v>
      </c>
      <c r="C171" s="181" t="s">
        <v>388</v>
      </c>
      <c r="D171" s="84">
        <v>0</v>
      </c>
      <c r="E171" s="188">
        <v>534.25</v>
      </c>
      <c r="F171" s="85">
        <v>0.05</v>
      </c>
      <c r="G171" s="85">
        <v>0.05</v>
      </c>
    </row>
    <row r="172" spans="1:8" ht="14.5">
      <c r="A172" s="184">
        <v>933</v>
      </c>
      <c r="B172" s="185" t="s">
        <v>262</v>
      </c>
      <c r="C172" s="181" t="s">
        <v>389</v>
      </c>
      <c r="D172" s="84">
        <v>0</v>
      </c>
      <c r="E172" s="188">
        <v>856.47</v>
      </c>
      <c r="F172" s="85">
        <v>0.05</v>
      </c>
      <c r="G172" s="85">
        <v>0.05</v>
      </c>
    </row>
    <row r="173" spans="1:8" ht="14.5">
      <c r="A173" s="184">
        <v>467</v>
      </c>
      <c r="B173" s="185">
        <v>2000056535740</v>
      </c>
      <c r="C173" s="181" t="s">
        <v>390</v>
      </c>
      <c r="D173" s="84">
        <v>0</v>
      </c>
      <c r="E173" s="188">
        <v>664.83</v>
      </c>
      <c r="F173" s="85">
        <v>0.05</v>
      </c>
      <c r="G173" s="85">
        <v>0.05</v>
      </c>
    </row>
    <row r="174" spans="1:8" ht="14.5">
      <c r="A174" s="184">
        <v>468</v>
      </c>
      <c r="B174" s="185">
        <v>2000056345461</v>
      </c>
      <c r="C174" s="181" t="s">
        <v>391</v>
      </c>
      <c r="D174" s="84">
        <v>0</v>
      </c>
      <c r="E174" s="188">
        <v>946.65</v>
      </c>
      <c r="F174" s="85">
        <v>0.05</v>
      </c>
      <c r="G174" s="85">
        <v>0.05</v>
      </c>
    </row>
    <row r="175" spans="1:8" ht="14.5">
      <c r="A175" s="184" t="s">
        <v>393</v>
      </c>
      <c r="B175" s="185">
        <v>2000056520957</v>
      </c>
      <c r="C175" s="181" t="s">
        <v>394</v>
      </c>
      <c r="D175" s="84">
        <v>0</v>
      </c>
      <c r="E175" s="188">
        <v>297.29000000000002</v>
      </c>
      <c r="F175" s="85">
        <v>0.05</v>
      </c>
      <c r="G175" s="85">
        <v>0.05</v>
      </c>
    </row>
    <row r="176" spans="1:8" ht="14.5">
      <c r="A176" s="184" t="s">
        <v>396</v>
      </c>
      <c r="B176" s="185">
        <v>2000056860090</v>
      </c>
      <c r="C176" s="181" t="s">
        <v>397</v>
      </c>
      <c r="D176" s="84">
        <v>0</v>
      </c>
      <c r="E176" s="188">
        <v>866.34</v>
      </c>
      <c r="F176" s="85">
        <v>0.05</v>
      </c>
      <c r="G176" s="85">
        <v>0.05</v>
      </c>
    </row>
    <row r="177" spans="1:7" ht="25">
      <c r="A177" s="184">
        <v>984</v>
      </c>
      <c r="B177" s="185" t="s">
        <v>399</v>
      </c>
      <c r="C177" s="181" t="s">
        <v>400</v>
      </c>
      <c r="D177" s="84">
        <v>0</v>
      </c>
      <c r="E177" s="188">
        <v>305.93</v>
      </c>
      <c r="F177" s="85">
        <v>0.05</v>
      </c>
      <c r="G177" s="85">
        <v>0.05</v>
      </c>
    </row>
    <row r="178" spans="1:7" ht="14.5">
      <c r="A178" s="184" t="s">
        <v>402</v>
      </c>
      <c r="B178" s="185">
        <v>2000056865479</v>
      </c>
      <c r="C178" s="181" t="s">
        <v>403</v>
      </c>
      <c r="D178" s="84">
        <v>0</v>
      </c>
      <c r="E178" s="188">
        <v>776.45</v>
      </c>
      <c r="F178" s="85">
        <v>0.05</v>
      </c>
      <c r="G178" s="85">
        <v>0.05</v>
      </c>
    </row>
    <row r="179" spans="1:7" ht="14.5">
      <c r="A179" s="184">
        <v>951</v>
      </c>
      <c r="B179" s="185">
        <v>2000056477682</v>
      </c>
      <c r="C179" s="181" t="s">
        <v>404</v>
      </c>
      <c r="D179" s="84">
        <v>0</v>
      </c>
      <c r="E179" s="188">
        <v>534.04999999999995</v>
      </c>
      <c r="F179" s="85">
        <v>0.05</v>
      </c>
      <c r="G179" s="85">
        <v>0.05</v>
      </c>
    </row>
    <row r="180" spans="1:7" ht="14.5">
      <c r="A180" s="184">
        <v>402</v>
      </c>
      <c r="B180" s="185">
        <v>2000056384372</v>
      </c>
      <c r="C180" s="181" t="s">
        <v>405</v>
      </c>
      <c r="D180" s="84">
        <v>0</v>
      </c>
      <c r="E180" s="188">
        <v>778.34</v>
      </c>
      <c r="F180" s="85">
        <v>0.05</v>
      </c>
      <c r="G180" s="85">
        <v>0.05</v>
      </c>
    </row>
    <row r="181" spans="1:7" ht="14.5">
      <c r="A181" s="184" t="s">
        <v>407</v>
      </c>
      <c r="B181" s="185">
        <v>2000056771918</v>
      </c>
      <c r="C181" s="181" t="s">
        <v>408</v>
      </c>
      <c r="D181" s="84">
        <v>0</v>
      </c>
      <c r="E181" s="188">
        <v>1757.31</v>
      </c>
      <c r="F181" s="85">
        <v>0.05</v>
      </c>
      <c r="G181" s="85">
        <v>0.05</v>
      </c>
    </row>
    <row r="182" spans="1:7" ht="14.5">
      <c r="A182" s="184" t="s">
        <v>410</v>
      </c>
      <c r="B182" s="185">
        <v>2000056474877</v>
      </c>
      <c r="C182" s="181" t="s">
        <v>411</v>
      </c>
      <c r="D182" s="84">
        <v>0</v>
      </c>
      <c r="E182" s="188">
        <v>2874.1</v>
      </c>
      <c r="F182" s="85">
        <v>0.05</v>
      </c>
      <c r="G182" s="85">
        <v>0.05</v>
      </c>
    </row>
    <row r="183" spans="1:7" ht="14.5">
      <c r="A183" s="184">
        <v>644</v>
      </c>
      <c r="B183" s="185">
        <v>2000056474399</v>
      </c>
      <c r="C183" s="181" t="s">
        <v>412</v>
      </c>
      <c r="D183" s="84">
        <v>0</v>
      </c>
      <c r="E183" s="188">
        <v>308.75</v>
      </c>
      <c r="F183" s="85">
        <v>0.05</v>
      </c>
      <c r="G183" s="85">
        <v>0.05</v>
      </c>
    </row>
    <row r="184" spans="1:7" ht="14.5">
      <c r="A184" s="184" t="s">
        <v>414</v>
      </c>
      <c r="B184" s="185">
        <v>2000056631440</v>
      </c>
      <c r="C184" s="181" t="s">
        <v>415</v>
      </c>
      <c r="D184" s="84">
        <v>0</v>
      </c>
      <c r="E184" s="188">
        <v>308.75</v>
      </c>
      <c r="F184" s="85">
        <v>0.05</v>
      </c>
      <c r="G184" s="85">
        <v>0.05</v>
      </c>
    </row>
    <row r="185" spans="1:7" ht="14.5">
      <c r="A185" s="184">
        <v>744</v>
      </c>
      <c r="B185" s="185">
        <v>2000056705144</v>
      </c>
      <c r="C185" s="181" t="s">
        <v>416</v>
      </c>
      <c r="D185" s="84">
        <v>0</v>
      </c>
      <c r="E185" s="188">
        <v>2183.9699999999998</v>
      </c>
      <c r="F185" s="85">
        <v>0.05</v>
      </c>
      <c r="G185" s="85">
        <v>0.05</v>
      </c>
    </row>
    <row r="186" spans="1:7" ht="14.5">
      <c r="A186" s="184">
        <v>986</v>
      </c>
      <c r="B186" s="185">
        <v>2000056366930</v>
      </c>
      <c r="C186" s="181" t="s">
        <v>417</v>
      </c>
      <c r="D186" s="84">
        <v>0</v>
      </c>
      <c r="E186" s="188">
        <v>530.12</v>
      </c>
      <c r="F186" s="85">
        <v>0.05</v>
      </c>
      <c r="G186" s="85">
        <v>0.05</v>
      </c>
    </row>
    <row r="187" spans="1:7" ht="14.5">
      <c r="A187" s="184" t="s">
        <v>422</v>
      </c>
      <c r="B187" s="185">
        <v>2000056866046</v>
      </c>
      <c r="C187" s="181" t="s">
        <v>423</v>
      </c>
      <c r="D187" s="84">
        <v>0</v>
      </c>
      <c r="E187" s="188">
        <v>226.98</v>
      </c>
      <c r="F187" s="85">
        <v>0.05</v>
      </c>
      <c r="G187" s="85">
        <v>0.05</v>
      </c>
    </row>
    <row r="188" spans="1:7" ht="14.5">
      <c r="A188" s="184">
        <v>749</v>
      </c>
      <c r="B188" s="185" t="s">
        <v>262</v>
      </c>
      <c r="C188" s="181" t="s">
        <v>424</v>
      </c>
      <c r="D188" s="84">
        <v>0</v>
      </c>
      <c r="E188" s="188">
        <v>299.75</v>
      </c>
      <c r="F188" s="85">
        <v>0.05</v>
      </c>
      <c r="G188" s="85">
        <v>0.05</v>
      </c>
    </row>
    <row r="189" spans="1:7" ht="14.5">
      <c r="A189" s="184" t="s">
        <v>426</v>
      </c>
      <c r="B189" s="185">
        <v>2000056848144</v>
      </c>
      <c r="C189" s="181" t="s">
        <v>427</v>
      </c>
      <c r="D189" s="84">
        <v>0</v>
      </c>
      <c r="E189" s="188">
        <v>792.84</v>
      </c>
      <c r="F189" s="85">
        <v>0.05</v>
      </c>
      <c r="G189" s="85">
        <v>0.05</v>
      </c>
    </row>
    <row r="190" spans="1:7" ht="14.5">
      <c r="A190" s="184" t="s">
        <v>429</v>
      </c>
      <c r="B190" s="185">
        <v>2000056774608</v>
      </c>
      <c r="C190" s="181" t="s">
        <v>430</v>
      </c>
      <c r="D190" s="84">
        <v>0</v>
      </c>
      <c r="E190" s="188">
        <v>534.30999999999995</v>
      </c>
      <c r="F190" s="85">
        <v>0.05</v>
      </c>
      <c r="G190" s="85">
        <v>0.05</v>
      </c>
    </row>
    <row r="191" spans="1:7" ht="14.5">
      <c r="A191" s="184" t="s">
        <v>432</v>
      </c>
      <c r="B191" s="185">
        <v>2000056647946</v>
      </c>
      <c r="C191" s="181" t="s">
        <v>433</v>
      </c>
      <c r="D191" s="84">
        <v>0</v>
      </c>
      <c r="E191" s="188">
        <v>317.97000000000003</v>
      </c>
      <c r="F191" s="85">
        <v>0.05</v>
      </c>
      <c r="G191" s="85">
        <v>0.05</v>
      </c>
    </row>
    <row r="192" spans="1:7" ht="14.5">
      <c r="A192" s="184" t="s">
        <v>435</v>
      </c>
      <c r="B192" s="185">
        <v>2000056456850</v>
      </c>
      <c r="C192" s="181" t="s">
        <v>436</v>
      </c>
      <c r="D192" s="84">
        <v>0</v>
      </c>
      <c r="E192" s="188">
        <v>282.08999999999997</v>
      </c>
      <c r="F192" s="85">
        <v>0.05</v>
      </c>
      <c r="G192" s="85">
        <v>0.05</v>
      </c>
    </row>
    <row r="193" spans="1:7" ht="14.5">
      <c r="A193" s="184">
        <v>933</v>
      </c>
      <c r="B193" s="185" t="s">
        <v>262</v>
      </c>
      <c r="C193" s="181" t="s">
        <v>437</v>
      </c>
      <c r="D193" s="84">
        <v>0</v>
      </c>
      <c r="E193" s="188">
        <v>3806.37</v>
      </c>
      <c r="F193" s="85">
        <v>0.05</v>
      </c>
      <c r="G193" s="85">
        <v>0.05</v>
      </c>
    </row>
    <row r="194" spans="1:7" ht="14.5">
      <c r="A194" s="184">
        <v>638</v>
      </c>
      <c r="B194" s="185">
        <v>2000056479138</v>
      </c>
      <c r="C194" s="181" t="s">
        <v>438</v>
      </c>
      <c r="D194" s="84">
        <v>0</v>
      </c>
      <c r="E194" s="188">
        <v>2053.9899999999998</v>
      </c>
      <c r="F194" s="85">
        <v>0.05</v>
      </c>
      <c r="G194" s="85">
        <v>0.05</v>
      </c>
    </row>
    <row r="195" spans="1:7" ht="14.5">
      <c r="A195" s="184">
        <v>643</v>
      </c>
      <c r="B195" s="185">
        <v>2000056465970</v>
      </c>
      <c r="C195" s="181" t="s">
        <v>439</v>
      </c>
      <c r="D195" s="84">
        <v>0</v>
      </c>
      <c r="E195" s="188">
        <v>326.26</v>
      </c>
      <c r="F195" s="85">
        <v>0.05</v>
      </c>
      <c r="G195" s="85">
        <v>0.05</v>
      </c>
    </row>
    <row r="196" spans="1:7" ht="14.5">
      <c r="A196" s="184">
        <v>981</v>
      </c>
      <c r="B196" s="185">
        <v>2000056504937</v>
      </c>
      <c r="C196" s="181" t="s">
        <v>440</v>
      </c>
      <c r="D196" s="84">
        <v>0</v>
      </c>
      <c r="E196" s="188">
        <v>302.73</v>
      </c>
      <c r="F196" s="85">
        <v>0.05</v>
      </c>
      <c r="G196" s="85">
        <v>0.05</v>
      </c>
    </row>
    <row r="197" spans="1:7" ht="14.5">
      <c r="A197" s="184">
        <v>988</v>
      </c>
      <c r="B197" s="185">
        <v>2000056522332</v>
      </c>
      <c r="C197" s="181" t="s">
        <v>441</v>
      </c>
      <c r="D197" s="84">
        <v>0</v>
      </c>
      <c r="E197" s="188">
        <v>703.31</v>
      </c>
      <c r="F197" s="85">
        <v>0.05</v>
      </c>
      <c r="G197" s="85">
        <v>0.05</v>
      </c>
    </row>
    <row r="198" spans="1:7" ht="14.5">
      <c r="A198" s="184">
        <v>992</v>
      </c>
      <c r="B198" s="185">
        <v>2000056527562</v>
      </c>
      <c r="C198" s="181" t="s">
        <v>442</v>
      </c>
      <c r="D198" s="84">
        <v>0</v>
      </c>
      <c r="E198" s="188">
        <v>7402.03</v>
      </c>
      <c r="F198" s="85">
        <v>0.05</v>
      </c>
      <c r="G198" s="85">
        <v>0.05</v>
      </c>
    </row>
    <row r="199" spans="1:7" ht="14.5">
      <c r="A199" s="184">
        <v>950</v>
      </c>
      <c r="B199" s="185">
        <v>2000056873498</v>
      </c>
      <c r="C199" s="181" t="s">
        <v>443</v>
      </c>
      <c r="D199" s="84">
        <v>0</v>
      </c>
      <c r="E199" s="188">
        <v>741.26</v>
      </c>
      <c r="F199" s="85">
        <v>0.05</v>
      </c>
      <c r="G199" s="85">
        <v>0.05</v>
      </c>
    </row>
    <row r="200" spans="1:7" ht="14.5">
      <c r="A200" s="184" t="s">
        <v>445</v>
      </c>
      <c r="B200" s="185">
        <v>2000056873530</v>
      </c>
      <c r="C200" s="181" t="s">
        <v>446</v>
      </c>
      <c r="D200" s="84">
        <v>0</v>
      </c>
      <c r="E200" s="188">
        <v>1023.46</v>
      </c>
      <c r="F200" s="85">
        <v>0.05</v>
      </c>
      <c r="G200" s="85">
        <v>0.05</v>
      </c>
    </row>
    <row r="201" spans="1:7" ht="14.5">
      <c r="A201" s="184" t="s">
        <v>448</v>
      </c>
      <c r="B201" s="185">
        <v>2000056644680</v>
      </c>
      <c r="C201" s="181" t="s">
        <v>449</v>
      </c>
      <c r="D201" s="84">
        <v>0</v>
      </c>
      <c r="E201" s="188">
        <v>208.22</v>
      </c>
      <c r="F201" s="85">
        <v>0.05</v>
      </c>
      <c r="G201" s="85">
        <v>0.05</v>
      </c>
    </row>
    <row r="202" spans="1:7" ht="14.5">
      <c r="A202" s="184" t="s">
        <v>451</v>
      </c>
      <c r="B202" s="185">
        <v>2000056774797</v>
      </c>
      <c r="C202" s="181" t="s">
        <v>452</v>
      </c>
      <c r="D202" s="84">
        <v>0</v>
      </c>
      <c r="E202" s="188">
        <v>1949.22</v>
      </c>
      <c r="F202" s="85">
        <v>0.05</v>
      </c>
      <c r="G202" s="85">
        <v>0.05</v>
      </c>
    </row>
    <row r="203" spans="1:7" ht="14.5">
      <c r="A203" s="184">
        <v>933</v>
      </c>
      <c r="B203" s="185" t="s">
        <v>262</v>
      </c>
      <c r="C203" s="181" t="s">
        <v>453</v>
      </c>
      <c r="D203" s="84">
        <v>0</v>
      </c>
      <c r="E203" s="188">
        <v>195.24</v>
      </c>
      <c r="F203" s="85">
        <v>0.05</v>
      </c>
      <c r="G203" s="85">
        <v>0.05</v>
      </c>
    </row>
    <row r="204" spans="1:7" ht="14.5">
      <c r="A204" s="184" t="s">
        <v>455</v>
      </c>
      <c r="B204" s="185">
        <v>2000057382890</v>
      </c>
      <c r="C204" s="181" t="s">
        <v>456</v>
      </c>
      <c r="D204" s="84">
        <v>0</v>
      </c>
      <c r="E204" s="188">
        <v>260.66000000000003</v>
      </c>
      <c r="F204" s="85">
        <v>0.05</v>
      </c>
      <c r="G204" s="85">
        <v>0.05</v>
      </c>
    </row>
    <row r="205" spans="1:7" ht="14.5">
      <c r="A205" s="184">
        <v>933</v>
      </c>
      <c r="B205" s="185" t="s">
        <v>262</v>
      </c>
      <c r="C205" s="181" t="s">
        <v>457</v>
      </c>
      <c r="D205" s="84">
        <v>0</v>
      </c>
      <c r="E205" s="188">
        <v>1849.77</v>
      </c>
      <c r="F205" s="85">
        <v>0.05</v>
      </c>
      <c r="G205" s="85">
        <v>0.05</v>
      </c>
    </row>
    <row r="206" spans="1:7" ht="14.5">
      <c r="A206" s="184">
        <v>7373</v>
      </c>
      <c r="B206" s="185">
        <v>7373</v>
      </c>
      <c r="C206" s="181" t="s">
        <v>458</v>
      </c>
      <c r="D206" s="84">
        <v>0</v>
      </c>
      <c r="E206" s="188">
        <v>610.03</v>
      </c>
      <c r="F206" s="85">
        <v>0.05</v>
      </c>
      <c r="G206" s="85">
        <v>0.05</v>
      </c>
    </row>
    <row r="207" spans="1:7" ht="14.5">
      <c r="A207" s="184" t="s">
        <v>460</v>
      </c>
      <c r="B207" s="185">
        <v>2000056721128</v>
      </c>
      <c r="C207" s="181" t="s">
        <v>461</v>
      </c>
      <c r="D207" s="84">
        <v>0</v>
      </c>
      <c r="E207" s="188">
        <v>304.58</v>
      </c>
      <c r="F207" s="85">
        <v>0.05</v>
      </c>
      <c r="G207" s="85">
        <v>0.05</v>
      </c>
    </row>
    <row r="208" spans="1:7" ht="14.5">
      <c r="A208" s="184">
        <v>933</v>
      </c>
      <c r="B208" s="185" t="s">
        <v>262</v>
      </c>
      <c r="C208" s="181" t="s">
        <v>462</v>
      </c>
      <c r="D208" s="84">
        <v>0</v>
      </c>
      <c r="E208" s="188">
        <v>291.68</v>
      </c>
      <c r="F208" s="85">
        <v>0.05</v>
      </c>
      <c r="G208" s="85">
        <v>0.05</v>
      </c>
    </row>
    <row r="209" spans="1:7" ht="14.5">
      <c r="A209" s="184" t="s">
        <v>464</v>
      </c>
      <c r="B209" s="185">
        <v>2000056873503</v>
      </c>
      <c r="C209" s="181" t="s">
        <v>465</v>
      </c>
      <c r="D209" s="84">
        <v>0</v>
      </c>
      <c r="E209" s="188">
        <v>75.05</v>
      </c>
      <c r="F209" s="85">
        <v>0.05</v>
      </c>
      <c r="G209" s="85">
        <v>0.05</v>
      </c>
    </row>
    <row r="210" spans="1:7" ht="14.5">
      <c r="A210" s="184" t="s">
        <v>467</v>
      </c>
      <c r="B210" s="185">
        <v>2000056970243</v>
      </c>
      <c r="C210" s="181" t="s">
        <v>468</v>
      </c>
      <c r="D210" s="84">
        <v>0</v>
      </c>
      <c r="E210" s="188">
        <v>315.63</v>
      </c>
      <c r="F210" s="85">
        <v>0.05</v>
      </c>
      <c r="G210" s="85">
        <v>0.05</v>
      </c>
    </row>
    <row r="211" spans="1:7" ht="14.5">
      <c r="A211" s="184">
        <v>933</v>
      </c>
      <c r="B211" s="185">
        <v>2000058032632</v>
      </c>
      <c r="C211" s="181" t="s">
        <v>469</v>
      </c>
      <c r="D211" s="84">
        <v>0</v>
      </c>
      <c r="E211" s="188">
        <v>340.27</v>
      </c>
      <c r="F211" s="85">
        <v>0.05</v>
      </c>
      <c r="G211" s="85">
        <v>0.05</v>
      </c>
    </row>
    <row r="212" spans="1:7" ht="14.5">
      <c r="A212" s="184" t="s">
        <v>471</v>
      </c>
      <c r="B212" s="185">
        <v>2000056879240</v>
      </c>
      <c r="C212" s="181" t="s">
        <v>472</v>
      </c>
      <c r="D212" s="84">
        <v>0</v>
      </c>
      <c r="E212" s="188">
        <v>218.79</v>
      </c>
      <c r="F212" s="85">
        <v>0.05</v>
      </c>
      <c r="G212" s="85">
        <v>0.05</v>
      </c>
    </row>
    <row r="213" spans="1:7" ht="14.5">
      <c r="A213" s="184" t="s">
        <v>474</v>
      </c>
      <c r="B213" s="185">
        <v>2000056873540</v>
      </c>
      <c r="C213" s="181" t="s">
        <v>475</v>
      </c>
      <c r="D213" s="84">
        <v>0</v>
      </c>
      <c r="E213" s="188">
        <v>125.76</v>
      </c>
      <c r="F213" s="85">
        <v>0.05</v>
      </c>
      <c r="G213" s="85">
        <v>0.05</v>
      </c>
    </row>
    <row r="214" spans="1:7" ht="14.5">
      <c r="A214" s="184" t="s">
        <v>477</v>
      </c>
      <c r="B214" s="185">
        <v>2000057162794</v>
      </c>
      <c r="C214" s="181" t="s">
        <v>478</v>
      </c>
      <c r="D214" s="84">
        <v>0</v>
      </c>
      <c r="E214" s="188">
        <v>363.49</v>
      </c>
      <c r="F214" s="85">
        <v>0.05</v>
      </c>
      <c r="G214" s="85">
        <v>0.05</v>
      </c>
    </row>
    <row r="215" spans="1:7" ht="14.5">
      <c r="A215" s="184">
        <v>935</v>
      </c>
      <c r="B215" s="185" t="s">
        <v>262</v>
      </c>
      <c r="C215" s="181" t="s">
        <v>479</v>
      </c>
      <c r="D215" s="84">
        <v>0</v>
      </c>
      <c r="E215" s="188">
        <v>2884.39</v>
      </c>
      <c r="F215" s="85">
        <v>0.05</v>
      </c>
      <c r="G215" s="85">
        <v>0.05</v>
      </c>
    </row>
    <row r="216" spans="1:7" ht="14.5">
      <c r="A216" s="184">
        <v>933</v>
      </c>
      <c r="B216" s="185" t="s">
        <v>262</v>
      </c>
      <c r="C216" s="181" t="s">
        <v>480</v>
      </c>
      <c r="D216" s="84">
        <v>0</v>
      </c>
      <c r="E216" s="188">
        <v>457.53</v>
      </c>
      <c r="F216" s="85">
        <v>0.05</v>
      </c>
      <c r="G216" s="85">
        <v>0.05</v>
      </c>
    </row>
    <row r="217" spans="1:7" ht="14.5">
      <c r="A217" s="184">
        <v>935</v>
      </c>
      <c r="B217" s="185">
        <v>2000057983847</v>
      </c>
      <c r="C217" s="181" t="s">
        <v>481</v>
      </c>
      <c r="D217" s="84">
        <v>0</v>
      </c>
      <c r="E217" s="188">
        <v>1459.71</v>
      </c>
      <c r="F217" s="85">
        <v>0.05</v>
      </c>
      <c r="G217" s="85">
        <v>0.05</v>
      </c>
    </row>
    <row r="218" spans="1:7" ht="14.5">
      <c r="A218" s="184" t="s">
        <v>484</v>
      </c>
      <c r="B218" s="185">
        <v>2000057082474</v>
      </c>
      <c r="C218" s="181" t="s">
        <v>485</v>
      </c>
      <c r="D218" s="84">
        <v>0</v>
      </c>
      <c r="E218" s="188">
        <v>194.81</v>
      </c>
      <c r="F218" s="85">
        <v>0.05</v>
      </c>
      <c r="G218" s="85">
        <v>0.05</v>
      </c>
    </row>
    <row r="219" spans="1:7" ht="14.5">
      <c r="A219" s="184">
        <v>933</v>
      </c>
      <c r="B219" s="185" t="s">
        <v>262</v>
      </c>
      <c r="C219" s="181" t="s">
        <v>486</v>
      </c>
      <c r="D219" s="84">
        <v>0</v>
      </c>
      <c r="E219" s="188">
        <v>590.58000000000004</v>
      </c>
      <c r="F219" s="85">
        <v>0.05</v>
      </c>
      <c r="G219" s="85">
        <v>0.05</v>
      </c>
    </row>
    <row r="220" spans="1:7" ht="14.5">
      <c r="A220" s="184" t="s">
        <v>488</v>
      </c>
      <c r="B220" s="185">
        <v>2000056212186</v>
      </c>
      <c r="C220" s="181" t="s">
        <v>489</v>
      </c>
      <c r="D220" s="84">
        <v>0</v>
      </c>
      <c r="E220" s="188">
        <v>345.62</v>
      </c>
      <c r="F220" s="85">
        <v>0.05</v>
      </c>
      <c r="G220" s="85">
        <v>0.05</v>
      </c>
    </row>
    <row r="221" spans="1:7" ht="14.5">
      <c r="A221" s="184">
        <v>933</v>
      </c>
      <c r="B221" s="185" t="s">
        <v>262</v>
      </c>
      <c r="C221" s="181" t="s">
        <v>490</v>
      </c>
      <c r="D221" s="84">
        <v>0</v>
      </c>
      <c r="E221" s="188">
        <v>251.19</v>
      </c>
      <c r="F221" s="85">
        <v>0.05</v>
      </c>
      <c r="G221" s="85">
        <v>0.05</v>
      </c>
    </row>
    <row r="222" spans="1:7" ht="14.5">
      <c r="A222" s="184">
        <v>933</v>
      </c>
      <c r="B222" s="185" t="s">
        <v>262</v>
      </c>
      <c r="C222" s="181" t="s">
        <v>491</v>
      </c>
      <c r="D222" s="84">
        <v>0</v>
      </c>
      <c r="E222" s="188">
        <v>850.82</v>
      </c>
      <c r="F222" s="85">
        <v>0.05</v>
      </c>
      <c r="G222" s="85">
        <v>0.05</v>
      </c>
    </row>
    <row r="223" spans="1:7" ht="14.5">
      <c r="A223" s="184">
        <v>935</v>
      </c>
      <c r="B223" s="185" t="s">
        <v>262</v>
      </c>
      <c r="C223" s="181" t="s">
        <v>492</v>
      </c>
      <c r="D223" s="84">
        <v>0</v>
      </c>
      <c r="E223" s="188">
        <v>5183.25</v>
      </c>
      <c r="F223" s="85">
        <v>0.05</v>
      </c>
      <c r="G223" s="85">
        <v>0.05</v>
      </c>
    </row>
    <row r="224" spans="1:7" ht="14.5">
      <c r="A224" s="184">
        <v>933</v>
      </c>
      <c r="B224" s="185">
        <v>2000057906657</v>
      </c>
      <c r="C224" s="181" t="s">
        <v>501</v>
      </c>
      <c r="D224" s="84">
        <v>0</v>
      </c>
      <c r="E224" s="188">
        <v>458.01</v>
      </c>
      <c r="F224" s="85">
        <v>0.05</v>
      </c>
      <c r="G224" s="85">
        <v>0.05</v>
      </c>
    </row>
    <row r="225" spans="1:7" ht="14.5">
      <c r="A225" s="184">
        <v>933</v>
      </c>
      <c r="B225" s="185">
        <v>2000060019385</v>
      </c>
      <c r="C225" s="181" t="s">
        <v>502</v>
      </c>
      <c r="D225" s="84">
        <v>0</v>
      </c>
      <c r="E225" s="188">
        <v>943.5</v>
      </c>
      <c r="F225" s="85">
        <v>0.05</v>
      </c>
      <c r="G225" s="85">
        <v>0.05</v>
      </c>
    </row>
    <row r="226" spans="1:7" ht="14.5">
      <c r="A226" s="184">
        <v>933</v>
      </c>
      <c r="B226" s="185" t="s">
        <v>251</v>
      </c>
      <c r="C226" s="181" t="s">
        <v>503</v>
      </c>
      <c r="D226" s="84">
        <v>0</v>
      </c>
      <c r="E226" s="188">
        <v>1029.81</v>
      </c>
      <c r="F226" s="85">
        <v>0.05</v>
      </c>
      <c r="G226" s="85">
        <v>0.05</v>
      </c>
    </row>
    <row r="227" spans="1:7" ht="14.5">
      <c r="A227" s="184">
        <v>933</v>
      </c>
      <c r="B227" s="185" t="s">
        <v>251</v>
      </c>
      <c r="C227" s="181" t="s">
        <v>506</v>
      </c>
      <c r="D227" s="84">
        <v>0</v>
      </c>
      <c r="E227" s="188">
        <v>226.35</v>
      </c>
      <c r="F227" s="85">
        <v>0.05</v>
      </c>
      <c r="G227" s="85">
        <v>0.05</v>
      </c>
    </row>
    <row r="228" spans="1:7" ht="14.5">
      <c r="A228" s="184">
        <v>933</v>
      </c>
      <c r="B228" s="185" t="s">
        <v>251</v>
      </c>
      <c r="C228" s="181" t="s">
        <v>507</v>
      </c>
      <c r="D228" s="84">
        <v>0</v>
      </c>
      <c r="E228" s="188">
        <v>229.77</v>
      </c>
      <c r="F228" s="85">
        <v>0.05</v>
      </c>
      <c r="G228" s="85">
        <v>0.05</v>
      </c>
    </row>
    <row r="229" spans="1:7" ht="14.5">
      <c r="A229" s="184">
        <v>933</v>
      </c>
      <c r="B229" s="185" t="s">
        <v>251</v>
      </c>
      <c r="C229" s="181" t="s">
        <v>508</v>
      </c>
      <c r="D229" s="84">
        <v>0</v>
      </c>
      <c r="E229" s="188">
        <v>313.14999999999998</v>
      </c>
      <c r="F229" s="85">
        <v>0.05</v>
      </c>
      <c r="G229" s="85">
        <v>0.05</v>
      </c>
    </row>
    <row r="230" spans="1:7" ht="14.5">
      <c r="A230" s="184">
        <v>933</v>
      </c>
      <c r="B230" s="185" t="s">
        <v>251</v>
      </c>
      <c r="C230" s="181" t="s">
        <v>510</v>
      </c>
      <c r="D230" s="84">
        <v>0</v>
      </c>
      <c r="E230" s="188">
        <v>1640.55</v>
      </c>
      <c r="F230" s="85">
        <v>0.05</v>
      </c>
      <c r="G230" s="85">
        <v>0.05</v>
      </c>
    </row>
    <row r="231" spans="1:7" ht="14.5">
      <c r="A231" s="184">
        <v>933</v>
      </c>
      <c r="B231" s="185" t="s">
        <v>251</v>
      </c>
      <c r="C231" s="181" t="s">
        <v>512</v>
      </c>
      <c r="D231" s="84">
        <v>0</v>
      </c>
      <c r="E231" s="188">
        <v>1907.37</v>
      </c>
      <c r="F231" s="85">
        <v>0.05</v>
      </c>
      <c r="G231" s="85">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9"/>
  <sheetViews>
    <sheetView showGridLines="0" zoomScale="70" zoomScaleNormal="70" zoomScaleSheetLayoutView="100" workbookViewId="0">
      <selection activeCell="K2" sqref="K2"/>
    </sheetView>
  </sheetViews>
  <sheetFormatPr defaultRowHeight="12.5"/>
  <cols>
    <col min="1" max="1" width="27.453125" customWidth="1"/>
    <col min="2" max="2" width="17.54296875" customWidth="1"/>
    <col min="4" max="10" width="16.54296875" customWidth="1"/>
  </cols>
  <sheetData>
    <row r="1" spans="1:12" s="2" customFormat="1" ht="27.75" customHeight="1">
      <c r="A1" s="43" t="s">
        <v>33</v>
      </c>
      <c r="B1" s="3"/>
      <c r="D1" s="3"/>
      <c r="E1" s="3"/>
      <c r="F1" s="3"/>
      <c r="G1" s="10"/>
      <c r="H1" s="4"/>
      <c r="I1" s="4"/>
    </row>
    <row r="2" spans="1:12" s="2" customFormat="1" ht="27" customHeight="1">
      <c r="A2" s="230" t="str">
        <f>Overview!B4&amp; " - Effective from "&amp;Overview!D4&amp;" - "&amp;Overview!E4&amp;" LV and HV tariffs"</f>
        <v>Southern Electric Power Distribution plc - Effective from 1 April 2021 - Final LV and HV tariffs</v>
      </c>
      <c r="B2" s="230"/>
      <c r="C2" s="230"/>
      <c r="D2" s="230"/>
      <c r="E2" s="230"/>
      <c r="F2" s="230"/>
      <c r="G2" s="230"/>
      <c r="H2" s="230"/>
      <c r="I2" s="230"/>
      <c r="J2" s="230"/>
      <c r="K2" s="4"/>
      <c r="L2" s="4"/>
    </row>
    <row r="3" spans="1:12" s="2" customFormat="1" ht="27" customHeight="1">
      <c r="A3" s="270" t="s">
        <v>517</v>
      </c>
      <c r="B3" s="270"/>
      <c r="C3" s="270"/>
      <c r="D3" s="270"/>
      <c r="E3" s="270"/>
      <c r="F3" s="270"/>
      <c r="G3" s="270"/>
      <c r="H3" s="270"/>
      <c r="I3" s="270"/>
      <c r="J3" s="270"/>
      <c r="K3" s="4"/>
      <c r="L3" s="4"/>
    </row>
    <row r="4" spans="1:12" s="2" customFormat="1" ht="71.25" customHeight="1">
      <c r="A4" s="14"/>
      <c r="B4" s="24" t="s">
        <v>66</v>
      </c>
      <c r="C4" s="153" t="s">
        <v>58</v>
      </c>
      <c r="D4" s="47" t="s">
        <v>59</v>
      </c>
      <c r="E4" s="47" t="s">
        <v>60</v>
      </c>
      <c r="F4" s="47" t="s">
        <v>61</v>
      </c>
      <c r="G4" s="153" t="s">
        <v>62</v>
      </c>
      <c r="H4" s="153"/>
      <c r="I4" s="153"/>
      <c r="J4" s="153"/>
      <c r="K4" s="4"/>
      <c r="L4" s="4"/>
    </row>
    <row r="5" spans="1:12" s="2" customFormat="1" ht="32.5" customHeight="1">
      <c r="A5" s="15" t="s">
        <v>67</v>
      </c>
      <c r="B5" s="37" t="s">
        <v>70</v>
      </c>
      <c r="C5" s="193" t="s">
        <v>69</v>
      </c>
      <c r="D5" s="120">
        <v>9.0169999999999995</v>
      </c>
      <c r="E5" s="121">
        <v>1.41</v>
      </c>
      <c r="F5" s="122">
        <v>0.502</v>
      </c>
      <c r="G5" s="39">
        <v>4.0599999999999996</v>
      </c>
      <c r="H5" s="40"/>
      <c r="I5" s="40"/>
      <c r="J5" s="36"/>
      <c r="K5" s="4"/>
      <c r="L5" s="4"/>
    </row>
    <row r="6" spans="1:12" s="2" customFormat="1" ht="32.5" customHeight="1">
      <c r="A6" s="15" t="s">
        <v>71</v>
      </c>
      <c r="B6" s="37" t="s">
        <v>73</v>
      </c>
      <c r="C6" s="193">
        <v>2</v>
      </c>
      <c r="D6" s="120">
        <v>9.0169999999999995</v>
      </c>
      <c r="E6" s="121">
        <v>1.41</v>
      </c>
      <c r="F6" s="122">
        <v>0.502</v>
      </c>
      <c r="G6" s="40"/>
      <c r="H6" s="40"/>
      <c r="I6" s="40"/>
      <c r="J6" s="36"/>
      <c r="K6" s="4"/>
      <c r="L6" s="4"/>
    </row>
    <row r="7" spans="1:12" s="2" customFormat="1" ht="32.5" customHeight="1">
      <c r="A7" s="15" t="s">
        <v>74</v>
      </c>
      <c r="B7" s="37" t="s">
        <v>77</v>
      </c>
      <c r="C7" s="193" t="s">
        <v>76</v>
      </c>
      <c r="D7" s="120">
        <v>9.1829999999999998</v>
      </c>
      <c r="E7" s="121">
        <v>1.429</v>
      </c>
      <c r="F7" s="122">
        <v>0.503</v>
      </c>
      <c r="G7" s="39">
        <v>6.04</v>
      </c>
      <c r="H7" s="40"/>
      <c r="I7" s="40"/>
      <c r="J7" s="36"/>
      <c r="K7" s="4"/>
      <c r="L7" s="4"/>
    </row>
    <row r="8" spans="1:12" s="2" customFormat="1" ht="32.5" customHeight="1">
      <c r="A8" s="15" t="s">
        <v>78</v>
      </c>
      <c r="B8" s="37" t="s">
        <v>81</v>
      </c>
      <c r="C8" s="193" t="s">
        <v>80</v>
      </c>
      <c r="D8" s="120">
        <v>9.1829999999999998</v>
      </c>
      <c r="E8" s="121">
        <v>1.429</v>
      </c>
      <c r="F8" s="122">
        <v>0.503</v>
      </c>
      <c r="G8" s="40"/>
      <c r="H8" s="40"/>
      <c r="I8" s="40"/>
      <c r="J8" s="36"/>
      <c r="K8" s="4"/>
      <c r="L8" s="4"/>
    </row>
    <row r="9" spans="1:12">
      <c r="A9" s="189" t="s">
        <v>112</v>
      </c>
      <c r="B9" s="271" t="s">
        <v>519</v>
      </c>
      <c r="C9" s="271"/>
      <c r="D9" s="271"/>
      <c r="E9" s="271"/>
      <c r="F9" s="271"/>
      <c r="G9" s="271"/>
      <c r="H9" s="272"/>
      <c r="I9" s="272"/>
      <c r="J9" s="272"/>
    </row>
    <row r="10" spans="1:12">
      <c r="A10" s="42"/>
      <c r="B10" s="42"/>
      <c r="C10" s="42"/>
      <c r="D10" s="42"/>
      <c r="E10" s="42"/>
      <c r="F10" s="42"/>
      <c r="G10" s="42"/>
      <c r="H10" s="42"/>
      <c r="I10" s="42"/>
      <c r="J10" s="42"/>
    </row>
    <row r="11" spans="1:12">
      <c r="A11" s="42"/>
      <c r="B11" s="42"/>
      <c r="C11" s="42"/>
      <c r="D11" s="42"/>
      <c r="E11" s="42"/>
      <c r="F11" s="42"/>
      <c r="G11" s="42"/>
      <c r="H11" s="42"/>
      <c r="I11" s="42"/>
      <c r="J11" s="42"/>
    </row>
    <row r="12" spans="1:12" s="2" customFormat="1" ht="27" customHeight="1">
      <c r="A12" s="270" t="s">
        <v>520</v>
      </c>
      <c r="B12" s="270"/>
      <c r="C12" s="270"/>
      <c r="D12" s="270"/>
      <c r="E12" s="270"/>
      <c r="F12" s="270"/>
      <c r="G12" s="270"/>
      <c r="H12" s="270"/>
      <c r="I12" s="270"/>
      <c r="J12" s="270"/>
      <c r="K12" s="4"/>
      <c r="L12" s="4"/>
    </row>
    <row r="13" spans="1:12" s="2" customFormat="1" ht="58.5" customHeight="1">
      <c r="A13" s="14"/>
      <c r="B13" s="24" t="s">
        <v>66</v>
      </c>
      <c r="C13" s="153" t="s">
        <v>58</v>
      </c>
      <c r="D13" s="47" t="s">
        <v>59</v>
      </c>
      <c r="E13" s="47" t="s">
        <v>60</v>
      </c>
      <c r="F13" s="47" t="s">
        <v>61</v>
      </c>
      <c r="G13" s="153" t="s">
        <v>62</v>
      </c>
      <c r="H13" s="153" t="s">
        <v>63</v>
      </c>
      <c r="I13" s="24" t="s">
        <v>64</v>
      </c>
      <c r="J13" s="153" t="s">
        <v>65</v>
      </c>
      <c r="K13" s="4"/>
      <c r="L13" s="4"/>
    </row>
    <row r="14" spans="1:12" s="2" customFormat="1" ht="32.25" customHeight="1">
      <c r="A14" s="15"/>
      <c r="B14" s="23"/>
      <c r="C14" s="16">
        <v>0</v>
      </c>
      <c r="D14" s="17"/>
      <c r="E14" s="17"/>
      <c r="F14" s="17"/>
      <c r="G14" s="18"/>
      <c r="H14" s="18"/>
      <c r="I14" s="18"/>
      <c r="J14" s="17"/>
      <c r="K14" s="4"/>
      <c r="L14" s="4"/>
    </row>
    <row r="15" spans="1:12" ht="13">
      <c r="A15" s="265" t="s">
        <v>112</v>
      </c>
      <c r="B15" s="277" t="s">
        <v>36</v>
      </c>
      <c r="C15" s="277"/>
      <c r="D15" s="277"/>
      <c r="E15" s="277"/>
      <c r="F15" s="277"/>
      <c r="G15" s="277"/>
      <c r="H15" s="278"/>
      <c r="I15" s="278"/>
      <c r="J15" s="278"/>
    </row>
    <row r="16" spans="1:12" ht="12.75" customHeight="1">
      <c r="A16" s="266"/>
      <c r="B16" s="268" t="s">
        <v>521</v>
      </c>
      <c r="C16" s="268"/>
      <c r="D16" s="268"/>
      <c r="E16" s="268"/>
      <c r="F16" s="268"/>
      <c r="G16" s="268"/>
      <c r="H16" s="269"/>
      <c r="I16" s="269"/>
      <c r="J16" s="269"/>
    </row>
    <row r="17" spans="1:10" ht="12.75" customHeight="1">
      <c r="A17" s="266"/>
      <c r="B17" s="268" t="s">
        <v>522</v>
      </c>
      <c r="C17" s="268"/>
      <c r="D17" s="268"/>
      <c r="E17" s="268"/>
      <c r="F17" s="268"/>
      <c r="G17" s="268"/>
      <c r="H17" s="269"/>
      <c r="I17" s="269"/>
      <c r="J17" s="269"/>
    </row>
    <row r="18" spans="1:10" ht="24" customHeight="1">
      <c r="A18" s="266"/>
      <c r="B18" s="273" t="s">
        <v>523</v>
      </c>
      <c r="C18" s="274"/>
      <c r="D18" s="274"/>
      <c r="E18" s="274"/>
      <c r="F18" s="274"/>
      <c r="G18" s="274"/>
      <c r="H18" s="275"/>
      <c r="I18" s="275"/>
      <c r="J18" s="276"/>
    </row>
    <row r="19" spans="1:10" ht="12.75" customHeight="1">
      <c r="A19" s="267"/>
      <c r="B19" s="268" t="s">
        <v>524</v>
      </c>
      <c r="C19" s="268"/>
      <c r="D19" s="268"/>
      <c r="E19" s="268"/>
      <c r="F19" s="268"/>
      <c r="G19" s="268"/>
      <c r="H19" s="269"/>
      <c r="I19" s="269"/>
      <c r="J19" s="269"/>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A15:A19"/>
    <mergeCell ref="B19:J19"/>
    <mergeCell ref="A2:J2"/>
    <mergeCell ref="A3:J3"/>
    <mergeCell ref="B9:J9"/>
    <mergeCell ref="B18:J18"/>
    <mergeCell ref="A12:J12"/>
    <mergeCell ref="B15:J15"/>
    <mergeCell ref="B16:J16"/>
    <mergeCell ref="B17:J17"/>
  </mergeCells>
  <phoneticPr fontId="13"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ignoredErrors>
    <ignoredError sqref="C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18"/>
  <sheetViews>
    <sheetView zoomScale="60" zoomScaleNormal="60"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43" t="s">
        <v>33</v>
      </c>
      <c r="B1" s="279"/>
      <c r="C1" s="279"/>
      <c r="D1" s="279"/>
      <c r="F1" s="280"/>
      <c r="G1" s="280"/>
      <c r="H1" s="280"/>
      <c r="I1" s="4"/>
      <c r="J1" s="2"/>
      <c r="K1" s="2"/>
    </row>
    <row r="2" spans="1:13" ht="27" customHeight="1">
      <c r="A2" s="281" t="str">
        <f>Overview!B4&amp; " - Effective from "&amp;Overview!D4&amp;" - "&amp;Overview!E4&amp;" LDNO tariffs"</f>
        <v>Southern Electric Power Distribution plc - Effective from 1 April 2021 - Final LDNO tariffs</v>
      </c>
      <c r="B2" s="281"/>
      <c r="C2" s="281"/>
      <c r="D2" s="281"/>
      <c r="E2" s="281"/>
      <c r="F2" s="281"/>
      <c r="G2" s="281"/>
      <c r="H2" s="281"/>
      <c r="I2" s="281"/>
      <c r="J2" s="281"/>
    </row>
    <row r="3" spans="1:13" ht="8.25" customHeight="1">
      <c r="A3" s="75"/>
      <c r="B3" s="75"/>
      <c r="C3" s="75"/>
      <c r="D3" s="75"/>
      <c r="E3" s="75"/>
      <c r="F3" s="75"/>
      <c r="G3" s="75"/>
      <c r="H3" s="75"/>
      <c r="I3" s="75"/>
      <c r="J3" s="75"/>
    </row>
    <row r="4" spans="1:13" ht="20.25" customHeight="1">
      <c r="A4" s="230" t="s">
        <v>34</v>
      </c>
      <c r="B4" s="230"/>
      <c r="C4" s="230"/>
      <c r="D4" s="230"/>
      <c r="E4" s="76"/>
      <c r="F4" s="230" t="s">
        <v>35</v>
      </c>
      <c r="G4" s="230"/>
      <c r="H4" s="230"/>
      <c r="I4" s="230"/>
      <c r="J4" s="230"/>
      <c r="L4" s="4"/>
    </row>
    <row r="5" spans="1:13" ht="30" customHeight="1">
      <c r="A5" s="161" t="s">
        <v>36</v>
      </c>
      <c r="B5" s="162" t="s">
        <v>37</v>
      </c>
      <c r="C5" s="163" t="s">
        <v>38</v>
      </c>
      <c r="D5" s="164" t="s">
        <v>39</v>
      </c>
      <c r="E5" s="75"/>
      <c r="F5" s="282"/>
      <c r="G5" s="283"/>
      <c r="H5" s="165" t="s">
        <v>40</v>
      </c>
      <c r="I5" s="166" t="s">
        <v>41</v>
      </c>
      <c r="J5" s="164" t="s">
        <v>39</v>
      </c>
      <c r="K5" s="158"/>
      <c r="L5" s="4"/>
      <c r="M5" s="4"/>
    </row>
    <row r="6" spans="1:13" ht="45" customHeight="1">
      <c r="A6" s="69" t="s">
        <v>42</v>
      </c>
      <c r="B6" s="20" t="s">
        <v>43</v>
      </c>
      <c r="C6" s="167"/>
      <c r="D6" s="168"/>
      <c r="E6" s="75"/>
      <c r="F6" s="227" t="s">
        <v>44</v>
      </c>
      <c r="G6" s="227"/>
      <c r="H6" s="168"/>
      <c r="I6" s="73" t="s">
        <v>45</v>
      </c>
      <c r="J6" s="168"/>
      <c r="K6" s="158"/>
      <c r="L6" s="4"/>
      <c r="M6" s="4"/>
    </row>
    <row r="7" spans="1:13" ht="45" customHeight="1">
      <c r="A7" s="69" t="s">
        <v>42</v>
      </c>
      <c r="B7" s="168"/>
      <c r="C7" s="169" t="s">
        <v>46</v>
      </c>
      <c r="D7" s="168"/>
      <c r="E7" s="75"/>
      <c r="F7" s="227" t="s">
        <v>47</v>
      </c>
      <c r="G7" s="227"/>
      <c r="H7" s="73" t="s">
        <v>43</v>
      </c>
      <c r="I7" s="73" t="s">
        <v>46</v>
      </c>
      <c r="J7" s="168"/>
      <c r="K7" s="158"/>
      <c r="L7" s="4"/>
      <c r="M7" s="4"/>
    </row>
    <row r="8" spans="1:13" ht="45" customHeight="1">
      <c r="A8" s="69" t="s">
        <v>42</v>
      </c>
      <c r="B8" s="168"/>
      <c r="C8" s="167"/>
      <c r="D8" s="170" t="s">
        <v>48</v>
      </c>
      <c r="E8" s="75"/>
      <c r="F8" s="227" t="s">
        <v>49</v>
      </c>
      <c r="G8" s="227"/>
      <c r="H8" s="168"/>
      <c r="I8" s="168"/>
      <c r="J8" s="170" t="s">
        <v>48</v>
      </c>
      <c r="K8" s="158"/>
      <c r="L8" s="4"/>
      <c r="M8" s="4"/>
    </row>
    <row r="9" spans="1:13" s="67" customFormat="1" ht="45" customHeight="1">
      <c r="A9" s="70" t="s">
        <v>50</v>
      </c>
      <c r="B9" s="168"/>
      <c r="C9" s="169" t="s">
        <v>51</v>
      </c>
      <c r="D9" s="170" t="s">
        <v>52</v>
      </c>
      <c r="E9" s="171"/>
      <c r="F9" s="227" t="s">
        <v>53</v>
      </c>
      <c r="G9" s="227"/>
      <c r="H9" s="168"/>
      <c r="I9" s="73" t="s">
        <v>51</v>
      </c>
      <c r="J9" s="170" t="s">
        <v>52</v>
      </c>
      <c r="K9" s="158"/>
      <c r="L9" s="42"/>
      <c r="M9" s="42"/>
    </row>
    <row r="10" spans="1:13" ht="18.75" customHeight="1">
      <c r="A10" s="70" t="s">
        <v>54</v>
      </c>
      <c r="B10" s="246" t="s">
        <v>55</v>
      </c>
      <c r="C10" s="247"/>
      <c r="D10" s="248"/>
      <c r="E10" s="67"/>
      <c r="F10" s="227" t="s">
        <v>54</v>
      </c>
      <c r="G10" s="227"/>
      <c r="H10" s="249" t="s">
        <v>55</v>
      </c>
      <c r="I10" s="249"/>
      <c r="J10" s="249"/>
    </row>
    <row r="13" spans="1:13" ht="78.75" customHeight="1">
      <c r="A13" s="24" t="s">
        <v>56</v>
      </c>
      <c r="B13" s="24" t="s">
        <v>525</v>
      </c>
      <c r="C13" s="153" t="s">
        <v>58</v>
      </c>
      <c r="D13" s="47" t="s">
        <v>59</v>
      </c>
      <c r="E13" s="47" t="s">
        <v>60</v>
      </c>
      <c r="F13" s="47" t="s">
        <v>61</v>
      </c>
      <c r="G13" s="153" t="s">
        <v>62</v>
      </c>
      <c r="H13" s="153" t="s">
        <v>63</v>
      </c>
      <c r="I13" s="153" t="s">
        <v>64</v>
      </c>
      <c r="J13" s="153" t="s">
        <v>65</v>
      </c>
    </row>
    <row r="14" spans="1:13" ht="27.75" customHeight="1">
      <c r="A14" s="148" t="s">
        <v>526</v>
      </c>
      <c r="B14" s="23"/>
      <c r="C14" s="149" t="s">
        <v>69</v>
      </c>
      <c r="D14" s="120">
        <v>5.859</v>
      </c>
      <c r="E14" s="121">
        <v>0.91600000000000004</v>
      </c>
      <c r="F14" s="122">
        <v>0.32600000000000001</v>
      </c>
      <c r="G14" s="150">
        <v>2.71</v>
      </c>
      <c r="H14" s="151"/>
      <c r="I14" s="154"/>
      <c r="J14" s="36"/>
    </row>
    <row r="15" spans="1:13" ht="27.75" customHeight="1">
      <c r="A15" s="148" t="s">
        <v>527</v>
      </c>
      <c r="B15" s="23"/>
      <c r="C15" s="149" t="s">
        <v>518</v>
      </c>
      <c r="D15" s="120">
        <v>5.859</v>
      </c>
      <c r="E15" s="121">
        <v>0.91600000000000004</v>
      </c>
      <c r="F15" s="122">
        <v>0.32600000000000001</v>
      </c>
      <c r="G15" s="151"/>
      <c r="H15" s="151"/>
      <c r="I15" s="154"/>
      <c r="J15" s="36"/>
    </row>
    <row r="16" spans="1:13" ht="27.75" customHeight="1">
      <c r="A16" s="148" t="s">
        <v>528</v>
      </c>
      <c r="B16" s="23"/>
      <c r="C16" s="149" t="s">
        <v>76</v>
      </c>
      <c r="D16" s="120">
        <v>5.9669999999999996</v>
      </c>
      <c r="E16" s="121">
        <v>0.92800000000000005</v>
      </c>
      <c r="F16" s="122">
        <v>0.32700000000000001</v>
      </c>
      <c r="G16" s="150">
        <v>3.98</v>
      </c>
      <c r="H16" s="151"/>
      <c r="I16" s="154"/>
      <c r="J16" s="36"/>
    </row>
    <row r="17" spans="1:10" ht="27.75" customHeight="1">
      <c r="A17" s="148" t="s">
        <v>529</v>
      </c>
      <c r="B17" s="23"/>
      <c r="C17" s="149" t="s">
        <v>80</v>
      </c>
      <c r="D17" s="120">
        <v>5.9669999999999996</v>
      </c>
      <c r="E17" s="121">
        <v>0.92800000000000005</v>
      </c>
      <c r="F17" s="122">
        <v>0.32700000000000001</v>
      </c>
      <c r="G17" s="151"/>
      <c r="H17" s="151"/>
      <c r="I17" s="154"/>
      <c r="J17" s="36"/>
    </row>
    <row r="18" spans="1:10" ht="27.75" customHeight="1">
      <c r="A18" s="148" t="s">
        <v>530</v>
      </c>
      <c r="B18" s="23"/>
      <c r="C18" s="149">
        <v>0</v>
      </c>
      <c r="D18" s="120">
        <v>4.4290000000000003</v>
      </c>
      <c r="E18" s="121">
        <v>0.69499999999999995</v>
      </c>
      <c r="F18" s="122">
        <v>0.313</v>
      </c>
      <c r="G18" s="150">
        <v>13.3</v>
      </c>
      <c r="H18" s="150">
        <v>1.75</v>
      </c>
      <c r="I18" s="155">
        <v>3.1</v>
      </c>
      <c r="J18" s="35">
        <v>0.14000000000000001</v>
      </c>
    </row>
    <row r="19" spans="1:10" ht="27.75" customHeight="1">
      <c r="A19" s="148" t="s">
        <v>531</v>
      </c>
      <c r="B19" s="23"/>
      <c r="C19" s="149">
        <v>0</v>
      </c>
      <c r="D19" s="120">
        <v>4.1340000000000003</v>
      </c>
      <c r="E19" s="121">
        <v>0.4</v>
      </c>
      <c r="F19" s="122">
        <v>1.7999999999999999E-2</v>
      </c>
      <c r="G19" s="150">
        <v>13.3</v>
      </c>
      <c r="H19" s="150">
        <v>1.75</v>
      </c>
      <c r="I19" s="155">
        <v>3.1</v>
      </c>
      <c r="J19" s="35">
        <v>0.14000000000000001</v>
      </c>
    </row>
    <row r="20" spans="1:10" ht="27.75" customHeight="1">
      <c r="A20" s="148" t="s">
        <v>532</v>
      </c>
      <c r="B20" s="23"/>
      <c r="C20" s="156" t="s">
        <v>96</v>
      </c>
      <c r="D20" s="123">
        <v>8.782</v>
      </c>
      <c r="E20" s="124">
        <v>1.9710000000000001</v>
      </c>
      <c r="F20" s="122">
        <v>1.496</v>
      </c>
      <c r="G20" s="151"/>
      <c r="H20" s="151"/>
      <c r="I20" s="154"/>
      <c r="J20" s="36"/>
    </row>
    <row r="21" spans="1:10" ht="27.75" customHeight="1">
      <c r="A21" s="148" t="s">
        <v>533</v>
      </c>
      <c r="B21" s="23"/>
      <c r="C21" s="156" t="s">
        <v>98</v>
      </c>
      <c r="D21" s="120">
        <v>-5.72</v>
      </c>
      <c r="E21" s="121">
        <v>-0.63900000000000001</v>
      </c>
      <c r="F21" s="122">
        <v>-3.2000000000000001E-2</v>
      </c>
      <c r="G21" s="150">
        <v>0</v>
      </c>
      <c r="H21" s="151"/>
      <c r="I21" s="154"/>
      <c r="J21" s="36"/>
    </row>
    <row r="22" spans="1:10" ht="27.75" customHeight="1">
      <c r="A22" s="148" t="s">
        <v>534</v>
      </c>
      <c r="B22" s="23"/>
      <c r="C22" s="156">
        <v>0</v>
      </c>
      <c r="D22" s="120">
        <v>-5.72</v>
      </c>
      <c r="E22" s="121">
        <v>-0.63900000000000001</v>
      </c>
      <c r="F22" s="122">
        <v>-3.2000000000000001E-2</v>
      </c>
      <c r="G22" s="150">
        <v>0</v>
      </c>
      <c r="H22" s="151"/>
      <c r="I22" s="154"/>
      <c r="J22" s="35">
        <v>0.19800000000000001</v>
      </c>
    </row>
    <row r="23" spans="1:10" ht="27.75" customHeight="1">
      <c r="A23" s="152" t="s">
        <v>535</v>
      </c>
      <c r="B23" s="23"/>
      <c r="C23" s="149" t="s">
        <v>69</v>
      </c>
      <c r="D23" s="120">
        <v>4.1340000000000003</v>
      </c>
      <c r="E23" s="121">
        <v>0.64700000000000002</v>
      </c>
      <c r="F23" s="122">
        <v>0.23</v>
      </c>
      <c r="G23" s="150">
        <v>1.97</v>
      </c>
      <c r="H23" s="151"/>
      <c r="I23" s="154"/>
      <c r="J23" s="36"/>
    </row>
    <row r="24" spans="1:10" ht="27.75" customHeight="1">
      <c r="A24" s="152" t="s">
        <v>536</v>
      </c>
      <c r="B24" s="23"/>
      <c r="C24" s="156" t="s">
        <v>518</v>
      </c>
      <c r="D24" s="120">
        <v>4.1340000000000003</v>
      </c>
      <c r="E24" s="121">
        <v>0.64700000000000002</v>
      </c>
      <c r="F24" s="122">
        <v>0.23</v>
      </c>
      <c r="G24" s="151"/>
      <c r="H24" s="151"/>
      <c r="I24" s="154"/>
      <c r="J24" s="36"/>
    </row>
    <row r="25" spans="1:10" ht="27.75" customHeight="1">
      <c r="A25" s="152" t="s">
        <v>537</v>
      </c>
      <c r="B25" s="23"/>
      <c r="C25" s="149" t="s">
        <v>76</v>
      </c>
      <c r="D25" s="120">
        <v>4.21</v>
      </c>
      <c r="E25" s="121">
        <v>0.65500000000000003</v>
      </c>
      <c r="F25" s="122">
        <v>0.23100000000000001</v>
      </c>
      <c r="G25" s="150">
        <v>2.86</v>
      </c>
      <c r="H25" s="151"/>
      <c r="I25" s="154"/>
      <c r="J25" s="36"/>
    </row>
    <row r="26" spans="1:10" ht="27.75" customHeight="1">
      <c r="A26" s="152" t="s">
        <v>538</v>
      </c>
      <c r="B26" s="23"/>
      <c r="C26" s="156" t="s">
        <v>80</v>
      </c>
      <c r="D26" s="120">
        <v>4.21</v>
      </c>
      <c r="E26" s="121">
        <v>0.65500000000000003</v>
      </c>
      <c r="F26" s="122">
        <v>0.23100000000000001</v>
      </c>
      <c r="G26" s="151"/>
      <c r="H26" s="151"/>
      <c r="I26" s="154"/>
      <c r="J26" s="36"/>
    </row>
    <row r="27" spans="1:10" ht="27.75" customHeight="1">
      <c r="A27" s="152" t="s">
        <v>539</v>
      </c>
      <c r="B27" s="23"/>
      <c r="C27" s="156">
        <v>0</v>
      </c>
      <c r="D27" s="120">
        <v>3.1259999999999999</v>
      </c>
      <c r="E27" s="121">
        <v>0.49</v>
      </c>
      <c r="F27" s="122">
        <v>0.221</v>
      </c>
      <c r="G27" s="150">
        <v>9.44</v>
      </c>
      <c r="H27" s="150">
        <v>1.23</v>
      </c>
      <c r="I27" s="155">
        <v>2.19</v>
      </c>
      <c r="J27" s="35">
        <v>9.8000000000000004E-2</v>
      </c>
    </row>
    <row r="28" spans="1:10" ht="27.75" customHeight="1">
      <c r="A28" s="152" t="s">
        <v>540</v>
      </c>
      <c r="B28" s="23"/>
      <c r="C28" s="156">
        <v>0</v>
      </c>
      <c r="D28" s="120">
        <v>3.294</v>
      </c>
      <c r="E28" s="121">
        <v>0.53100000000000003</v>
      </c>
      <c r="F28" s="122">
        <v>0.33800000000000002</v>
      </c>
      <c r="G28" s="150">
        <v>24.01</v>
      </c>
      <c r="H28" s="150">
        <v>3.31</v>
      </c>
      <c r="I28" s="155">
        <v>4.41</v>
      </c>
      <c r="J28" s="35">
        <v>8.7999999999999995E-2</v>
      </c>
    </row>
    <row r="29" spans="1:10" ht="27.75" customHeight="1">
      <c r="A29" s="152" t="s">
        <v>541</v>
      </c>
      <c r="B29" s="23"/>
      <c r="C29" s="156">
        <v>0</v>
      </c>
      <c r="D29" s="120">
        <v>3.101</v>
      </c>
      <c r="E29" s="121">
        <v>0.54200000000000004</v>
      </c>
      <c r="F29" s="122">
        <v>0.38400000000000001</v>
      </c>
      <c r="G29" s="150">
        <v>145.35</v>
      </c>
      <c r="H29" s="150">
        <v>4.53</v>
      </c>
      <c r="I29" s="155">
        <v>5.54</v>
      </c>
      <c r="J29" s="35">
        <v>7.4999999999999997E-2</v>
      </c>
    </row>
    <row r="30" spans="1:10" ht="27.75" customHeight="1">
      <c r="A30" s="152" t="s">
        <v>542</v>
      </c>
      <c r="B30" s="23"/>
      <c r="C30" s="156">
        <v>0</v>
      </c>
      <c r="D30" s="120">
        <v>2.9169999999999998</v>
      </c>
      <c r="E30" s="121">
        <v>0.28199999999999997</v>
      </c>
      <c r="F30" s="122">
        <v>1.2999999999999999E-2</v>
      </c>
      <c r="G30" s="150">
        <v>9.44</v>
      </c>
      <c r="H30" s="150">
        <v>1.23</v>
      </c>
      <c r="I30" s="155">
        <v>2.19</v>
      </c>
      <c r="J30" s="35">
        <v>9.8000000000000004E-2</v>
      </c>
    </row>
    <row r="31" spans="1:10" ht="27.75" customHeight="1">
      <c r="A31" s="152" t="s">
        <v>543</v>
      </c>
      <c r="B31" s="23"/>
      <c r="C31" s="156">
        <v>0</v>
      </c>
      <c r="D31" s="120">
        <v>2.9609999999999999</v>
      </c>
      <c r="E31" s="121">
        <v>0.19800000000000001</v>
      </c>
      <c r="F31" s="122">
        <v>6.0000000000000001E-3</v>
      </c>
      <c r="G31" s="150">
        <v>24.01</v>
      </c>
      <c r="H31" s="150">
        <v>3.31</v>
      </c>
      <c r="I31" s="155">
        <v>4.41</v>
      </c>
      <c r="J31" s="35">
        <v>8.7999999999999995E-2</v>
      </c>
    </row>
    <row r="32" spans="1:10" ht="27.75" customHeight="1">
      <c r="A32" s="152" t="s">
        <v>544</v>
      </c>
      <c r="B32" s="23"/>
      <c r="C32" s="156">
        <v>0</v>
      </c>
      <c r="D32" s="120">
        <v>2.72</v>
      </c>
      <c r="E32" s="121">
        <v>0.161</v>
      </c>
      <c r="F32" s="122">
        <v>4.0000000000000001E-3</v>
      </c>
      <c r="G32" s="150">
        <v>145.35</v>
      </c>
      <c r="H32" s="150">
        <v>4.53</v>
      </c>
      <c r="I32" s="155">
        <v>5.54</v>
      </c>
      <c r="J32" s="35">
        <v>7.4999999999999997E-2</v>
      </c>
    </row>
    <row r="33" spans="1:10" ht="27.75" customHeight="1">
      <c r="A33" s="152" t="s">
        <v>545</v>
      </c>
      <c r="B33" s="23"/>
      <c r="C33" s="156" t="s">
        <v>96</v>
      </c>
      <c r="D33" s="123">
        <v>6.1970000000000001</v>
      </c>
      <c r="E33" s="124">
        <v>1.391</v>
      </c>
      <c r="F33" s="122">
        <v>1.056</v>
      </c>
      <c r="G33" s="151"/>
      <c r="H33" s="151"/>
      <c r="I33" s="154"/>
      <c r="J33" s="36"/>
    </row>
    <row r="34" spans="1:10" ht="27.75" customHeight="1">
      <c r="A34" s="152" t="s">
        <v>546</v>
      </c>
      <c r="B34" s="23"/>
      <c r="C34" s="156" t="s">
        <v>98</v>
      </c>
      <c r="D34" s="120">
        <v>-5.72</v>
      </c>
      <c r="E34" s="121">
        <v>-0.63900000000000001</v>
      </c>
      <c r="F34" s="122">
        <v>-3.2000000000000001E-2</v>
      </c>
      <c r="G34" s="150">
        <v>0</v>
      </c>
      <c r="H34" s="151"/>
      <c r="I34" s="154"/>
      <c r="J34" s="36"/>
    </row>
    <row r="35" spans="1:10" ht="27.75" customHeight="1">
      <c r="A35" s="152" t="s">
        <v>547</v>
      </c>
      <c r="B35" s="23"/>
      <c r="C35" s="156" t="s">
        <v>98</v>
      </c>
      <c r="D35" s="120">
        <v>-5.09</v>
      </c>
      <c r="E35" s="121">
        <v>-0.52100000000000002</v>
      </c>
      <c r="F35" s="122">
        <v>-2.5000000000000001E-2</v>
      </c>
      <c r="G35" s="150">
        <v>0</v>
      </c>
      <c r="H35" s="151"/>
      <c r="I35" s="154"/>
      <c r="J35" s="36"/>
    </row>
    <row r="36" spans="1:10" ht="27.75" customHeight="1">
      <c r="A36" s="152" t="s">
        <v>548</v>
      </c>
      <c r="B36" s="23"/>
      <c r="C36" s="156">
        <v>0</v>
      </c>
      <c r="D36" s="120">
        <v>-5.72</v>
      </c>
      <c r="E36" s="121">
        <v>-0.63900000000000001</v>
      </c>
      <c r="F36" s="122">
        <v>-3.2000000000000001E-2</v>
      </c>
      <c r="G36" s="150">
        <v>0</v>
      </c>
      <c r="H36" s="151"/>
      <c r="I36" s="154"/>
      <c r="J36" s="35">
        <v>0.19800000000000001</v>
      </c>
    </row>
    <row r="37" spans="1:10" ht="27.75" customHeight="1">
      <c r="A37" s="152" t="s">
        <v>549</v>
      </c>
      <c r="B37" s="23"/>
      <c r="C37" s="156">
        <v>0</v>
      </c>
      <c r="D37" s="120">
        <v>-5.09</v>
      </c>
      <c r="E37" s="121">
        <v>-0.52100000000000002</v>
      </c>
      <c r="F37" s="122">
        <v>-2.5000000000000001E-2</v>
      </c>
      <c r="G37" s="150">
        <v>0</v>
      </c>
      <c r="H37" s="151"/>
      <c r="I37" s="154"/>
      <c r="J37" s="35">
        <v>0.17599999999999999</v>
      </c>
    </row>
    <row r="38" spans="1:10" ht="27.75" customHeight="1">
      <c r="A38" s="152" t="s">
        <v>550</v>
      </c>
      <c r="B38" s="23"/>
      <c r="C38" s="156">
        <v>0</v>
      </c>
      <c r="D38" s="120">
        <v>-3.9169999999999998</v>
      </c>
      <c r="E38" s="121">
        <v>-0.26200000000000001</v>
      </c>
      <c r="F38" s="122">
        <v>-8.0000000000000002E-3</v>
      </c>
      <c r="G38" s="150">
        <v>0</v>
      </c>
      <c r="H38" s="151"/>
      <c r="I38" s="154"/>
      <c r="J38" s="35">
        <v>0.153</v>
      </c>
    </row>
    <row r="39" spans="1:10" ht="27.75" customHeight="1">
      <c r="A39" s="148" t="s">
        <v>551</v>
      </c>
      <c r="B39" s="23"/>
      <c r="C39" s="149" t="s">
        <v>69</v>
      </c>
      <c r="D39" s="120">
        <v>3.0030000000000001</v>
      </c>
      <c r="E39" s="121">
        <v>0.47</v>
      </c>
      <c r="F39" s="122">
        <v>0.16700000000000001</v>
      </c>
      <c r="G39" s="150">
        <v>1.48</v>
      </c>
      <c r="H39" s="151"/>
      <c r="I39" s="154"/>
      <c r="J39" s="36"/>
    </row>
    <row r="40" spans="1:10" ht="27.75" customHeight="1">
      <c r="A40" s="148" t="s">
        <v>552</v>
      </c>
      <c r="B40" s="23"/>
      <c r="C40" s="156" t="s">
        <v>518</v>
      </c>
      <c r="D40" s="120">
        <v>3.0030000000000001</v>
      </c>
      <c r="E40" s="121">
        <v>0.47</v>
      </c>
      <c r="F40" s="122">
        <v>0.16700000000000001</v>
      </c>
      <c r="G40" s="151"/>
      <c r="H40" s="151"/>
      <c r="I40" s="154"/>
      <c r="J40" s="36"/>
    </row>
    <row r="41" spans="1:10" ht="27.75" customHeight="1">
      <c r="A41" s="148" t="s">
        <v>553</v>
      </c>
      <c r="B41" s="23"/>
      <c r="C41" s="149" t="s">
        <v>76</v>
      </c>
      <c r="D41" s="120">
        <v>3.0579999999999998</v>
      </c>
      <c r="E41" s="121">
        <v>0.47599999999999998</v>
      </c>
      <c r="F41" s="122">
        <v>0.16800000000000001</v>
      </c>
      <c r="G41" s="150">
        <v>2.12</v>
      </c>
      <c r="H41" s="151"/>
      <c r="I41" s="154"/>
      <c r="J41" s="36"/>
    </row>
    <row r="42" spans="1:10" ht="27.75" customHeight="1">
      <c r="A42" s="148" t="s">
        <v>554</v>
      </c>
      <c r="B42" s="23"/>
      <c r="C42" s="156" t="s">
        <v>80</v>
      </c>
      <c r="D42" s="120">
        <v>3.0579999999999998</v>
      </c>
      <c r="E42" s="121">
        <v>0.47599999999999998</v>
      </c>
      <c r="F42" s="122">
        <v>0.16800000000000001</v>
      </c>
      <c r="G42" s="151"/>
      <c r="H42" s="151"/>
      <c r="I42" s="154"/>
      <c r="J42" s="36"/>
    </row>
    <row r="43" spans="1:10" ht="27.75" customHeight="1">
      <c r="A43" s="148" t="s">
        <v>555</v>
      </c>
      <c r="B43" s="23"/>
      <c r="C43" s="156">
        <v>0</v>
      </c>
      <c r="D43" s="120">
        <v>2.27</v>
      </c>
      <c r="E43" s="121">
        <v>0.35599999999999998</v>
      </c>
      <c r="F43" s="122">
        <v>0.161</v>
      </c>
      <c r="G43" s="150">
        <v>6.9</v>
      </c>
      <c r="H43" s="150">
        <v>0.89</v>
      </c>
      <c r="I43" s="155">
        <v>1.59</v>
      </c>
      <c r="J43" s="35">
        <v>7.1999999999999995E-2</v>
      </c>
    </row>
    <row r="44" spans="1:10" ht="27.75" customHeight="1">
      <c r="A44" s="148" t="s">
        <v>556</v>
      </c>
      <c r="B44" s="23"/>
      <c r="C44" s="156">
        <v>0</v>
      </c>
      <c r="D44" s="120">
        <v>2.3450000000000002</v>
      </c>
      <c r="E44" s="121">
        <v>0.378</v>
      </c>
      <c r="F44" s="122">
        <v>0.24099999999999999</v>
      </c>
      <c r="G44" s="150">
        <v>17.14</v>
      </c>
      <c r="H44" s="150">
        <v>2.36</v>
      </c>
      <c r="I44" s="155">
        <v>3.14</v>
      </c>
      <c r="J44" s="35">
        <v>6.2E-2</v>
      </c>
    </row>
    <row r="45" spans="1:10" ht="27.75" customHeight="1">
      <c r="A45" s="148" t="s">
        <v>557</v>
      </c>
      <c r="B45" s="23"/>
      <c r="C45" s="156">
        <v>0</v>
      </c>
      <c r="D45" s="120">
        <v>2.1880000000000002</v>
      </c>
      <c r="E45" s="121">
        <v>0.38200000000000001</v>
      </c>
      <c r="F45" s="122">
        <v>0.27100000000000002</v>
      </c>
      <c r="G45" s="150">
        <v>102.62</v>
      </c>
      <c r="H45" s="150">
        <v>3.19</v>
      </c>
      <c r="I45" s="155">
        <v>3.91</v>
      </c>
      <c r="J45" s="35">
        <v>5.2999999999999999E-2</v>
      </c>
    </row>
    <row r="46" spans="1:10" ht="27.75" customHeight="1">
      <c r="A46" s="148" t="s">
        <v>558</v>
      </c>
      <c r="B46" s="23"/>
      <c r="C46" s="156">
        <v>0</v>
      </c>
      <c r="D46" s="120">
        <v>2.1190000000000002</v>
      </c>
      <c r="E46" s="121">
        <v>0.20499999999999999</v>
      </c>
      <c r="F46" s="122">
        <v>8.9999999999999993E-3</v>
      </c>
      <c r="G46" s="150">
        <v>6.9</v>
      </c>
      <c r="H46" s="150">
        <v>0.89</v>
      </c>
      <c r="I46" s="155">
        <v>1.59</v>
      </c>
      <c r="J46" s="35">
        <v>7.1999999999999995E-2</v>
      </c>
    </row>
    <row r="47" spans="1:10" ht="27.75" customHeight="1">
      <c r="A47" s="148" t="s">
        <v>559</v>
      </c>
      <c r="B47" s="23"/>
      <c r="C47" s="156">
        <v>0</v>
      </c>
      <c r="D47" s="120">
        <v>2.1080000000000001</v>
      </c>
      <c r="E47" s="121">
        <v>0.14099999999999999</v>
      </c>
      <c r="F47" s="122">
        <v>4.0000000000000001E-3</v>
      </c>
      <c r="G47" s="150">
        <v>17.14</v>
      </c>
      <c r="H47" s="150">
        <v>2.36</v>
      </c>
      <c r="I47" s="155">
        <v>3.14</v>
      </c>
      <c r="J47" s="35">
        <v>6.2E-2</v>
      </c>
    </row>
    <row r="48" spans="1:10" ht="27.75" customHeight="1">
      <c r="A48" s="148" t="s">
        <v>560</v>
      </c>
      <c r="B48" s="23"/>
      <c r="C48" s="156">
        <v>0</v>
      </c>
      <c r="D48" s="120">
        <v>1.92</v>
      </c>
      <c r="E48" s="121">
        <v>0.113</v>
      </c>
      <c r="F48" s="122">
        <v>3.0000000000000001E-3</v>
      </c>
      <c r="G48" s="150">
        <v>102.62</v>
      </c>
      <c r="H48" s="150">
        <v>3.19</v>
      </c>
      <c r="I48" s="155">
        <v>3.91</v>
      </c>
      <c r="J48" s="35">
        <v>5.2999999999999999E-2</v>
      </c>
    </row>
    <row r="49" spans="1:10" ht="27.75" customHeight="1">
      <c r="A49" s="148" t="s">
        <v>561</v>
      </c>
      <c r="B49" s="23"/>
      <c r="C49" s="156" t="s">
        <v>96</v>
      </c>
      <c r="D49" s="123">
        <v>4.5010000000000003</v>
      </c>
      <c r="E49" s="124">
        <v>1.01</v>
      </c>
      <c r="F49" s="122">
        <v>0.76700000000000002</v>
      </c>
      <c r="G49" s="151"/>
      <c r="H49" s="151"/>
      <c r="I49" s="154"/>
      <c r="J49" s="36"/>
    </row>
    <row r="50" spans="1:10" ht="27.75" customHeight="1">
      <c r="A50" s="148" t="s">
        <v>562</v>
      </c>
      <c r="B50" s="23"/>
      <c r="C50" s="156" t="s">
        <v>98</v>
      </c>
      <c r="D50" s="120">
        <v>-2.9809999999999999</v>
      </c>
      <c r="E50" s="121">
        <v>-0.33300000000000002</v>
      </c>
      <c r="F50" s="122">
        <v>-1.7000000000000001E-2</v>
      </c>
      <c r="G50" s="150">
        <v>0</v>
      </c>
      <c r="H50" s="151"/>
      <c r="I50" s="154"/>
      <c r="J50" s="36"/>
    </row>
    <row r="51" spans="1:10" ht="27.75" customHeight="1">
      <c r="A51" s="148" t="s">
        <v>563</v>
      </c>
      <c r="B51" s="23"/>
      <c r="C51" s="156" t="s">
        <v>98</v>
      </c>
      <c r="D51" s="120">
        <v>-3.012</v>
      </c>
      <c r="E51" s="121">
        <v>-0.309</v>
      </c>
      <c r="F51" s="122">
        <v>-1.4999999999999999E-2</v>
      </c>
      <c r="G51" s="150">
        <v>0</v>
      </c>
      <c r="H51" s="151"/>
      <c r="I51" s="154"/>
      <c r="J51" s="36"/>
    </row>
    <row r="52" spans="1:10" ht="27.75" customHeight="1">
      <c r="A52" s="148" t="s">
        <v>564</v>
      </c>
      <c r="B52" s="23"/>
      <c r="C52" s="156">
        <v>0</v>
      </c>
      <c r="D52" s="120">
        <v>-2.9809999999999999</v>
      </c>
      <c r="E52" s="121">
        <v>-0.33300000000000002</v>
      </c>
      <c r="F52" s="122">
        <v>-1.7000000000000001E-2</v>
      </c>
      <c r="G52" s="150">
        <v>0</v>
      </c>
      <c r="H52" s="151"/>
      <c r="I52" s="154"/>
      <c r="J52" s="35">
        <v>0.10299999999999999</v>
      </c>
    </row>
    <row r="53" spans="1:10" ht="27.75" customHeight="1">
      <c r="A53" s="148" t="s">
        <v>565</v>
      </c>
      <c r="B53" s="23"/>
      <c r="C53" s="156">
        <v>0</v>
      </c>
      <c r="D53" s="120">
        <v>-3.012</v>
      </c>
      <c r="E53" s="121">
        <v>-0.309</v>
      </c>
      <c r="F53" s="122">
        <v>-1.4999999999999999E-2</v>
      </c>
      <c r="G53" s="150">
        <v>0</v>
      </c>
      <c r="H53" s="151"/>
      <c r="I53" s="154"/>
      <c r="J53" s="35">
        <v>0.104</v>
      </c>
    </row>
    <row r="54" spans="1:10" ht="27.75" customHeight="1">
      <c r="A54" s="148" t="s">
        <v>566</v>
      </c>
      <c r="B54" s="23"/>
      <c r="C54" s="156">
        <v>0</v>
      </c>
      <c r="D54" s="120">
        <v>-3.9169999999999998</v>
      </c>
      <c r="E54" s="121">
        <v>-0.26200000000000001</v>
      </c>
      <c r="F54" s="122">
        <v>-8.0000000000000002E-3</v>
      </c>
      <c r="G54" s="150">
        <v>291.75</v>
      </c>
      <c r="H54" s="151"/>
      <c r="I54" s="154"/>
      <c r="J54" s="35">
        <v>0.153</v>
      </c>
    </row>
    <row r="55" spans="1:10" ht="27.75" customHeight="1">
      <c r="A55" s="148" t="s">
        <v>567</v>
      </c>
      <c r="B55" s="23"/>
      <c r="C55" s="149" t="s">
        <v>69</v>
      </c>
      <c r="D55" s="120">
        <v>2.327</v>
      </c>
      <c r="E55" s="121">
        <v>0.36399999999999999</v>
      </c>
      <c r="F55" s="122">
        <v>0.13</v>
      </c>
      <c r="G55" s="150">
        <v>1.19</v>
      </c>
      <c r="H55" s="151"/>
      <c r="I55" s="154"/>
      <c r="J55" s="36"/>
    </row>
    <row r="56" spans="1:10" ht="27.75" customHeight="1">
      <c r="A56" s="148" t="s">
        <v>568</v>
      </c>
      <c r="B56" s="23"/>
      <c r="C56" s="156" t="s">
        <v>518</v>
      </c>
      <c r="D56" s="120">
        <v>2.327</v>
      </c>
      <c r="E56" s="121">
        <v>0.36399999999999999</v>
      </c>
      <c r="F56" s="122">
        <v>0.13</v>
      </c>
      <c r="G56" s="151"/>
      <c r="H56" s="151"/>
      <c r="I56" s="154"/>
      <c r="J56" s="36"/>
    </row>
    <row r="57" spans="1:10" ht="27.75" customHeight="1">
      <c r="A57" s="148" t="s">
        <v>569</v>
      </c>
      <c r="B57" s="23"/>
      <c r="C57" s="149" t="s">
        <v>76</v>
      </c>
      <c r="D57" s="120">
        <v>2.37</v>
      </c>
      <c r="E57" s="121">
        <v>0.36899999999999999</v>
      </c>
      <c r="F57" s="122">
        <v>0.13</v>
      </c>
      <c r="G57" s="150">
        <v>1.68</v>
      </c>
      <c r="H57" s="151"/>
      <c r="I57" s="154"/>
      <c r="J57" s="36"/>
    </row>
    <row r="58" spans="1:10" ht="27.75" customHeight="1">
      <c r="A58" s="148" t="s">
        <v>570</v>
      </c>
      <c r="B58" s="23"/>
      <c r="C58" s="156" t="s">
        <v>80</v>
      </c>
      <c r="D58" s="120">
        <v>2.37</v>
      </c>
      <c r="E58" s="121">
        <v>0.36899999999999999</v>
      </c>
      <c r="F58" s="122">
        <v>0.13</v>
      </c>
      <c r="G58" s="151"/>
      <c r="H58" s="151"/>
      <c r="I58" s="154"/>
      <c r="J58" s="36"/>
    </row>
    <row r="59" spans="1:10" ht="27.75" customHeight="1">
      <c r="A59" s="148" t="s">
        <v>571</v>
      </c>
      <c r="B59" s="23"/>
      <c r="C59" s="156">
        <v>0</v>
      </c>
      <c r="D59" s="120">
        <v>1.7589999999999999</v>
      </c>
      <c r="E59" s="121">
        <v>0.27600000000000002</v>
      </c>
      <c r="F59" s="122">
        <v>0.124</v>
      </c>
      <c r="G59" s="150">
        <v>5.38</v>
      </c>
      <c r="H59" s="150">
        <v>0.69</v>
      </c>
      <c r="I59" s="155">
        <v>1.23</v>
      </c>
      <c r="J59" s="35">
        <v>5.5E-2</v>
      </c>
    </row>
    <row r="60" spans="1:10" ht="27.75" customHeight="1">
      <c r="A60" s="148" t="s">
        <v>572</v>
      </c>
      <c r="B60" s="23"/>
      <c r="C60" s="156">
        <v>0</v>
      </c>
      <c r="D60" s="120">
        <v>1.8169999999999999</v>
      </c>
      <c r="E60" s="121">
        <v>0.29299999999999998</v>
      </c>
      <c r="F60" s="122">
        <v>0.187</v>
      </c>
      <c r="G60" s="150">
        <v>13.32</v>
      </c>
      <c r="H60" s="150">
        <v>1.83</v>
      </c>
      <c r="I60" s="155">
        <v>2.4300000000000002</v>
      </c>
      <c r="J60" s="35">
        <v>4.8000000000000001E-2</v>
      </c>
    </row>
    <row r="61" spans="1:10" ht="27.75" customHeight="1">
      <c r="A61" s="148" t="s">
        <v>573</v>
      </c>
      <c r="B61" s="23"/>
      <c r="C61" s="156">
        <v>0</v>
      </c>
      <c r="D61" s="120">
        <v>1.696</v>
      </c>
      <c r="E61" s="121">
        <v>0.29599999999999999</v>
      </c>
      <c r="F61" s="122">
        <v>0.21</v>
      </c>
      <c r="G61" s="150">
        <v>79.56</v>
      </c>
      <c r="H61" s="150">
        <v>2.48</v>
      </c>
      <c r="I61" s="155">
        <v>3.03</v>
      </c>
      <c r="J61" s="35">
        <v>4.1000000000000002E-2</v>
      </c>
    </row>
    <row r="62" spans="1:10" ht="27.75" customHeight="1">
      <c r="A62" s="148" t="s">
        <v>574</v>
      </c>
      <c r="B62" s="23"/>
      <c r="C62" s="156">
        <v>0</v>
      </c>
      <c r="D62" s="120">
        <v>1.6419999999999999</v>
      </c>
      <c r="E62" s="121">
        <v>0.159</v>
      </c>
      <c r="F62" s="122">
        <v>7.0000000000000001E-3</v>
      </c>
      <c r="G62" s="150">
        <v>5.38</v>
      </c>
      <c r="H62" s="150">
        <v>0.69</v>
      </c>
      <c r="I62" s="155">
        <v>1.23</v>
      </c>
      <c r="J62" s="35">
        <v>5.5E-2</v>
      </c>
    </row>
    <row r="63" spans="1:10" ht="27.75" customHeight="1">
      <c r="A63" s="148" t="s">
        <v>575</v>
      </c>
      <c r="B63" s="23"/>
      <c r="C63" s="156">
        <v>0</v>
      </c>
      <c r="D63" s="120">
        <v>1.6339999999999999</v>
      </c>
      <c r="E63" s="121">
        <v>0.109</v>
      </c>
      <c r="F63" s="122">
        <v>3.0000000000000001E-3</v>
      </c>
      <c r="G63" s="150">
        <v>13.32</v>
      </c>
      <c r="H63" s="150">
        <v>1.83</v>
      </c>
      <c r="I63" s="155">
        <v>2.4300000000000002</v>
      </c>
      <c r="J63" s="35">
        <v>4.8000000000000001E-2</v>
      </c>
    </row>
    <row r="64" spans="1:10" ht="27.75" customHeight="1">
      <c r="A64" s="148" t="s">
        <v>576</v>
      </c>
      <c r="B64" s="23"/>
      <c r="C64" s="156">
        <v>0</v>
      </c>
      <c r="D64" s="120">
        <v>1.488</v>
      </c>
      <c r="E64" s="121">
        <v>8.7999999999999995E-2</v>
      </c>
      <c r="F64" s="122">
        <v>2E-3</v>
      </c>
      <c r="G64" s="150">
        <v>79.56</v>
      </c>
      <c r="H64" s="150">
        <v>2.48</v>
      </c>
      <c r="I64" s="155">
        <v>3.03</v>
      </c>
      <c r="J64" s="35">
        <v>4.1000000000000002E-2</v>
      </c>
    </row>
    <row r="65" spans="1:10" ht="27.75" customHeight="1">
      <c r="A65" s="148" t="s">
        <v>577</v>
      </c>
      <c r="B65" s="23"/>
      <c r="C65" s="156" t="s">
        <v>96</v>
      </c>
      <c r="D65" s="123">
        <v>3.488</v>
      </c>
      <c r="E65" s="124">
        <v>0.78300000000000003</v>
      </c>
      <c r="F65" s="122">
        <v>0.59399999999999997</v>
      </c>
      <c r="G65" s="151"/>
      <c r="H65" s="151"/>
      <c r="I65" s="154"/>
      <c r="J65" s="36"/>
    </row>
    <row r="66" spans="1:10" ht="27.75" customHeight="1">
      <c r="A66" s="148" t="s">
        <v>578</v>
      </c>
      <c r="B66" s="23"/>
      <c r="C66" s="156" t="s">
        <v>98</v>
      </c>
      <c r="D66" s="120">
        <v>-2.31</v>
      </c>
      <c r="E66" s="121">
        <v>-0.25800000000000001</v>
      </c>
      <c r="F66" s="122">
        <v>-1.2999999999999999E-2</v>
      </c>
      <c r="G66" s="150">
        <v>0</v>
      </c>
      <c r="H66" s="151"/>
      <c r="I66" s="154"/>
      <c r="J66" s="36"/>
    </row>
    <row r="67" spans="1:10" ht="27.75" customHeight="1">
      <c r="A67" s="148" t="s">
        <v>579</v>
      </c>
      <c r="B67" s="23"/>
      <c r="C67" s="156" t="s">
        <v>98</v>
      </c>
      <c r="D67" s="120">
        <v>-2.3340000000000001</v>
      </c>
      <c r="E67" s="121">
        <v>-0.23899999999999999</v>
      </c>
      <c r="F67" s="122">
        <v>-1.0999999999999999E-2</v>
      </c>
      <c r="G67" s="150">
        <v>0</v>
      </c>
      <c r="H67" s="151"/>
      <c r="I67" s="154"/>
      <c r="J67" s="36"/>
    </row>
    <row r="68" spans="1:10" ht="27.75" customHeight="1">
      <c r="A68" s="148" t="s">
        <v>580</v>
      </c>
      <c r="B68" s="23"/>
      <c r="C68" s="156">
        <v>0</v>
      </c>
      <c r="D68" s="120">
        <v>-2.31</v>
      </c>
      <c r="E68" s="121">
        <v>-0.25800000000000001</v>
      </c>
      <c r="F68" s="122">
        <v>-1.2999999999999999E-2</v>
      </c>
      <c r="G68" s="150">
        <v>0</v>
      </c>
      <c r="H68" s="151"/>
      <c r="I68" s="154"/>
      <c r="J68" s="35">
        <v>0.08</v>
      </c>
    </row>
    <row r="69" spans="1:10" ht="27.75" customHeight="1">
      <c r="A69" s="148" t="s">
        <v>581</v>
      </c>
      <c r="B69" s="23"/>
      <c r="C69" s="156">
        <v>0</v>
      </c>
      <c r="D69" s="120">
        <v>-2.3340000000000001</v>
      </c>
      <c r="E69" s="121">
        <v>-0.23899999999999999</v>
      </c>
      <c r="F69" s="122">
        <v>-1.0999999999999999E-2</v>
      </c>
      <c r="G69" s="150">
        <v>0</v>
      </c>
      <c r="H69" s="151"/>
      <c r="I69" s="154"/>
      <c r="J69" s="35">
        <v>8.1000000000000003E-2</v>
      </c>
    </row>
    <row r="70" spans="1:10" ht="27.75" customHeight="1">
      <c r="A70" s="148" t="s">
        <v>582</v>
      </c>
      <c r="B70" s="23"/>
      <c r="C70" s="156">
        <v>0</v>
      </c>
      <c r="D70" s="120">
        <v>-3.0350000000000001</v>
      </c>
      <c r="E70" s="121">
        <v>-0.20300000000000001</v>
      </c>
      <c r="F70" s="122">
        <v>-6.0000000000000001E-3</v>
      </c>
      <c r="G70" s="150">
        <v>226.09</v>
      </c>
      <c r="H70" s="151"/>
      <c r="I70" s="154"/>
      <c r="J70" s="35">
        <v>0.11899999999999999</v>
      </c>
    </row>
    <row r="71" spans="1:10" ht="27.75" customHeight="1">
      <c r="A71" s="148" t="s">
        <v>583</v>
      </c>
      <c r="B71" s="23"/>
      <c r="C71" s="149" t="s">
        <v>69</v>
      </c>
      <c r="D71" s="120">
        <v>1.7370000000000001</v>
      </c>
      <c r="E71" s="121">
        <v>0.27200000000000002</v>
      </c>
      <c r="F71" s="122">
        <v>9.7000000000000003E-2</v>
      </c>
      <c r="G71" s="150">
        <v>0.94</v>
      </c>
      <c r="H71" s="151"/>
      <c r="I71" s="154"/>
      <c r="J71" s="36"/>
    </row>
    <row r="72" spans="1:10" ht="27.75" customHeight="1">
      <c r="A72" s="148" t="s">
        <v>584</v>
      </c>
      <c r="B72" s="23"/>
      <c r="C72" s="156" t="s">
        <v>518</v>
      </c>
      <c r="D72" s="120">
        <v>1.7370000000000001</v>
      </c>
      <c r="E72" s="121">
        <v>0.27200000000000002</v>
      </c>
      <c r="F72" s="122">
        <v>9.7000000000000003E-2</v>
      </c>
      <c r="G72" s="151"/>
      <c r="H72" s="151"/>
      <c r="I72" s="154"/>
      <c r="J72" s="36"/>
    </row>
    <row r="73" spans="1:10" ht="27.75" customHeight="1">
      <c r="A73" s="148" t="s">
        <v>585</v>
      </c>
      <c r="B73" s="23"/>
      <c r="C73" s="149" t="s">
        <v>76</v>
      </c>
      <c r="D73" s="120">
        <v>1.7689999999999999</v>
      </c>
      <c r="E73" s="121">
        <v>0.27500000000000002</v>
      </c>
      <c r="F73" s="122">
        <v>9.7000000000000003E-2</v>
      </c>
      <c r="G73" s="150">
        <v>1.3</v>
      </c>
      <c r="H73" s="151"/>
      <c r="I73" s="154"/>
      <c r="J73" s="36"/>
    </row>
    <row r="74" spans="1:10" ht="27.75" customHeight="1">
      <c r="A74" s="148" t="s">
        <v>586</v>
      </c>
      <c r="B74" s="23"/>
      <c r="C74" s="156" t="s">
        <v>80</v>
      </c>
      <c r="D74" s="120">
        <v>1.7689999999999999</v>
      </c>
      <c r="E74" s="121">
        <v>0.27500000000000002</v>
      </c>
      <c r="F74" s="122">
        <v>9.7000000000000003E-2</v>
      </c>
      <c r="G74" s="151"/>
      <c r="H74" s="151"/>
      <c r="I74" s="154"/>
      <c r="J74" s="36"/>
    </row>
    <row r="75" spans="1:10" ht="27.75" customHeight="1">
      <c r="A75" s="148" t="s">
        <v>587</v>
      </c>
      <c r="B75" s="23"/>
      <c r="C75" s="156">
        <v>0</v>
      </c>
      <c r="D75" s="120">
        <v>1.3129999999999999</v>
      </c>
      <c r="E75" s="121">
        <v>0.20599999999999999</v>
      </c>
      <c r="F75" s="122">
        <v>9.2999999999999999E-2</v>
      </c>
      <c r="G75" s="150">
        <v>4.0599999999999996</v>
      </c>
      <c r="H75" s="150">
        <v>0.52</v>
      </c>
      <c r="I75" s="155">
        <v>0.92</v>
      </c>
      <c r="J75" s="35">
        <v>4.1000000000000002E-2</v>
      </c>
    </row>
    <row r="76" spans="1:10" ht="27.75" customHeight="1">
      <c r="A76" s="148" t="s">
        <v>588</v>
      </c>
      <c r="B76" s="23"/>
      <c r="C76" s="156">
        <v>0</v>
      </c>
      <c r="D76" s="120">
        <v>1.3560000000000001</v>
      </c>
      <c r="E76" s="121">
        <v>0.219</v>
      </c>
      <c r="F76" s="122">
        <v>0.13900000000000001</v>
      </c>
      <c r="G76" s="150">
        <v>9.98</v>
      </c>
      <c r="H76" s="150">
        <v>1.36</v>
      </c>
      <c r="I76" s="155">
        <v>1.81</v>
      </c>
      <c r="J76" s="35">
        <v>3.5999999999999997E-2</v>
      </c>
    </row>
    <row r="77" spans="1:10" ht="27.75" customHeight="1">
      <c r="A77" s="148" t="s">
        <v>589</v>
      </c>
      <c r="B77" s="23"/>
      <c r="C77" s="156">
        <v>0</v>
      </c>
      <c r="D77" s="120">
        <v>1.266</v>
      </c>
      <c r="E77" s="121">
        <v>0.221</v>
      </c>
      <c r="F77" s="122">
        <v>0.157</v>
      </c>
      <c r="G77" s="150">
        <v>59.43</v>
      </c>
      <c r="H77" s="150">
        <v>1.85</v>
      </c>
      <c r="I77" s="155">
        <v>2.2599999999999998</v>
      </c>
      <c r="J77" s="35">
        <v>3.1E-2</v>
      </c>
    </row>
    <row r="78" spans="1:10" ht="27.75" customHeight="1">
      <c r="A78" s="148" t="s">
        <v>590</v>
      </c>
      <c r="B78" s="23"/>
      <c r="C78" s="156">
        <v>0</v>
      </c>
      <c r="D78" s="120">
        <v>1.226</v>
      </c>
      <c r="E78" s="121">
        <v>0.11799999999999999</v>
      </c>
      <c r="F78" s="122">
        <v>5.0000000000000001E-3</v>
      </c>
      <c r="G78" s="150">
        <v>4.0599999999999996</v>
      </c>
      <c r="H78" s="150">
        <v>0.52</v>
      </c>
      <c r="I78" s="155">
        <v>0.92</v>
      </c>
      <c r="J78" s="35">
        <v>4.1000000000000002E-2</v>
      </c>
    </row>
    <row r="79" spans="1:10" ht="27.75" customHeight="1">
      <c r="A79" s="148" t="s">
        <v>591</v>
      </c>
      <c r="B79" s="23"/>
      <c r="C79" s="156">
        <v>0</v>
      </c>
      <c r="D79" s="120">
        <v>1.2190000000000001</v>
      </c>
      <c r="E79" s="121">
        <v>8.2000000000000003E-2</v>
      </c>
      <c r="F79" s="122">
        <v>2E-3</v>
      </c>
      <c r="G79" s="150">
        <v>9.98</v>
      </c>
      <c r="H79" s="150">
        <v>1.36</v>
      </c>
      <c r="I79" s="155">
        <v>1.81</v>
      </c>
      <c r="J79" s="35">
        <v>3.5999999999999997E-2</v>
      </c>
    </row>
    <row r="80" spans="1:10" ht="27.75" customHeight="1">
      <c r="A80" s="148" t="s">
        <v>592</v>
      </c>
      <c r="B80" s="23"/>
      <c r="C80" s="156">
        <v>0</v>
      </c>
      <c r="D80" s="120">
        <v>1.111</v>
      </c>
      <c r="E80" s="121">
        <v>6.6000000000000003E-2</v>
      </c>
      <c r="F80" s="122">
        <v>1E-3</v>
      </c>
      <c r="G80" s="150">
        <v>59.43</v>
      </c>
      <c r="H80" s="150">
        <v>1.85</v>
      </c>
      <c r="I80" s="155">
        <v>2.2599999999999998</v>
      </c>
      <c r="J80" s="35">
        <v>3.1E-2</v>
      </c>
    </row>
    <row r="81" spans="1:10" ht="27.75" customHeight="1">
      <c r="A81" s="148" t="s">
        <v>593</v>
      </c>
      <c r="B81" s="23"/>
      <c r="C81" s="156" t="s">
        <v>96</v>
      </c>
      <c r="D81" s="123">
        <v>2.6040000000000001</v>
      </c>
      <c r="E81" s="124">
        <v>0.58399999999999996</v>
      </c>
      <c r="F81" s="122">
        <v>0.44400000000000001</v>
      </c>
      <c r="G81" s="151"/>
      <c r="H81" s="151"/>
      <c r="I81" s="154"/>
      <c r="J81" s="36"/>
    </row>
    <row r="82" spans="1:10" ht="27.75" customHeight="1">
      <c r="A82" s="148" t="s">
        <v>594</v>
      </c>
      <c r="B82" s="23"/>
      <c r="C82" s="156" t="s">
        <v>98</v>
      </c>
      <c r="D82" s="120">
        <v>-1.7250000000000001</v>
      </c>
      <c r="E82" s="121">
        <v>-0.193</v>
      </c>
      <c r="F82" s="122">
        <v>-0.01</v>
      </c>
      <c r="G82" s="150">
        <v>0</v>
      </c>
      <c r="H82" s="151"/>
      <c r="I82" s="154"/>
      <c r="J82" s="36"/>
    </row>
    <row r="83" spans="1:10" ht="27.75" customHeight="1">
      <c r="A83" s="148" t="s">
        <v>595</v>
      </c>
      <c r="B83" s="23"/>
      <c r="C83" s="156" t="s">
        <v>98</v>
      </c>
      <c r="D83" s="120">
        <v>-1.742</v>
      </c>
      <c r="E83" s="121">
        <v>-0.17899999999999999</v>
      </c>
      <c r="F83" s="122">
        <v>-8.0000000000000002E-3</v>
      </c>
      <c r="G83" s="150">
        <v>0</v>
      </c>
      <c r="H83" s="151"/>
      <c r="I83" s="154"/>
      <c r="J83" s="36"/>
    </row>
    <row r="84" spans="1:10" ht="27.75" customHeight="1">
      <c r="A84" s="148" t="s">
        <v>596</v>
      </c>
      <c r="B84" s="23"/>
      <c r="C84" s="156">
        <v>0</v>
      </c>
      <c r="D84" s="120">
        <v>-1.7250000000000001</v>
      </c>
      <c r="E84" s="121">
        <v>-0.193</v>
      </c>
      <c r="F84" s="122">
        <v>-0.01</v>
      </c>
      <c r="G84" s="150">
        <v>0</v>
      </c>
      <c r="H84" s="151"/>
      <c r="I84" s="154"/>
      <c r="J84" s="35">
        <v>0.06</v>
      </c>
    </row>
    <row r="85" spans="1:10" ht="27.75" customHeight="1">
      <c r="A85" s="148" t="s">
        <v>597</v>
      </c>
      <c r="B85" s="23"/>
      <c r="C85" s="156">
        <v>0</v>
      </c>
      <c r="D85" s="120">
        <v>-1.742</v>
      </c>
      <c r="E85" s="121">
        <v>-0.17899999999999999</v>
      </c>
      <c r="F85" s="122">
        <v>-8.0000000000000002E-3</v>
      </c>
      <c r="G85" s="150">
        <v>0</v>
      </c>
      <c r="H85" s="151"/>
      <c r="I85" s="154"/>
      <c r="J85" s="35">
        <v>0.06</v>
      </c>
    </row>
    <row r="86" spans="1:10" ht="27.75" customHeight="1">
      <c r="A86" s="148" t="s">
        <v>598</v>
      </c>
      <c r="B86" s="23"/>
      <c r="C86" s="156">
        <v>0</v>
      </c>
      <c r="D86" s="120">
        <v>-2.266</v>
      </c>
      <c r="E86" s="121">
        <v>-0.151</v>
      </c>
      <c r="F86" s="122">
        <v>-5.0000000000000001E-3</v>
      </c>
      <c r="G86" s="150">
        <v>168.78</v>
      </c>
      <c r="H86" s="151"/>
      <c r="I86" s="154"/>
      <c r="J86" s="35">
        <v>8.8999999999999996E-2</v>
      </c>
    </row>
    <row r="87" spans="1:10" ht="27.75" customHeight="1">
      <c r="A87" s="148" t="s">
        <v>599</v>
      </c>
      <c r="B87" s="23"/>
      <c r="C87" s="149" t="s">
        <v>69</v>
      </c>
      <c r="D87" s="120">
        <v>1.254</v>
      </c>
      <c r="E87" s="121">
        <v>0.19600000000000001</v>
      </c>
      <c r="F87" s="122">
        <v>7.0000000000000007E-2</v>
      </c>
      <c r="G87" s="150">
        <v>0.73</v>
      </c>
      <c r="H87" s="151"/>
      <c r="I87" s="154"/>
      <c r="J87" s="36"/>
    </row>
    <row r="88" spans="1:10" ht="27.75" customHeight="1">
      <c r="A88" s="148" t="s">
        <v>600</v>
      </c>
      <c r="B88" s="23"/>
      <c r="C88" s="156" t="s">
        <v>518</v>
      </c>
      <c r="D88" s="120">
        <v>1.254</v>
      </c>
      <c r="E88" s="121">
        <v>0.19600000000000001</v>
      </c>
      <c r="F88" s="122">
        <v>7.0000000000000007E-2</v>
      </c>
      <c r="G88" s="151"/>
      <c r="H88" s="151"/>
      <c r="I88" s="154"/>
      <c r="J88" s="36"/>
    </row>
    <row r="89" spans="1:10" ht="27.75" customHeight="1">
      <c r="A89" s="148" t="s">
        <v>601</v>
      </c>
      <c r="B89" s="23"/>
      <c r="C89" s="149" t="s">
        <v>76</v>
      </c>
      <c r="D89" s="120">
        <v>1.2769999999999999</v>
      </c>
      <c r="E89" s="121">
        <v>0.19900000000000001</v>
      </c>
      <c r="F89" s="122">
        <v>7.0000000000000007E-2</v>
      </c>
      <c r="G89" s="150">
        <v>0.98</v>
      </c>
      <c r="H89" s="151"/>
      <c r="I89" s="154"/>
      <c r="J89" s="36"/>
    </row>
    <row r="90" spans="1:10" ht="27.75" customHeight="1">
      <c r="A90" s="148" t="s">
        <v>602</v>
      </c>
      <c r="B90" s="23"/>
      <c r="C90" s="156" t="s">
        <v>80</v>
      </c>
      <c r="D90" s="120">
        <v>1.2769999999999999</v>
      </c>
      <c r="E90" s="121">
        <v>0.19900000000000001</v>
      </c>
      <c r="F90" s="122">
        <v>7.0000000000000007E-2</v>
      </c>
      <c r="G90" s="151"/>
      <c r="H90" s="151"/>
      <c r="I90" s="154"/>
      <c r="J90" s="36"/>
    </row>
    <row r="91" spans="1:10" ht="27.75" customHeight="1">
      <c r="A91" s="148" t="s">
        <v>603</v>
      </c>
      <c r="B91" s="23"/>
      <c r="C91" s="156">
        <v>0</v>
      </c>
      <c r="D91" s="120">
        <v>0.94799999999999995</v>
      </c>
      <c r="E91" s="121">
        <v>0.14899999999999999</v>
      </c>
      <c r="F91" s="122">
        <v>6.7000000000000004E-2</v>
      </c>
      <c r="G91" s="150">
        <v>2.98</v>
      </c>
      <c r="H91" s="150">
        <v>0.37</v>
      </c>
      <c r="I91" s="155">
        <v>0.66</v>
      </c>
      <c r="J91" s="35">
        <v>0.03</v>
      </c>
    </row>
    <row r="92" spans="1:10" ht="27.75" customHeight="1">
      <c r="A92" s="148" t="s">
        <v>604</v>
      </c>
      <c r="B92" s="23"/>
      <c r="C92" s="156">
        <v>0</v>
      </c>
      <c r="D92" s="120">
        <v>0.97899999999999998</v>
      </c>
      <c r="E92" s="121">
        <v>0.158</v>
      </c>
      <c r="F92" s="122">
        <v>0.10100000000000001</v>
      </c>
      <c r="G92" s="150">
        <v>7.25</v>
      </c>
      <c r="H92" s="150">
        <v>0.99</v>
      </c>
      <c r="I92" s="155">
        <v>1.31</v>
      </c>
      <c r="J92" s="35">
        <v>2.5999999999999999E-2</v>
      </c>
    </row>
    <row r="93" spans="1:10" ht="27.75" customHeight="1">
      <c r="A93" s="148" t="s">
        <v>605</v>
      </c>
      <c r="B93" s="23"/>
      <c r="C93" s="156">
        <v>0</v>
      </c>
      <c r="D93" s="120">
        <v>0.91400000000000003</v>
      </c>
      <c r="E93" s="121">
        <v>0.16</v>
      </c>
      <c r="F93" s="122">
        <v>0.113</v>
      </c>
      <c r="G93" s="150">
        <v>42.95</v>
      </c>
      <c r="H93" s="150">
        <v>1.33</v>
      </c>
      <c r="I93" s="155">
        <v>1.63</v>
      </c>
      <c r="J93" s="35">
        <v>2.1999999999999999E-2</v>
      </c>
    </row>
    <row r="94" spans="1:10" ht="27.75" customHeight="1">
      <c r="A94" s="148" t="s">
        <v>606</v>
      </c>
      <c r="B94" s="23"/>
      <c r="C94" s="156">
        <v>0</v>
      </c>
      <c r="D94" s="120">
        <v>0.88500000000000001</v>
      </c>
      <c r="E94" s="121">
        <v>8.5999999999999993E-2</v>
      </c>
      <c r="F94" s="122">
        <v>4.0000000000000001E-3</v>
      </c>
      <c r="G94" s="150">
        <v>2.98</v>
      </c>
      <c r="H94" s="150">
        <v>0.37</v>
      </c>
      <c r="I94" s="155">
        <v>0.66</v>
      </c>
      <c r="J94" s="35">
        <v>0.03</v>
      </c>
    </row>
    <row r="95" spans="1:10" ht="27.75" customHeight="1">
      <c r="A95" s="148" t="s">
        <v>607</v>
      </c>
      <c r="B95" s="23"/>
      <c r="C95" s="156">
        <v>0</v>
      </c>
      <c r="D95" s="120">
        <v>0.88</v>
      </c>
      <c r="E95" s="121">
        <v>5.8999999999999997E-2</v>
      </c>
      <c r="F95" s="122">
        <v>2E-3</v>
      </c>
      <c r="G95" s="150">
        <v>7.25</v>
      </c>
      <c r="H95" s="150">
        <v>0.99</v>
      </c>
      <c r="I95" s="155">
        <v>1.31</v>
      </c>
      <c r="J95" s="35">
        <v>2.5999999999999999E-2</v>
      </c>
    </row>
    <row r="96" spans="1:10" ht="27.75" customHeight="1">
      <c r="A96" s="148" t="s">
        <v>608</v>
      </c>
      <c r="B96" s="23"/>
      <c r="C96" s="156">
        <v>0</v>
      </c>
      <c r="D96" s="120">
        <v>0.80200000000000005</v>
      </c>
      <c r="E96" s="121">
        <v>4.7E-2</v>
      </c>
      <c r="F96" s="122">
        <v>1E-3</v>
      </c>
      <c r="G96" s="150">
        <v>42.95</v>
      </c>
      <c r="H96" s="150">
        <v>1.33</v>
      </c>
      <c r="I96" s="155">
        <v>1.63</v>
      </c>
      <c r="J96" s="35">
        <v>2.1999999999999999E-2</v>
      </c>
    </row>
    <row r="97" spans="1:10" ht="27.75" customHeight="1">
      <c r="A97" s="148" t="s">
        <v>609</v>
      </c>
      <c r="B97" s="23"/>
      <c r="C97" s="156" t="s">
        <v>96</v>
      </c>
      <c r="D97" s="123">
        <v>1.879</v>
      </c>
      <c r="E97" s="124">
        <v>0.42199999999999999</v>
      </c>
      <c r="F97" s="122">
        <v>0.32</v>
      </c>
      <c r="G97" s="151"/>
      <c r="H97" s="151"/>
      <c r="I97" s="154"/>
      <c r="J97" s="36"/>
    </row>
    <row r="98" spans="1:10" ht="27.75" customHeight="1">
      <c r="A98" s="148" t="s">
        <v>610</v>
      </c>
      <c r="B98" s="23"/>
      <c r="C98" s="156" t="s">
        <v>98</v>
      </c>
      <c r="D98" s="120">
        <v>-1.2450000000000001</v>
      </c>
      <c r="E98" s="121">
        <v>-0.13900000000000001</v>
      </c>
      <c r="F98" s="122">
        <v>-7.0000000000000001E-3</v>
      </c>
      <c r="G98" s="150">
        <v>0</v>
      </c>
      <c r="H98" s="151"/>
      <c r="I98" s="154"/>
      <c r="J98" s="36"/>
    </row>
    <row r="99" spans="1:10" ht="27.75" customHeight="1">
      <c r="A99" s="148" t="s">
        <v>611</v>
      </c>
      <c r="B99" s="23"/>
      <c r="C99" s="156" t="s">
        <v>98</v>
      </c>
      <c r="D99" s="120">
        <v>-1.258</v>
      </c>
      <c r="E99" s="121">
        <v>-0.129</v>
      </c>
      <c r="F99" s="122">
        <v>-6.0000000000000001E-3</v>
      </c>
      <c r="G99" s="150">
        <v>0</v>
      </c>
      <c r="H99" s="151"/>
      <c r="I99" s="154"/>
      <c r="J99" s="36"/>
    </row>
    <row r="100" spans="1:10" ht="27.75" customHeight="1">
      <c r="A100" s="148" t="s">
        <v>612</v>
      </c>
      <c r="B100" s="23"/>
      <c r="C100" s="156">
        <v>0</v>
      </c>
      <c r="D100" s="120">
        <v>-1.2450000000000001</v>
      </c>
      <c r="E100" s="121">
        <v>-0.13900000000000001</v>
      </c>
      <c r="F100" s="122">
        <v>-7.0000000000000001E-3</v>
      </c>
      <c r="G100" s="150">
        <v>0</v>
      </c>
      <c r="H100" s="151"/>
      <c r="I100" s="154"/>
      <c r="J100" s="35">
        <v>4.2999999999999997E-2</v>
      </c>
    </row>
    <row r="101" spans="1:10" ht="27.75" customHeight="1">
      <c r="A101" s="148" t="s">
        <v>613</v>
      </c>
      <c r="B101" s="23"/>
      <c r="C101" s="156">
        <v>0</v>
      </c>
      <c r="D101" s="120">
        <v>-1.258</v>
      </c>
      <c r="E101" s="121">
        <v>-0.129</v>
      </c>
      <c r="F101" s="122">
        <v>-6.0000000000000001E-3</v>
      </c>
      <c r="G101" s="150">
        <v>0</v>
      </c>
      <c r="H101" s="151"/>
      <c r="I101" s="154"/>
      <c r="J101" s="35">
        <v>4.3999999999999997E-2</v>
      </c>
    </row>
    <row r="102" spans="1:10" ht="27.75" customHeight="1">
      <c r="A102" s="148" t="s">
        <v>614</v>
      </c>
      <c r="B102" s="23"/>
      <c r="C102" s="156">
        <v>0</v>
      </c>
      <c r="D102" s="120">
        <v>-1.6359999999999999</v>
      </c>
      <c r="E102" s="121">
        <v>-0.109</v>
      </c>
      <c r="F102" s="122">
        <v>-3.0000000000000001E-3</v>
      </c>
      <c r="G102" s="150">
        <v>121.83</v>
      </c>
      <c r="H102" s="151"/>
      <c r="I102" s="154"/>
      <c r="J102" s="35">
        <v>6.4000000000000001E-2</v>
      </c>
    </row>
    <row r="103" spans="1:10" ht="27.75" customHeight="1">
      <c r="A103" s="148" t="s">
        <v>615</v>
      </c>
      <c r="B103" s="23"/>
      <c r="C103" s="149" t="s">
        <v>69</v>
      </c>
      <c r="D103" s="120">
        <v>0.34699999999999998</v>
      </c>
      <c r="E103" s="121">
        <v>5.3999999999999999E-2</v>
      </c>
      <c r="F103" s="122">
        <v>1.9E-2</v>
      </c>
      <c r="G103" s="150">
        <v>0.35</v>
      </c>
      <c r="H103" s="151"/>
      <c r="I103" s="154"/>
      <c r="J103" s="36"/>
    </row>
    <row r="104" spans="1:10" ht="27.75" customHeight="1">
      <c r="A104" s="148" t="s">
        <v>616</v>
      </c>
      <c r="B104" s="23"/>
      <c r="C104" s="156" t="s">
        <v>518</v>
      </c>
      <c r="D104" s="120">
        <v>0.34699999999999998</v>
      </c>
      <c r="E104" s="121">
        <v>5.3999999999999999E-2</v>
      </c>
      <c r="F104" s="122">
        <v>1.9E-2</v>
      </c>
      <c r="G104" s="151"/>
      <c r="H104" s="151"/>
      <c r="I104" s="154"/>
      <c r="J104" s="36"/>
    </row>
    <row r="105" spans="1:10" ht="27.75" customHeight="1">
      <c r="A105" s="148" t="s">
        <v>617</v>
      </c>
      <c r="B105" s="23"/>
      <c r="C105" s="149" t="s">
        <v>76</v>
      </c>
      <c r="D105" s="120">
        <v>0.35399999999999998</v>
      </c>
      <c r="E105" s="121">
        <v>5.5E-2</v>
      </c>
      <c r="F105" s="122">
        <v>1.9E-2</v>
      </c>
      <c r="G105" s="150">
        <v>0.39</v>
      </c>
      <c r="H105" s="151"/>
      <c r="I105" s="154"/>
      <c r="J105" s="36"/>
    </row>
    <row r="106" spans="1:10" ht="27.75" customHeight="1">
      <c r="A106" s="148" t="s">
        <v>618</v>
      </c>
      <c r="B106" s="23"/>
      <c r="C106" s="156" t="s">
        <v>80</v>
      </c>
      <c r="D106" s="120">
        <v>0.35399999999999998</v>
      </c>
      <c r="E106" s="121">
        <v>5.5E-2</v>
      </c>
      <c r="F106" s="122">
        <v>1.9E-2</v>
      </c>
      <c r="G106" s="151"/>
      <c r="H106" s="151"/>
      <c r="I106" s="154"/>
      <c r="J106" s="36"/>
    </row>
    <row r="107" spans="1:10" ht="27.75" customHeight="1">
      <c r="A107" s="148" t="s">
        <v>619</v>
      </c>
      <c r="B107" s="23"/>
      <c r="C107" s="156">
        <v>0</v>
      </c>
      <c r="D107" s="120">
        <v>0.26200000000000001</v>
      </c>
      <c r="E107" s="121">
        <v>4.1000000000000002E-2</v>
      </c>
      <c r="F107" s="122">
        <v>1.9E-2</v>
      </c>
      <c r="G107" s="150">
        <v>0.94</v>
      </c>
      <c r="H107" s="150">
        <v>0.1</v>
      </c>
      <c r="I107" s="155">
        <v>0.18</v>
      </c>
      <c r="J107" s="35">
        <v>8.0000000000000002E-3</v>
      </c>
    </row>
    <row r="108" spans="1:10" ht="27.75" customHeight="1">
      <c r="A108" s="148" t="s">
        <v>620</v>
      </c>
      <c r="B108" s="23"/>
      <c r="C108" s="156">
        <v>0</v>
      </c>
      <c r="D108" s="120">
        <v>0.27100000000000002</v>
      </c>
      <c r="E108" s="121">
        <v>4.3999999999999997E-2</v>
      </c>
      <c r="F108" s="122">
        <v>2.8000000000000001E-2</v>
      </c>
      <c r="G108" s="150">
        <v>2.13</v>
      </c>
      <c r="H108" s="150">
        <v>0.27</v>
      </c>
      <c r="I108" s="155">
        <v>0.36</v>
      </c>
      <c r="J108" s="35">
        <v>7.0000000000000001E-3</v>
      </c>
    </row>
    <row r="109" spans="1:10" ht="27.75" customHeight="1">
      <c r="A109" s="148" t="s">
        <v>621</v>
      </c>
      <c r="B109" s="23"/>
      <c r="C109" s="156">
        <v>0</v>
      </c>
      <c r="D109" s="120">
        <v>0.253</v>
      </c>
      <c r="E109" s="121">
        <v>4.3999999999999997E-2</v>
      </c>
      <c r="F109" s="122">
        <v>3.1E-2</v>
      </c>
      <c r="G109" s="150">
        <v>12.01</v>
      </c>
      <c r="H109" s="150">
        <v>0.37</v>
      </c>
      <c r="I109" s="155">
        <v>0.45</v>
      </c>
      <c r="J109" s="35">
        <v>6.0000000000000001E-3</v>
      </c>
    </row>
    <row r="110" spans="1:10" ht="27.75" customHeight="1">
      <c r="A110" s="148" t="s">
        <v>622</v>
      </c>
      <c r="B110" s="23"/>
      <c r="C110" s="156">
        <v>0</v>
      </c>
      <c r="D110" s="120">
        <v>0.245</v>
      </c>
      <c r="E110" s="121">
        <v>2.4E-2</v>
      </c>
      <c r="F110" s="122">
        <v>1E-3</v>
      </c>
      <c r="G110" s="150">
        <v>0.94</v>
      </c>
      <c r="H110" s="150">
        <v>0.1</v>
      </c>
      <c r="I110" s="155">
        <v>0.18</v>
      </c>
      <c r="J110" s="35">
        <v>8.0000000000000002E-3</v>
      </c>
    </row>
    <row r="111" spans="1:10" ht="27.75" customHeight="1">
      <c r="A111" s="148" t="s">
        <v>623</v>
      </c>
      <c r="B111" s="23"/>
      <c r="C111" s="156">
        <v>0</v>
      </c>
      <c r="D111" s="120">
        <v>0.24399999999999999</v>
      </c>
      <c r="E111" s="121">
        <v>1.6E-2</v>
      </c>
      <c r="F111" s="122">
        <v>0</v>
      </c>
      <c r="G111" s="150">
        <v>2.13</v>
      </c>
      <c r="H111" s="150">
        <v>0.27</v>
      </c>
      <c r="I111" s="155">
        <v>0.36</v>
      </c>
      <c r="J111" s="35">
        <v>7.0000000000000001E-3</v>
      </c>
    </row>
    <row r="112" spans="1:10" ht="27.75" customHeight="1">
      <c r="A112" s="148" t="s">
        <v>624</v>
      </c>
      <c r="B112" s="23"/>
      <c r="C112" s="156">
        <v>0</v>
      </c>
      <c r="D112" s="120">
        <v>0.222</v>
      </c>
      <c r="E112" s="121">
        <v>1.2999999999999999E-2</v>
      </c>
      <c r="F112" s="122">
        <v>0</v>
      </c>
      <c r="G112" s="150">
        <v>12.01</v>
      </c>
      <c r="H112" s="150">
        <v>0.37</v>
      </c>
      <c r="I112" s="155">
        <v>0.45</v>
      </c>
      <c r="J112" s="35">
        <v>6.0000000000000001E-3</v>
      </c>
    </row>
    <row r="113" spans="1:10" ht="27.75" customHeight="1">
      <c r="A113" s="148" t="s">
        <v>625</v>
      </c>
      <c r="B113" s="23"/>
      <c r="C113" s="156" t="s">
        <v>96</v>
      </c>
      <c r="D113" s="123">
        <v>0.52</v>
      </c>
      <c r="E113" s="124">
        <v>0.11700000000000001</v>
      </c>
      <c r="F113" s="122">
        <v>8.8999999999999996E-2</v>
      </c>
      <c r="G113" s="151"/>
      <c r="H113" s="151"/>
      <c r="I113" s="154"/>
      <c r="J113" s="36"/>
    </row>
    <row r="114" spans="1:10" ht="27.75" customHeight="1">
      <c r="A114" s="148" t="s">
        <v>626</v>
      </c>
      <c r="B114" s="23"/>
      <c r="C114" s="156" t="s">
        <v>98</v>
      </c>
      <c r="D114" s="120">
        <v>-0.34499999999999997</v>
      </c>
      <c r="E114" s="121">
        <v>-3.7999999999999999E-2</v>
      </c>
      <c r="F114" s="122">
        <v>-2E-3</v>
      </c>
      <c r="G114" s="150">
        <v>0</v>
      </c>
      <c r="H114" s="151"/>
      <c r="I114" s="154"/>
      <c r="J114" s="36"/>
    </row>
    <row r="115" spans="1:10" ht="27.75" customHeight="1">
      <c r="A115" s="148" t="s">
        <v>627</v>
      </c>
      <c r="B115" s="23"/>
      <c r="C115" s="156" t="s">
        <v>98</v>
      </c>
      <c r="D115" s="120">
        <v>-0.34799999999999998</v>
      </c>
      <c r="E115" s="121">
        <v>-3.5999999999999997E-2</v>
      </c>
      <c r="F115" s="122">
        <v>-2E-3</v>
      </c>
      <c r="G115" s="150">
        <v>0</v>
      </c>
      <c r="H115" s="151"/>
      <c r="I115" s="154"/>
      <c r="J115" s="36"/>
    </row>
    <row r="116" spans="1:10" ht="27.75" customHeight="1">
      <c r="A116" s="148" t="s">
        <v>628</v>
      </c>
      <c r="B116" s="23"/>
      <c r="C116" s="156">
        <v>0</v>
      </c>
      <c r="D116" s="120">
        <v>-0.34499999999999997</v>
      </c>
      <c r="E116" s="121">
        <v>-3.7999999999999999E-2</v>
      </c>
      <c r="F116" s="122">
        <v>-2E-3</v>
      </c>
      <c r="G116" s="150">
        <v>0</v>
      </c>
      <c r="H116" s="151"/>
      <c r="I116" s="154"/>
      <c r="J116" s="35">
        <v>1.2E-2</v>
      </c>
    </row>
    <row r="117" spans="1:10" ht="27.75" customHeight="1">
      <c r="A117" s="148" t="s">
        <v>629</v>
      </c>
      <c r="B117" s="23"/>
      <c r="C117" s="156">
        <v>0</v>
      </c>
      <c r="D117" s="120">
        <v>-0.34799999999999998</v>
      </c>
      <c r="E117" s="121">
        <v>-3.5999999999999997E-2</v>
      </c>
      <c r="F117" s="122">
        <v>-2E-3</v>
      </c>
      <c r="G117" s="150">
        <v>0</v>
      </c>
      <c r="H117" s="151"/>
      <c r="I117" s="154"/>
      <c r="J117" s="35">
        <v>1.2E-2</v>
      </c>
    </row>
    <row r="118" spans="1:10" ht="27.75" customHeight="1">
      <c r="A118" s="148" t="s">
        <v>630</v>
      </c>
      <c r="B118" s="23"/>
      <c r="C118" s="156">
        <v>0</v>
      </c>
      <c r="D118" s="120">
        <v>-0.45300000000000001</v>
      </c>
      <c r="E118" s="121">
        <v>-0.03</v>
      </c>
      <c r="F118" s="122">
        <v>-1E-3</v>
      </c>
      <c r="G118" s="150">
        <v>33.729999999999997</v>
      </c>
      <c r="H118" s="151"/>
      <c r="I118" s="154"/>
      <c r="J118" s="35">
        <v>1.7999999999999999E-2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0:D10"/>
    <mergeCell ref="F10:G10"/>
    <mergeCell ref="H10:J10"/>
    <mergeCell ref="F9:G9"/>
    <mergeCell ref="A4:D4"/>
    <mergeCell ref="F6:G6"/>
    <mergeCell ref="F7:G7"/>
    <mergeCell ref="F8:G8"/>
    <mergeCell ref="B1:D1"/>
    <mergeCell ref="F1:H1"/>
    <mergeCell ref="A2:J2"/>
    <mergeCell ref="F4:J4"/>
    <mergeCell ref="F5:G5"/>
  </mergeCells>
  <phoneticPr fontId="8"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15 C24 C40 C56 C72 C88 C104 C17 C26 C42 C58 C74 C90 C10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56"/>
  <sheetViews>
    <sheetView showGridLines="0" zoomScale="80" zoomScaleNormal="80" zoomScaleSheetLayoutView="100" workbookViewId="0">
      <selection activeCell="G3" sqref="G3"/>
    </sheetView>
  </sheetViews>
  <sheetFormatPr defaultRowHeight="12.5"/>
  <cols>
    <col min="1" max="6" width="24" customWidth="1"/>
  </cols>
  <sheetData>
    <row r="1" spans="1:6" ht="27.75" customHeight="1">
      <c r="A1" s="199" t="s">
        <v>33</v>
      </c>
    </row>
    <row r="2" spans="1:6" ht="22" customHeight="1">
      <c r="A2" s="285"/>
      <c r="B2" s="264"/>
      <c r="C2" s="264"/>
      <c r="D2" s="264"/>
      <c r="E2" s="264"/>
    </row>
    <row r="3" spans="1:6" ht="47.25" customHeight="1">
      <c r="A3" s="230" t="str">
        <f>Overview!B4&amp; " - LLFs for year beginning "&amp;Overview!D4</f>
        <v>Southern Electric Power Distribution plc - LLFs for year beginning 1 April 2021</v>
      </c>
      <c r="B3" s="230"/>
      <c r="C3" s="230"/>
      <c r="D3" s="230"/>
      <c r="E3" s="230"/>
    </row>
    <row r="4" spans="1:6" ht="19.5" customHeight="1">
      <c r="A4" s="286" t="s">
        <v>36</v>
      </c>
      <c r="B4" s="19" t="s">
        <v>631</v>
      </c>
      <c r="C4" s="19" t="s">
        <v>632</v>
      </c>
      <c r="D4" s="19" t="s">
        <v>633</v>
      </c>
      <c r="E4" s="19" t="s">
        <v>634</v>
      </c>
    </row>
    <row r="5" spans="1:6" ht="19.5" customHeight="1">
      <c r="A5" s="287"/>
      <c r="B5" s="19" t="s">
        <v>635</v>
      </c>
      <c r="C5" s="19" t="s">
        <v>636</v>
      </c>
      <c r="D5" s="19" t="s">
        <v>637</v>
      </c>
      <c r="E5" s="19" t="s">
        <v>638</v>
      </c>
    </row>
    <row r="6" spans="1:6" ht="45" customHeight="1">
      <c r="A6" s="69" t="s">
        <v>639</v>
      </c>
      <c r="B6" s="172" t="s">
        <v>640</v>
      </c>
      <c r="C6" s="173" t="s">
        <v>641</v>
      </c>
      <c r="D6" s="73" t="s">
        <v>642</v>
      </c>
      <c r="E6" s="20" t="s">
        <v>643</v>
      </c>
    </row>
    <row r="7" spans="1:6" ht="56.25" customHeight="1">
      <c r="A7" s="69" t="s">
        <v>644</v>
      </c>
      <c r="B7" s="174"/>
      <c r="C7" s="174"/>
      <c r="D7" s="73" t="s">
        <v>645</v>
      </c>
      <c r="E7" s="20" t="s">
        <v>643</v>
      </c>
    </row>
    <row r="8" spans="1:6" ht="45" customHeight="1">
      <c r="A8" s="196" t="s">
        <v>54</v>
      </c>
      <c r="B8" s="246" t="s">
        <v>55</v>
      </c>
      <c r="C8" s="247"/>
      <c r="D8" s="247"/>
      <c r="E8" s="248"/>
    </row>
    <row r="9" spans="1:6" ht="13">
      <c r="A9" s="13"/>
      <c r="B9" s="12"/>
      <c r="C9" s="12"/>
      <c r="D9" s="12"/>
      <c r="E9" s="12"/>
    </row>
    <row r="10" spans="1:6">
      <c r="B10" s="12"/>
      <c r="C10" s="12"/>
      <c r="D10" s="12"/>
      <c r="E10" s="12"/>
    </row>
    <row r="11" spans="1:6" ht="22.5" customHeight="1">
      <c r="A11" s="234" t="s">
        <v>646</v>
      </c>
      <c r="B11" s="284"/>
      <c r="C11" s="284"/>
      <c r="D11" s="284"/>
      <c r="E11" s="284"/>
      <c r="F11" s="235"/>
    </row>
    <row r="12" spans="1:6" ht="22.5" customHeight="1">
      <c r="A12" s="234" t="s">
        <v>647</v>
      </c>
      <c r="B12" s="284"/>
      <c r="C12" s="284"/>
      <c r="D12" s="284"/>
      <c r="E12" s="284"/>
      <c r="F12" s="235"/>
    </row>
    <row r="13" spans="1:6" ht="33" customHeight="1">
      <c r="A13" s="19" t="s">
        <v>648</v>
      </c>
      <c r="B13" s="19" t="s">
        <v>631</v>
      </c>
      <c r="C13" s="19" t="s">
        <v>632</v>
      </c>
      <c r="D13" s="19" t="s">
        <v>633</v>
      </c>
      <c r="E13" s="19" t="s">
        <v>634</v>
      </c>
      <c r="F13" s="19" t="s">
        <v>649</v>
      </c>
    </row>
    <row r="14" spans="1:6" ht="131.15" customHeight="1">
      <c r="A14" s="1" t="s">
        <v>650</v>
      </c>
      <c r="B14" s="203">
        <v>1.0880000000000001</v>
      </c>
      <c r="C14" s="203">
        <v>1.0820000000000001</v>
      </c>
      <c r="D14" s="203">
        <v>1.0740000000000001</v>
      </c>
      <c r="E14" s="203">
        <v>1.071</v>
      </c>
      <c r="F14" s="1" t="s">
        <v>651</v>
      </c>
    </row>
    <row r="15" spans="1:6" ht="57" customHeight="1">
      <c r="A15" s="1" t="s">
        <v>652</v>
      </c>
      <c r="B15" s="203">
        <v>1.044</v>
      </c>
      <c r="C15" s="203">
        <v>1.0429999999999999</v>
      </c>
      <c r="D15" s="203">
        <v>1.0429999999999999</v>
      </c>
      <c r="E15" s="203">
        <v>1.0469999999999999</v>
      </c>
      <c r="F15" s="1" t="s">
        <v>653</v>
      </c>
    </row>
    <row r="16" spans="1:6" ht="63" customHeight="1">
      <c r="A16" s="1" t="s">
        <v>654</v>
      </c>
      <c r="B16" s="203">
        <v>1.028</v>
      </c>
      <c r="C16" s="203">
        <v>1.026</v>
      </c>
      <c r="D16" s="203">
        <v>1.0229999999999999</v>
      </c>
      <c r="E16" s="203">
        <v>1.02</v>
      </c>
      <c r="F16" s="1" t="s">
        <v>655</v>
      </c>
    </row>
    <row r="17" spans="1:6" ht="69.650000000000006" customHeight="1">
      <c r="A17" s="1" t="s">
        <v>656</v>
      </c>
      <c r="B17" s="203">
        <v>1.0189999999999999</v>
      </c>
      <c r="C17" s="203">
        <v>1.018</v>
      </c>
      <c r="D17" s="203">
        <v>1.016</v>
      </c>
      <c r="E17" s="203">
        <v>1.0149999999999999</v>
      </c>
      <c r="F17" s="200" t="s">
        <v>657</v>
      </c>
    </row>
    <row r="18" spans="1:6" ht="22.5" customHeight="1">
      <c r="A18" s="1" t="s">
        <v>658</v>
      </c>
      <c r="B18" s="203">
        <v>1.014</v>
      </c>
      <c r="C18" s="203">
        <v>1.0129999999999999</v>
      </c>
      <c r="D18" s="203">
        <v>1.0109999999999999</v>
      </c>
      <c r="E18" s="203">
        <v>1.01</v>
      </c>
      <c r="F18" s="200" t="s">
        <v>659</v>
      </c>
    </row>
    <row r="19" spans="1:6" ht="22.5" customHeight="1">
      <c r="A19" s="1" t="s">
        <v>660</v>
      </c>
      <c r="B19" s="203">
        <v>1.008</v>
      </c>
      <c r="C19" s="203">
        <v>1.0069999999999999</v>
      </c>
      <c r="D19" s="203">
        <v>1.0069999999999999</v>
      </c>
      <c r="E19" s="203">
        <v>1.006</v>
      </c>
      <c r="F19" s="200" t="s">
        <v>661</v>
      </c>
    </row>
    <row r="20" spans="1:6" ht="22.5" customHeight="1">
      <c r="A20" s="1" t="s">
        <v>662</v>
      </c>
      <c r="B20" s="203">
        <v>1.004</v>
      </c>
      <c r="C20" s="203">
        <v>1.004</v>
      </c>
      <c r="D20" s="203">
        <v>1.0029999999999999</v>
      </c>
      <c r="E20" s="203">
        <v>1.0029999999999999</v>
      </c>
      <c r="F20" s="200" t="s">
        <v>663</v>
      </c>
    </row>
    <row r="22" spans="1:6" ht="21.65" customHeight="1">
      <c r="A22" s="234" t="s">
        <v>664</v>
      </c>
      <c r="B22" s="284"/>
      <c r="C22" s="284"/>
      <c r="D22" s="284"/>
      <c r="E22" s="284"/>
      <c r="F22" s="235"/>
    </row>
    <row r="23" spans="1:6" ht="22.5" customHeight="1">
      <c r="A23" s="234" t="s">
        <v>665</v>
      </c>
      <c r="B23" s="284"/>
      <c r="C23" s="284"/>
      <c r="D23" s="284"/>
      <c r="E23" s="284"/>
      <c r="F23" s="235"/>
    </row>
    <row r="24" spans="1:6" ht="33" customHeight="1">
      <c r="A24" s="19" t="s">
        <v>666</v>
      </c>
      <c r="B24" s="19" t="s">
        <v>631</v>
      </c>
      <c r="C24" s="19" t="s">
        <v>632</v>
      </c>
      <c r="D24" s="19" t="s">
        <v>633</v>
      </c>
      <c r="E24" s="19" t="s">
        <v>634</v>
      </c>
      <c r="F24" s="19" t="s">
        <v>649</v>
      </c>
    </row>
    <row r="25" spans="1:6" ht="22.5" customHeight="1">
      <c r="A25" s="1" t="s">
        <v>667</v>
      </c>
      <c r="B25" s="201">
        <v>1.0189999999999999</v>
      </c>
      <c r="C25" s="201">
        <v>1.018</v>
      </c>
      <c r="D25" s="201">
        <v>1.016</v>
      </c>
      <c r="E25" s="201">
        <v>1.0149999999999999</v>
      </c>
      <c r="F25" s="202">
        <v>700</v>
      </c>
    </row>
    <row r="26" spans="1:6" ht="22.5" customHeight="1">
      <c r="A26" s="1" t="s">
        <v>668</v>
      </c>
      <c r="B26" s="201">
        <v>1.0189999999999999</v>
      </c>
      <c r="C26" s="201">
        <v>1.018</v>
      </c>
      <c r="D26" s="201">
        <v>1.016</v>
      </c>
      <c r="E26" s="201">
        <v>1.0149999999999999</v>
      </c>
      <c r="F26" s="202">
        <v>701</v>
      </c>
    </row>
    <row r="27" spans="1:6" ht="22.5" customHeight="1">
      <c r="A27" s="1" t="s">
        <v>669</v>
      </c>
      <c r="B27" s="201">
        <v>1.0189999999999999</v>
      </c>
      <c r="C27" s="201">
        <v>1.018</v>
      </c>
      <c r="D27" s="201">
        <v>1.016</v>
      </c>
      <c r="E27" s="201">
        <v>1.0149999999999999</v>
      </c>
      <c r="F27" s="202">
        <v>702</v>
      </c>
    </row>
    <row r="28" spans="1:6" ht="22.5" customHeight="1">
      <c r="A28" s="1" t="s">
        <v>670</v>
      </c>
      <c r="B28" s="201">
        <v>1.0189999999999999</v>
      </c>
      <c r="C28" s="201">
        <v>1.018</v>
      </c>
      <c r="D28" s="201">
        <v>1.016</v>
      </c>
      <c r="E28" s="201">
        <v>1.0149999999999999</v>
      </c>
      <c r="F28" s="202">
        <v>704</v>
      </c>
    </row>
    <row r="29" spans="1:6" ht="22.5" customHeight="1">
      <c r="A29" s="1" t="s">
        <v>671</v>
      </c>
      <c r="B29" s="201">
        <v>1.0189999999999999</v>
      </c>
      <c r="C29" s="201">
        <v>1.018</v>
      </c>
      <c r="D29" s="201">
        <v>1.016</v>
      </c>
      <c r="E29" s="201">
        <v>1.0149999999999999</v>
      </c>
      <c r="F29" s="202">
        <v>706</v>
      </c>
    </row>
    <row r="30" spans="1:6" ht="22.5" customHeight="1">
      <c r="A30" s="1" t="s">
        <v>672</v>
      </c>
      <c r="B30" s="201">
        <v>1.0189999999999999</v>
      </c>
      <c r="C30" s="201">
        <v>1.018</v>
      </c>
      <c r="D30" s="201">
        <v>1.016</v>
      </c>
      <c r="E30" s="201">
        <v>1.0149999999999999</v>
      </c>
      <c r="F30" s="202">
        <v>707</v>
      </c>
    </row>
    <row r="31" spans="1:6" ht="22.5" customHeight="1">
      <c r="A31" s="1" t="s">
        <v>673</v>
      </c>
      <c r="B31" s="201">
        <v>1.0189999999999999</v>
      </c>
      <c r="C31" s="201">
        <v>1.018</v>
      </c>
      <c r="D31" s="201">
        <v>1.016</v>
      </c>
      <c r="E31" s="201">
        <v>1.0149999999999999</v>
      </c>
      <c r="F31" s="202">
        <v>708</v>
      </c>
    </row>
    <row r="32" spans="1:6" ht="22.5" customHeight="1">
      <c r="A32" s="1" t="s">
        <v>674</v>
      </c>
      <c r="B32" s="201">
        <v>1.0189999999999999</v>
      </c>
      <c r="C32" s="201">
        <v>1.018</v>
      </c>
      <c r="D32" s="201">
        <v>1.016</v>
      </c>
      <c r="E32" s="201">
        <v>1.0149999999999999</v>
      </c>
      <c r="F32" s="202">
        <v>709</v>
      </c>
    </row>
    <row r="33" spans="1:6" ht="22.5" customHeight="1">
      <c r="A33" s="1" t="s">
        <v>675</v>
      </c>
      <c r="B33" s="201">
        <v>1.0189999999999999</v>
      </c>
      <c r="C33" s="201">
        <v>1.018</v>
      </c>
      <c r="D33" s="201">
        <v>1.016</v>
      </c>
      <c r="E33" s="201">
        <v>1.0149999999999999</v>
      </c>
      <c r="F33" s="202">
        <v>710</v>
      </c>
    </row>
    <row r="34" spans="1:6" ht="22.5" customHeight="1">
      <c r="A34" s="1" t="s">
        <v>676</v>
      </c>
      <c r="B34" s="201">
        <v>1.0189999999999999</v>
      </c>
      <c r="C34" s="201">
        <v>1.018</v>
      </c>
      <c r="D34" s="201">
        <v>1.016</v>
      </c>
      <c r="E34" s="201">
        <v>1.0149999999999999</v>
      </c>
      <c r="F34" s="202">
        <v>711</v>
      </c>
    </row>
    <row r="35" spans="1:6" ht="22.5" customHeight="1">
      <c r="A35" s="1" t="s">
        <v>677</v>
      </c>
      <c r="B35" s="201">
        <v>1.0189999999999999</v>
      </c>
      <c r="C35" s="201">
        <v>1.018</v>
      </c>
      <c r="D35" s="201">
        <v>1.016</v>
      </c>
      <c r="E35" s="201">
        <v>1.0149999999999999</v>
      </c>
      <c r="F35" s="202">
        <v>712</v>
      </c>
    </row>
    <row r="36" spans="1:6" ht="22.5" customHeight="1">
      <c r="A36" s="1" t="s">
        <v>678</v>
      </c>
      <c r="B36" s="201">
        <v>1.0189999999999999</v>
      </c>
      <c r="C36" s="201">
        <v>1.018</v>
      </c>
      <c r="D36" s="201">
        <v>1.016</v>
      </c>
      <c r="E36" s="201">
        <v>1.0149999999999999</v>
      </c>
      <c r="F36" s="202">
        <v>713</v>
      </c>
    </row>
    <row r="37" spans="1:6" ht="22.5" customHeight="1">
      <c r="A37" s="1" t="s">
        <v>679</v>
      </c>
      <c r="B37" s="201">
        <v>1.0189999999999999</v>
      </c>
      <c r="C37" s="201">
        <v>1.018</v>
      </c>
      <c r="D37" s="201">
        <v>1.016</v>
      </c>
      <c r="E37" s="201">
        <v>1.0149999999999999</v>
      </c>
      <c r="F37" s="202">
        <v>714</v>
      </c>
    </row>
    <row r="38" spans="1:6" ht="22.5" customHeight="1">
      <c r="A38" s="1" t="s">
        <v>680</v>
      </c>
      <c r="B38" s="201">
        <v>1.0189999999999999</v>
      </c>
      <c r="C38" s="201">
        <v>1.018</v>
      </c>
      <c r="D38" s="201">
        <v>1.016</v>
      </c>
      <c r="E38" s="201">
        <v>1.0149999999999999</v>
      </c>
      <c r="F38" s="202">
        <v>715</v>
      </c>
    </row>
    <row r="39" spans="1:6" ht="22.5" customHeight="1">
      <c r="A39" s="1" t="s">
        <v>681</v>
      </c>
      <c r="B39" s="201">
        <v>1.0189999999999999</v>
      </c>
      <c r="C39" s="201">
        <v>1.018</v>
      </c>
      <c r="D39" s="201">
        <v>1.016</v>
      </c>
      <c r="E39" s="201">
        <v>1.0149999999999999</v>
      </c>
      <c r="F39" s="202">
        <v>716</v>
      </c>
    </row>
    <row r="40" spans="1:6" ht="22.5" customHeight="1">
      <c r="A40" s="1" t="s">
        <v>682</v>
      </c>
      <c r="B40" s="201">
        <v>1.0189999999999999</v>
      </c>
      <c r="C40" s="201">
        <v>1.018</v>
      </c>
      <c r="D40" s="201">
        <v>1.016</v>
      </c>
      <c r="E40" s="201">
        <v>1.0149999999999999</v>
      </c>
      <c r="F40" s="202">
        <v>717</v>
      </c>
    </row>
    <row r="41" spans="1:6" ht="22.5" customHeight="1">
      <c r="A41" s="1" t="s">
        <v>683</v>
      </c>
      <c r="B41" s="201">
        <v>1.0189999999999999</v>
      </c>
      <c r="C41" s="201">
        <v>1.018</v>
      </c>
      <c r="D41" s="201">
        <v>1.016</v>
      </c>
      <c r="E41" s="201">
        <v>1.0149999999999999</v>
      </c>
      <c r="F41" s="202">
        <v>718</v>
      </c>
    </row>
    <row r="42" spans="1:6" ht="22.5" customHeight="1">
      <c r="A42" s="1" t="s">
        <v>684</v>
      </c>
      <c r="B42" s="201">
        <v>1.0189999999999999</v>
      </c>
      <c r="C42" s="201">
        <v>1.018</v>
      </c>
      <c r="D42" s="201">
        <v>1.016</v>
      </c>
      <c r="E42" s="201">
        <v>1.0149999999999999</v>
      </c>
      <c r="F42" s="202">
        <v>719</v>
      </c>
    </row>
    <row r="43" spans="1:6" ht="22.5" customHeight="1">
      <c r="A43" s="1" t="s">
        <v>685</v>
      </c>
      <c r="B43" s="201">
        <v>1.0029999999999999</v>
      </c>
      <c r="C43" s="201">
        <v>1.0049999999999999</v>
      </c>
      <c r="D43" s="201">
        <v>1.006</v>
      </c>
      <c r="E43" s="201">
        <v>1.004</v>
      </c>
      <c r="F43" s="202">
        <v>800</v>
      </c>
    </row>
    <row r="44" spans="1:6" ht="22.5" customHeight="1">
      <c r="A44" s="1" t="s">
        <v>686</v>
      </c>
      <c r="B44" s="201">
        <v>1.008</v>
      </c>
      <c r="C44" s="201">
        <v>1.0089999999999999</v>
      </c>
      <c r="D44" s="201">
        <v>1.01</v>
      </c>
      <c r="E44" s="201">
        <v>1.008</v>
      </c>
      <c r="F44" s="202">
        <v>801</v>
      </c>
    </row>
    <row r="45" spans="1:6" ht="22.5" customHeight="1">
      <c r="A45" s="1" t="s">
        <v>687</v>
      </c>
      <c r="B45" s="201">
        <v>1.02</v>
      </c>
      <c r="C45" s="201">
        <v>1.02</v>
      </c>
      <c r="D45" s="201">
        <v>1.0229999999999999</v>
      </c>
      <c r="E45" s="201">
        <v>1.0169999999999999</v>
      </c>
      <c r="F45" s="202">
        <v>802</v>
      </c>
    </row>
    <row r="46" spans="1:6" ht="22.5" customHeight="1">
      <c r="A46" s="1" t="s">
        <v>688</v>
      </c>
      <c r="B46" s="201">
        <v>1.022</v>
      </c>
      <c r="C46" s="201">
        <v>1.0229999999999999</v>
      </c>
      <c r="D46" s="201">
        <v>1.028</v>
      </c>
      <c r="E46" s="201">
        <v>1.026</v>
      </c>
      <c r="F46" s="202">
        <v>803</v>
      </c>
    </row>
    <row r="47" spans="1:6" ht="22.5" customHeight="1">
      <c r="A47" s="1" t="s">
        <v>689</v>
      </c>
      <c r="B47" s="201">
        <v>1.018</v>
      </c>
      <c r="C47" s="201">
        <v>1.0189999999999999</v>
      </c>
      <c r="D47" s="201">
        <v>1.0229999999999999</v>
      </c>
      <c r="E47" s="201">
        <v>1.022</v>
      </c>
      <c r="F47" s="202">
        <v>817</v>
      </c>
    </row>
    <row r="48" spans="1:6" ht="22.5" customHeight="1">
      <c r="A48" s="1" t="s">
        <v>690</v>
      </c>
      <c r="B48" s="201">
        <v>1.0169999999999999</v>
      </c>
      <c r="C48" s="201">
        <v>1.018</v>
      </c>
      <c r="D48" s="201">
        <v>1.022</v>
      </c>
      <c r="E48" s="201">
        <v>1.0209999999999999</v>
      </c>
      <c r="F48" s="202">
        <v>837</v>
      </c>
    </row>
    <row r="49" spans="1:6" ht="22.5" customHeight="1">
      <c r="A49" s="1" t="s">
        <v>691</v>
      </c>
      <c r="B49" s="201">
        <v>1.01</v>
      </c>
      <c r="C49" s="201">
        <v>1.01</v>
      </c>
      <c r="D49" s="201">
        <v>1.0109999999999999</v>
      </c>
      <c r="E49" s="201">
        <v>1.008</v>
      </c>
      <c r="F49" s="202">
        <v>804</v>
      </c>
    </row>
    <row r="50" spans="1:6" ht="22.5" customHeight="1">
      <c r="A50" s="1" t="s">
        <v>692</v>
      </c>
      <c r="B50" s="201">
        <v>1.0129999999999999</v>
      </c>
      <c r="C50" s="201">
        <v>1.014</v>
      </c>
      <c r="D50" s="201">
        <v>1.0149999999999999</v>
      </c>
      <c r="E50" s="201">
        <v>1.0109999999999999</v>
      </c>
      <c r="F50" s="202">
        <v>805</v>
      </c>
    </row>
    <row r="51" spans="1:6" ht="22.5" customHeight="1">
      <c r="A51" s="1" t="s">
        <v>693</v>
      </c>
      <c r="B51" s="201">
        <v>1.0129999999999999</v>
      </c>
      <c r="C51" s="201">
        <v>1.0129999999999999</v>
      </c>
      <c r="D51" s="201">
        <v>1.018</v>
      </c>
      <c r="E51" s="201">
        <v>1.012</v>
      </c>
      <c r="F51" s="202">
        <v>806</v>
      </c>
    </row>
    <row r="52" spans="1:6" ht="22.5" customHeight="1">
      <c r="A52" s="1" t="s">
        <v>694</v>
      </c>
      <c r="B52" s="201">
        <v>1.0169999999999999</v>
      </c>
      <c r="C52" s="201">
        <v>1.0129999999999999</v>
      </c>
      <c r="D52" s="201">
        <v>1.0229999999999999</v>
      </c>
      <c r="E52" s="201">
        <v>1.014</v>
      </c>
      <c r="F52" s="202">
        <v>807</v>
      </c>
    </row>
    <row r="53" spans="1:6" ht="22.5" customHeight="1">
      <c r="A53" s="1" t="s">
        <v>695</v>
      </c>
      <c r="B53" s="201">
        <v>1.0109999999999999</v>
      </c>
      <c r="C53" s="201">
        <v>1.01</v>
      </c>
      <c r="D53" s="201">
        <v>1.012</v>
      </c>
      <c r="E53" s="201">
        <v>1.01</v>
      </c>
      <c r="F53" s="202">
        <v>808</v>
      </c>
    </row>
    <row r="54" spans="1:6" ht="22.5" customHeight="1">
      <c r="A54" s="1" t="s">
        <v>696</v>
      </c>
      <c r="B54" s="201">
        <v>1.0089999999999999</v>
      </c>
      <c r="C54" s="201">
        <v>1.0089999999999999</v>
      </c>
      <c r="D54" s="201">
        <v>1.01</v>
      </c>
      <c r="E54" s="201">
        <v>1.008</v>
      </c>
      <c r="F54" s="202">
        <v>809</v>
      </c>
    </row>
    <row r="55" spans="1:6" ht="22.5" customHeight="1">
      <c r="A55" s="1" t="s">
        <v>697</v>
      </c>
      <c r="B55" s="201">
        <v>1.004</v>
      </c>
      <c r="C55" s="201">
        <v>1.004</v>
      </c>
      <c r="D55" s="201">
        <v>1.004</v>
      </c>
      <c r="E55" s="201">
        <v>1.004</v>
      </c>
      <c r="F55" s="202">
        <v>810</v>
      </c>
    </row>
    <row r="56" spans="1:6" ht="22.5" customHeight="1">
      <c r="A56" s="1" t="s">
        <v>698</v>
      </c>
      <c r="B56" s="201">
        <v>1.022</v>
      </c>
      <c r="C56" s="201">
        <v>1.0249999999999999</v>
      </c>
      <c r="D56" s="201">
        <v>1.024</v>
      </c>
      <c r="E56" s="201">
        <v>1.0189999999999999</v>
      </c>
      <c r="F56" s="202">
        <v>811</v>
      </c>
    </row>
    <row r="57" spans="1:6" ht="22.5" customHeight="1">
      <c r="A57" s="1" t="s">
        <v>699</v>
      </c>
      <c r="B57" s="201">
        <v>1.034</v>
      </c>
      <c r="C57" s="201">
        <v>1.052</v>
      </c>
      <c r="D57" s="201">
        <v>1.079</v>
      </c>
      <c r="E57" s="201">
        <v>1.0449999999999999</v>
      </c>
      <c r="F57" s="202">
        <v>812</v>
      </c>
    </row>
    <row r="58" spans="1:6" ht="22.5" customHeight="1">
      <c r="A58" s="1" t="s">
        <v>700</v>
      </c>
      <c r="B58" s="201">
        <v>1.034</v>
      </c>
      <c r="C58" s="201">
        <v>1.052</v>
      </c>
      <c r="D58" s="201">
        <v>1.079</v>
      </c>
      <c r="E58" s="201">
        <v>1.0449999999999999</v>
      </c>
      <c r="F58" s="202">
        <v>812</v>
      </c>
    </row>
    <row r="59" spans="1:6" ht="22.5" customHeight="1">
      <c r="A59" s="1" t="s">
        <v>701</v>
      </c>
      <c r="B59" s="201">
        <v>1.0129999999999999</v>
      </c>
      <c r="C59" s="201">
        <v>1.0149999999999999</v>
      </c>
      <c r="D59" s="201">
        <v>1.0229999999999999</v>
      </c>
      <c r="E59" s="201">
        <v>1.016</v>
      </c>
      <c r="F59" s="202">
        <v>813</v>
      </c>
    </row>
    <row r="60" spans="1:6" ht="22.5" customHeight="1">
      <c r="A60" s="1" t="s">
        <v>702</v>
      </c>
      <c r="B60" s="201">
        <v>1.0269999999999999</v>
      </c>
      <c r="C60" s="201">
        <v>1.04</v>
      </c>
      <c r="D60" s="201">
        <v>1.0369999999999999</v>
      </c>
      <c r="E60" s="201">
        <v>1.026</v>
      </c>
      <c r="F60" s="202">
        <v>814</v>
      </c>
    </row>
    <row r="61" spans="1:6" ht="22.5" customHeight="1">
      <c r="A61" s="1" t="s">
        <v>703</v>
      </c>
      <c r="B61" s="201">
        <v>1.0049999999999999</v>
      </c>
      <c r="C61" s="201">
        <v>1.006</v>
      </c>
      <c r="D61" s="201">
        <v>1.0109999999999999</v>
      </c>
      <c r="E61" s="201">
        <v>1.004</v>
      </c>
      <c r="F61" s="202">
        <v>815</v>
      </c>
    </row>
    <row r="62" spans="1:6" ht="22.5" customHeight="1">
      <c r="A62" s="1" t="s">
        <v>704</v>
      </c>
      <c r="B62" s="201">
        <v>1.0049999999999999</v>
      </c>
      <c r="C62" s="201">
        <v>1.006</v>
      </c>
      <c r="D62" s="201">
        <v>1.006</v>
      </c>
      <c r="E62" s="201">
        <v>1.008</v>
      </c>
      <c r="F62" s="202">
        <v>816</v>
      </c>
    </row>
    <row r="63" spans="1:6" ht="22.5" customHeight="1">
      <c r="A63" s="1" t="s">
        <v>705</v>
      </c>
      <c r="B63" s="201">
        <v>1.0189999999999999</v>
      </c>
      <c r="C63" s="201">
        <v>1.022</v>
      </c>
      <c r="D63" s="201">
        <v>1.0249999999999999</v>
      </c>
      <c r="E63" s="201">
        <v>1.018</v>
      </c>
      <c r="F63" s="202">
        <v>818</v>
      </c>
    </row>
    <row r="64" spans="1:6" ht="22.5" customHeight="1">
      <c r="A64" s="1" t="s">
        <v>706</v>
      </c>
      <c r="B64" s="201">
        <v>0.999</v>
      </c>
      <c r="C64" s="201">
        <v>0.999</v>
      </c>
      <c r="D64" s="201">
        <v>1</v>
      </c>
      <c r="E64" s="201">
        <v>0.999</v>
      </c>
      <c r="F64" s="202">
        <v>819</v>
      </c>
    </row>
    <row r="65" spans="1:6" ht="22.5" customHeight="1">
      <c r="A65" s="1" t="s">
        <v>707</v>
      </c>
      <c r="B65" s="201">
        <v>0.999</v>
      </c>
      <c r="C65" s="201">
        <v>0.999</v>
      </c>
      <c r="D65" s="201">
        <v>0.999</v>
      </c>
      <c r="E65" s="201">
        <v>0.999</v>
      </c>
      <c r="F65" s="202">
        <v>7174</v>
      </c>
    </row>
    <row r="66" spans="1:6" ht="22.5" customHeight="1">
      <c r="A66" s="1" t="s">
        <v>708</v>
      </c>
      <c r="B66" s="201">
        <v>1</v>
      </c>
      <c r="C66" s="201">
        <v>1</v>
      </c>
      <c r="D66" s="201">
        <v>1.0009999999999999</v>
      </c>
      <c r="E66" s="201">
        <v>1</v>
      </c>
      <c r="F66" s="202">
        <v>823</v>
      </c>
    </row>
    <row r="67" spans="1:6" ht="22.5" customHeight="1">
      <c r="A67" s="1" t="s">
        <v>709</v>
      </c>
      <c r="B67" s="201">
        <v>1.04</v>
      </c>
      <c r="C67" s="201">
        <v>1.0389999999999999</v>
      </c>
      <c r="D67" s="201">
        <v>1.0880000000000001</v>
      </c>
      <c r="E67" s="201">
        <v>1.042</v>
      </c>
      <c r="F67" s="202">
        <v>824</v>
      </c>
    </row>
    <row r="68" spans="1:6" ht="22.5" customHeight="1">
      <c r="A68" s="1" t="s">
        <v>710</v>
      </c>
      <c r="B68" s="201">
        <v>1.008</v>
      </c>
      <c r="C68" s="201">
        <v>1.008</v>
      </c>
      <c r="D68" s="201">
        <v>1.008</v>
      </c>
      <c r="E68" s="201">
        <v>1.0069999999999999</v>
      </c>
      <c r="F68" s="202">
        <v>825</v>
      </c>
    </row>
    <row r="69" spans="1:6" ht="22.5" customHeight="1">
      <c r="A69" s="1" t="s">
        <v>711</v>
      </c>
      <c r="B69" s="201">
        <v>1.006</v>
      </c>
      <c r="C69" s="201">
        <v>1.006</v>
      </c>
      <c r="D69" s="201">
        <v>1.006</v>
      </c>
      <c r="E69" s="201">
        <v>1.0049999999999999</v>
      </c>
      <c r="F69" s="202">
        <v>826</v>
      </c>
    </row>
    <row r="70" spans="1:6" ht="22.5" customHeight="1">
      <c r="A70" s="1" t="s">
        <v>712</v>
      </c>
      <c r="B70" s="201">
        <v>1.0129999999999999</v>
      </c>
      <c r="C70" s="201">
        <v>1.0129999999999999</v>
      </c>
      <c r="D70" s="201">
        <v>1.014</v>
      </c>
      <c r="E70" s="201">
        <v>1.016</v>
      </c>
      <c r="F70" s="202">
        <v>827</v>
      </c>
    </row>
    <row r="71" spans="1:6" ht="22.5" customHeight="1">
      <c r="A71" s="1" t="s">
        <v>713</v>
      </c>
      <c r="B71" s="201">
        <v>1.0049999999999999</v>
      </c>
      <c r="C71" s="201">
        <v>1.0049999999999999</v>
      </c>
      <c r="D71" s="201">
        <v>1.0049999999999999</v>
      </c>
      <c r="E71" s="201">
        <v>1.0049999999999999</v>
      </c>
      <c r="F71" s="202">
        <v>829</v>
      </c>
    </row>
    <row r="72" spans="1:6" ht="22.5" customHeight="1">
      <c r="A72" s="1" t="s">
        <v>714</v>
      </c>
      <c r="B72" s="201">
        <v>1.006</v>
      </c>
      <c r="C72" s="201">
        <v>1.0069999999999999</v>
      </c>
      <c r="D72" s="201">
        <v>1.008</v>
      </c>
      <c r="E72" s="201">
        <v>1.006</v>
      </c>
      <c r="F72" s="202">
        <v>820</v>
      </c>
    </row>
    <row r="73" spans="1:6" ht="22.5" customHeight="1">
      <c r="A73" s="1" t="s">
        <v>715</v>
      </c>
      <c r="B73" s="201">
        <v>1.0029999999999999</v>
      </c>
      <c r="C73" s="201">
        <v>1.0029999999999999</v>
      </c>
      <c r="D73" s="201">
        <v>1.0029999999999999</v>
      </c>
      <c r="E73" s="201">
        <v>1.0029999999999999</v>
      </c>
      <c r="F73" s="202">
        <v>830</v>
      </c>
    </row>
    <row r="74" spans="1:6" ht="22.5" customHeight="1">
      <c r="A74" s="1" t="s">
        <v>716</v>
      </c>
      <c r="B74" s="201">
        <v>1.004</v>
      </c>
      <c r="C74" s="201">
        <v>1.004</v>
      </c>
      <c r="D74" s="201">
        <v>1.0029999999999999</v>
      </c>
      <c r="E74" s="201">
        <v>1.004</v>
      </c>
      <c r="F74" s="202">
        <v>854</v>
      </c>
    </row>
    <row r="75" spans="1:6" ht="22.5" customHeight="1">
      <c r="A75" s="1" t="s">
        <v>717</v>
      </c>
      <c r="B75" s="201">
        <v>0.999</v>
      </c>
      <c r="C75" s="201">
        <v>0.999</v>
      </c>
      <c r="D75" s="201">
        <v>0.999</v>
      </c>
      <c r="E75" s="201">
        <v>0.999</v>
      </c>
      <c r="F75" s="202">
        <v>835</v>
      </c>
    </row>
    <row r="76" spans="1:6" ht="22.5" customHeight="1">
      <c r="A76" s="1" t="s">
        <v>718</v>
      </c>
      <c r="B76" s="201">
        <v>1.0209999999999999</v>
      </c>
      <c r="C76" s="201">
        <v>1.0209999999999999</v>
      </c>
      <c r="D76" s="201">
        <v>1.026</v>
      </c>
      <c r="E76" s="201">
        <v>1.0189999999999999</v>
      </c>
      <c r="F76" s="202">
        <v>836</v>
      </c>
    </row>
    <row r="77" spans="1:6" ht="22.5" customHeight="1">
      <c r="A77" s="1" t="s">
        <v>719</v>
      </c>
      <c r="B77" s="201">
        <v>1.004</v>
      </c>
      <c r="C77" s="201">
        <v>1.0069999999999999</v>
      </c>
      <c r="D77" s="201">
        <v>1.0109999999999999</v>
      </c>
      <c r="E77" s="201">
        <v>1.008</v>
      </c>
      <c r="F77" s="202">
        <v>4033</v>
      </c>
    </row>
    <row r="78" spans="1:6" ht="22.5" customHeight="1">
      <c r="A78" s="1" t="s">
        <v>720</v>
      </c>
      <c r="B78" s="201">
        <v>1.002</v>
      </c>
      <c r="C78" s="201">
        <v>1.002</v>
      </c>
      <c r="D78" s="201">
        <v>1.0029999999999999</v>
      </c>
      <c r="E78" s="201">
        <v>1.004</v>
      </c>
      <c r="F78" s="202">
        <v>4548</v>
      </c>
    </row>
    <row r="79" spans="1:6" ht="22.5" customHeight="1">
      <c r="A79" s="1" t="s">
        <v>721</v>
      </c>
      <c r="B79" s="201">
        <v>1.093</v>
      </c>
      <c r="C79" s="201">
        <v>1.117</v>
      </c>
      <c r="D79" s="201">
        <v>1.1180000000000001</v>
      </c>
      <c r="E79" s="201">
        <v>1.083</v>
      </c>
      <c r="F79" s="202">
        <v>839</v>
      </c>
    </row>
    <row r="80" spans="1:6" ht="22.5" customHeight="1">
      <c r="A80" s="1" t="s">
        <v>722</v>
      </c>
      <c r="B80" s="201">
        <v>1.0660000000000001</v>
      </c>
      <c r="C80" s="201">
        <v>1.091</v>
      </c>
      <c r="D80" s="201">
        <v>1.0860000000000001</v>
      </c>
      <c r="E80" s="201">
        <v>1.069</v>
      </c>
      <c r="F80" s="202">
        <v>505</v>
      </c>
    </row>
    <row r="81" spans="1:6" ht="22.5" customHeight="1">
      <c r="A81" s="1" t="s">
        <v>723</v>
      </c>
      <c r="B81" s="201">
        <v>1</v>
      </c>
      <c r="C81" s="201">
        <v>1.0009999999999999</v>
      </c>
      <c r="D81" s="201">
        <v>1.0009999999999999</v>
      </c>
      <c r="E81" s="201">
        <v>0.998</v>
      </c>
      <c r="F81" s="202">
        <v>840</v>
      </c>
    </row>
    <row r="82" spans="1:6" ht="22.5" customHeight="1">
      <c r="A82" s="1" t="s">
        <v>724</v>
      </c>
      <c r="B82" s="201">
        <v>1.0189999999999999</v>
      </c>
      <c r="C82" s="201">
        <v>1.0209999999999999</v>
      </c>
      <c r="D82" s="201">
        <v>1.022</v>
      </c>
      <c r="E82" s="201">
        <v>1.018</v>
      </c>
      <c r="F82" s="202">
        <v>7393</v>
      </c>
    </row>
    <row r="83" spans="1:6" ht="22.5" customHeight="1">
      <c r="A83" s="1" t="s">
        <v>725</v>
      </c>
      <c r="B83" s="201">
        <v>1.0109999999999999</v>
      </c>
      <c r="C83" s="201">
        <v>1.012</v>
      </c>
      <c r="D83" s="201">
        <v>1.006</v>
      </c>
      <c r="E83" s="201">
        <v>1.0089999999999999</v>
      </c>
      <c r="F83" s="202">
        <v>7394</v>
      </c>
    </row>
    <row r="84" spans="1:6" ht="22.5" customHeight="1">
      <c r="A84" s="1" t="s">
        <v>726</v>
      </c>
      <c r="B84" s="201">
        <v>0.98699999999999999</v>
      </c>
      <c r="C84" s="201">
        <v>0.98599999999999999</v>
      </c>
      <c r="D84" s="201">
        <v>0.98599999999999999</v>
      </c>
      <c r="E84" s="201">
        <v>0.98399999999999999</v>
      </c>
      <c r="F84" s="202">
        <v>844</v>
      </c>
    </row>
    <row r="85" spans="1:6" ht="22.5" customHeight="1">
      <c r="A85" s="1" t="s">
        <v>727</v>
      </c>
      <c r="B85" s="201">
        <v>0.98699999999999999</v>
      </c>
      <c r="C85" s="201">
        <v>0.98599999999999999</v>
      </c>
      <c r="D85" s="201">
        <v>0.98599999999999999</v>
      </c>
      <c r="E85" s="201">
        <v>0.98399999999999999</v>
      </c>
      <c r="F85" s="202">
        <v>844</v>
      </c>
    </row>
    <row r="86" spans="1:6" ht="22.5" customHeight="1">
      <c r="A86" s="1" t="s">
        <v>728</v>
      </c>
      <c r="B86" s="201">
        <v>0.98699999999999999</v>
      </c>
      <c r="C86" s="201">
        <v>0.98599999999999999</v>
      </c>
      <c r="D86" s="201">
        <v>0.98599999999999999</v>
      </c>
      <c r="E86" s="201">
        <v>0.98399999999999999</v>
      </c>
      <c r="F86" s="202">
        <v>844</v>
      </c>
    </row>
    <row r="87" spans="1:6" ht="22.5" customHeight="1">
      <c r="A87" s="1" t="s">
        <v>729</v>
      </c>
      <c r="B87" s="201">
        <v>1.002</v>
      </c>
      <c r="C87" s="201">
        <v>1.002</v>
      </c>
      <c r="D87" s="201">
        <v>1.002</v>
      </c>
      <c r="E87" s="201">
        <v>1.002</v>
      </c>
      <c r="F87" s="202">
        <v>845</v>
      </c>
    </row>
    <row r="88" spans="1:6" ht="22.5" customHeight="1">
      <c r="A88" s="1" t="s">
        <v>730</v>
      </c>
      <c r="B88" s="201">
        <v>1.0349999999999999</v>
      </c>
      <c r="C88" s="201">
        <v>1.0329999999999999</v>
      </c>
      <c r="D88" s="201">
        <v>1.081</v>
      </c>
      <c r="E88" s="201">
        <v>1.034</v>
      </c>
      <c r="F88" s="202">
        <v>846</v>
      </c>
    </row>
    <row r="89" spans="1:6" ht="22.5" customHeight="1">
      <c r="A89" s="1" t="s">
        <v>731</v>
      </c>
      <c r="B89" s="201">
        <v>0.99199999999999999</v>
      </c>
      <c r="C89" s="201">
        <v>0.995</v>
      </c>
      <c r="D89" s="201">
        <v>0.999</v>
      </c>
      <c r="E89" s="201">
        <v>1.0049999999999999</v>
      </c>
      <c r="F89" s="202">
        <v>847</v>
      </c>
    </row>
    <row r="90" spans="1:6" ht="22.5" customHeight="1">
      <c r="A90" s="1" t="s">
        <v>732</v>
      </c>
      <c r="B90" s="201">
        <v>1.008</v>
      </c>
      <c r="C90" s="201">
        <v>1.012</v>
      </c>
      <c r="D90" s="201">
        <v>1.018</v>
      </c>
      <c r="E90" s="201">
        <v>1.012</v>
      </c>
      <c r="F90" s="202">
        <v>849</v>
      </c>
    </row>
    <row r="91" spans="1:6" ht="22.5" customHeight="1">
      <c r="A91" s="1" t="s">
        <v>733</v>
      </c>
      <c r="B91" s="201">
        <v>1.008</v>
      </c>
      <c r="C91" s="201">
        <v>1.008</v>
      </c>
      <c r="D91" s="201">
        <v>1.0069999999999999</v>
      </c>
      <c r="E91" s="201">
        <v>1.008</v>
      </c>
      <c r="F91" s="202">
        <v>851</v>
      </c>
    </row>
    <row r="92" spans="1:6" ht="22.5" customHeight="1">
      <c r="A92" s="1" t="s">
        <v>734</v>
      </c>
      <c r="B92" s="201">
        <v>1.006</v>
      </c>
      <c r="C92" s="201">
        <v>1.0049999999999999</v>
      </c>
      <c r="D92" s="201">
        <v>1.01</v>
      </c>
      <c r="E92" s="201">
        <v>1.002</v>
      </c>
      <c r="F92" s="202">
        <v>853</v>
      </c>
    </row>
    <row r="93" spans="1:6" ht="22.5" customHeight="1">
      <c r="A93" s="1" t="s">
        <v>735</v>
      </c>
      <c r="B93" s="201">
        <v>1.018</v>
      </c>
      <c r="C93" s="201">
        <v>1.018</v>
      </c>
      <c r="D93" s="201">
        <v>1.0189999999999999</v>
      </c>
      <c r="E93" s="201">
        <v>1.016</v>
      </c>
      <c r="F93" s="202">
        <v>855</v>
      </c>
    </row>
    <row r="94" spans="1:6" ht="22.5" customHeight="1">
      <c r="A94" s="1" t="s">
        <v>736</v>
      </c>
      <c r="B94" s="201">
        <v>1.014</v>
      </c>
      <c r="C94" s="201">
        <v>1.016</v>
      </c>
      <c r="D94" s="201">
        <v>1.0169999999999999</v>
      </c>
      <c r="E94" s="201">
        <v>1.0129999999999999</v>
      </c>
      <c r="F94" s="202">
        <v>856</v>
      </c>
    </row>
    <row r="95" spans="1:6" ht="22.5" customHeight="1">
      <c r="A95" s="1" t="s">
        <v>737</v>
      </c>
      <c r="B95" s="201">
        <v>1.0309999999999999</v>
      </c>
      <c r="C95" s="201">
        <v>1.0349999999999999</v>
      </c>
      <c r="D95" s="201">
        <v>1.042</v>
      </c>
      <c r="E95" s="201">
        <v>1.0289999999999999</v>
      </c>
      <c r="F95" s="202">
        <v>857</v>
      </c>
    </row>
    <row r="96" spans="1:6" ht="22.5" customHeight="1">
      <c r="A96" s="1" t="s">
        <v>738</v>
      </c>
      <c r="B96" s="201">
        <v>1.0089999999999999</v>
      </c>
      <c r="C96" s="201">
        <v>1.0149999999999999</v>
      </c>
      <c r="D96" s="201">
        <v>1.0209999999999999</v>
      </c>
      <c r="E96" s="201">
        <v>1.0089999999999999</v>
      </c>
      <c r="F96" s="202">
        <v>858</v>
      </c>
    </row>
    <row r="97" spans="1:6" ht="22.5" customHeight="1">
      <c r="A97" s="1" t="s">
        <v>739</v>
      </c>
      <c r="B97" s="201">
        <v>1.022</v>
      </c>
      <c r="C97" s="201">
        <v>1.026</v>
      </c>
      <c r="D97" s="201">
        <v>1.0289999999999999</v>
      </c>
      <c r="E97" s="201">
        <v>1.02</v>
      </c>
      <c r="F97" s="202">
        <v>859</v>
      </c>
    </row>
    <row r="98" spans="1:6" ht="22.5" customHeight="1">
      <c r="A98" s="1" t="s">
        <v>740</v>
      </c>
      <c r="B98" s="201">
        <v>1.0129999999999999</v>
      </c>
      <c r="C98" s="201">
        <v>1.016</v>
      </c>
      <c r="D98" s="201">
        <v>1.0189999999999999</v>
      </c>
      <c r="E98" s="201">
        <v>1.01</v>
      </c>
      <c r="F98" s="202">
        <v>860</v>
      </c>
    </row>
    <row r="99" spans="1:6" ht="22.5" customHeight="1">
      <c r="A99" s="1" t="s">
        <v>741</v>
      </c>
      <c r="B99" s="201">
        <v>1.026</v>
      </c>
      <c r="C99" s="201">
        <v>1.026</v>
      </c>
      <c r="D99" s="201">
        <v>1.0269999999999999</v>
      </c>
      <c r="E99" s="201">
        <v>1.022</v>
      </c>
      <c r="F99" s="202">
        <v>7303</v>
      </c>
    </row>
    <row r="100" spans="1:6" ht="22.5" customHeight="1">
      <c r="A100" s="1" t="s">
        <v>742</v>
      </c>
      <c r="B100" s="201">
        <v>1.0189999999999999</v>
      </c>
      <c r="C100" s="201">
        <v>1.0349999999999999</v>
      </c>
      <c r="D100" s="201">
        <v>1.0489999999999999</v>
      </c>
      <c r="E100" s="201">
        <v>1.0169999999999999</v>
      </c>
      <c r="F100" s="202">
        <v>863</v>
      </c>
    </row>
    <row r="101" spans="1:6" ht="22.5" customHeight="1">
      <c r="A101" s="1" t="s">
        <v>743</v>
      </c>
      <c r="B101" s="201">
        <v>1.0029999999999999</v>
      </c>
      <c r="C101" s="201">
        <v>1</v>
      </c>
      <c r="D101" s="201">
        <v>1.002</v>
      </c>
      <c r="E101" s="201">
        <v>1.008</v>
      </c>
      <c r="F101" s="202">
        <v>852</v>
      </c>
    </row>
    <row r="102" spans="1:6" ht="22.5" customHeight="1">
      <c r="A102" s="1" t="s">
        <v>744</v>
      </c>
      <c r="B102" s="201">
        <v>1.012</v>
      </c>
      <c r="C102" s="201">
        <v>1.0109999999999999</v>
      </c>
      <c r="D102" s="201">
        <v>1.0129999999999999</v>
      </c>
      <c r="E102" s="201">
        <v>1.018</v>
      </c>
      <c r="F102" s="202">
        <v>862</v>
      </c>
    </row>
    <row r="103" spans="1:6" ht="22.5" customHeight="1">
      <c r="A103" s="1" t="s">
        <v>745</v>
      </c>
      <c r="B103" s="201">
        <v>1.0409999999999999</v>
      </c>
      <c r="C103" s="201">
        <v>1.05</v>
      </c>
      <c r="D103" s="201">
        <v>1.0620000000000001</v>
      </c>
      <c r="E103" s="201">
        <v>1.042</v>
      </c>
      <c r="F103" s="202">
        <v>864</v>
      </c>
    </row>
    <row r="104" spans="1:6" ht="22.5" customHeight="1">
      <c r="A104" s="1" t="s">
        <v>746</v>
      </c>
      <c r="B104" s="201">
        <v>1.0149999999999999</v>
      </c>
      <c r="C104" s="201">
        <v>1.018</v>
      </c>
      <c r="D104" s="201">
        <v>1.028</v>
      </c>
      <c r="E104" s="201">
        <v>1.0149999999999999</v>
      </c>
      <c r="F104" s="202">
        <v>865</v>
      </c>
    </row>
    <row r="105" spans="1:6" ht="22.5" customHeight="1">
      <c r="A105" s="1" t="s">
        <v>747</v>
      </c>
      <c r="B105" s="201">
        <v>1.024</v>
      </c>
      <c r="C105" s="201">
        <v>1.0649999999999999</v>
      </c>
      <c r="D105" s="201">
        <v>1.044</v>
      </c>
      <c r="E105" s="201">
        <v>1.024</v>
      </c>
      <c r="F105" s="202">
        <v>866</v>
      </c>
    </row>
    <row r="106" spans="1:6" ht="22.5" customHeight="1">
      <c r="A106" s="1" t="s">
        <v>748</v>
      </c>
      <c r="B106" s="201">
        <v>1.004</v>
      </c>
      <c r="C106" s="201">
        <v>1.004</v>
      </c>
      <c r="D106" s="201">
        <v>1.004</v>
      </c>
      <c r="E106" s="201">
        <v>1.004</v>
      </c>
      <c r="F106" s="202">
        <v>861</v>
      </c>
    </row>
    <row r="107" spans="1:6" ht="22.5" customHeight="1">
      <c r="A107" s="1" t="s">
        <v>749</v>
      </c>
      <c r="B107" s="201">
        <v>1.004</v>
      </c>
      <c r="C107" s="201">
        <v>1.004</v>
      </c>
      <c r="D107" s="201">
        <v>1.004</v>
      </c>
      <c r="E107" s="201">
        <v>1.004</v>
      </c>
      <c r="F107" s="202">
        <v>861</v>
      </c>
    </row>
    <row r="108" spans="1:6" ht="22.5" customHeight="1">
      <c r="A108" s="1" t="s">
        <v>750</v>
      </c>
      <c r="B108" s="201">
        <v>1.004</v>
      </c>
      <c r="C108" s="201">
        <v>1.004</v>
      </c>
      <c r="D108" s="201">
        <v>1.004</v>
      </c>
      <c r="E108" s="201">
        <v>1.004</v>
      </c>
      <c r="F108" s="202">
        <v>861</v>
      </c>
    </row>
    <row r="109" spans="1:6" ht="22.5" customHeight="1">
      <c r="A109" s="1" t="s">
        <v>751</v>
      </c>
      <c r="B109" s="201">
        <v>1.004</v>
      </c>
      <c r="C109" s="201">
        <v>1.004</v>
      </c>
      <c r="D109" s="201">
        <v>1.004</v>
      </c>
      <c r="E109" s="201">
        <v>1.004</v>
      </c>
      <c r="F109" s="202">
        <v>861</v>
      </c>
    </row>
    <row r="110" spans="1:6" ht="22.5" customHeight="1">
      <c r="A110" s="1" t="s">
        <v>752</v>
      </c>
      <c r="B110" s="201">
        <v>1.004</v>
      </c>
      <c r="C110" s="201">
        <v>1.004</v>
      </c>
      <c r="D110" s="201">
        <v>1.004</v>
      </c>
      <c r="E110" s="201">
        <v>1.004</v>
      </c>
      <c r="F110" s="202">
        <v>861</v>
      </c>
    </row>
    <row r="111" spans="1:6" ht="22.5" customHeight="1">
      <c r="A111" s="1" t="s">
        <v>753</v>
      </c>
      <c r="B111" s="201">
        <v>1.004</v>
      </c>
      <c r="C111" s="201">
        <v>1.004</v>
      </c>
      <c r="D111" s="201">
        <v>1.004</v>
      </c>
      <c r="E111" s="201">
        <v>1.004</v>
      </c>
      <c r="F111" s="202">
        <v>861</v>
      </c>
    </row>
    <row r="112" spans="1:6" ht="22.5" customHeight="1">
      <c r="A112" s="1" t="s">
        <v>754</v>
      </c>
      <c r="B112" s="201">
        <v>1.004</v>
      </c>
      <c r="C112" s="201">
        <v>1.004</v>
      </c>
      <c r="D112" s="201">
        <v>1.004</v>
      </c>
      <c r="E112" s="201">
        <v>1.002</v>
      </c>
      <c r="F112" s="202">
        <v>7096</v>
      </c>
    </row>
    <row r="113" spans="1:6" ht="22.5" customHeight="1">
      <c r="A113" s="1" t="s">
        <v>755</v>
      </c>
      <c r="B113" s="201">
        <v>1.006</v>
      </c>
      <c r="C113" s="201">
        <v>1.006</v>
      </c>
      <c r="D113" s="201">
        <v>1.0049999999999999</v>
      </c>
      <c r="E113" s="201">
        <v>1.006</v>
      </c>
      <c r="F113" s="202">
        <v>7098</v>
      </c>
    </row>
    <row r="114" spans="1:6" ht="22.5" customHeight="1">
      <c r="A114" s="1" t="s">
        <v>756</v>
      </c>
      <c r="B114" s="201">
        <v>1.008</v>
      </c>
      <c r="C114" s="201">
        <v>1.008</v>
      </c>
      <c r="D114" s="201">
        <v>1.008</v>
      </c>
      <c r="E114" s="201">
        <v>1.008</v>
      </c>
      <c r="F114" s="202">
        <v>7097</v>
      </c>
    </row>
    <row r="115" spans="1:6" ht="22.5" customHeight="1">
      <c r="A115" s="1" t="s">
        <v>757</v>
      </c>
      <c r="B115" s="201">
        <v>1.0049999999999999</v>
      </c>
      <c r="C115" s="201">
        <v>1.0049999999999999</v>
      </c>
      <c r="D115" s="201">
        <v>1.006</v>
      </c>
      <c r="E115" s="201">
        <v>1.0049999999999999</v>
      </c>
      <c r="F115" s="202">
        <v>833</v>
      </c>
    </row>
    <row r="116" spans="1:6" ht="22.5" customHeight="1">
      <c r="A116" s="1" t="s">
        <v>758</v>
      </c>
      <c r="B116" s="201">
        <v>1.0069999999999999</v>
      </c>
      <c r="C116" s="201">
        <v>0.999</v>
      </c>
      <c r="D116" s="201">
        <v>0.998</v>
      </c>
      <c r="E116" s="201">
        <v>1.012</v>
      </c>
      <c r="F116" s="202">
        <v>867</v>
      </c>
    </row>
    <row r="117" spans="1:6" ht="22.5" customHeight="1">
      <c r="A117" s="1" t="s">
        <v>759</v>
      </c>
      <c r="B117" s="201">
        <v>1.0249999999999999</v>
      </c>
      <c r="C117" s="201">
        <v>1.0289999999999999</v>
      </c>
      <c r="D117" s="201">
        <v>1.0329999999999999</v>
      </c>
      <c r="E117" s="201">
        <v>1.0229999999999999</v>
      </c>
      <c r="F117" s="202">
        <v>868</v>
      </c>
    </row>
    <row r="118" spans="1:6" ht="22.5" customHeight="1">
      <c r="A118" s="1" t="s">
        <v>760</v>
      </c>
      <c r="B118" s="201">
        <v>1.0209999999999999</v>
      </c>
      <c r="C118" s="201">
        <v>1.022</v>
      </c>
      <c r="D118" s="201">
        <v>1.036</v>
      </c>
      <c r="E118" s="201">
        <v>1.012</v>
      </c>
      <c r="F118" s="202">
        <v>869</v>
      </c>
    </row>
    <row r="119" spans="1:6" ht="22.5" customHeight="1">
      <c r="A119" s="1" t="s">
        <v>761</v>
      </c>
      <c r="B119" s="201">
        <v>1.0069999999999999</v>
      </c>
      <c r="C119" s="201">
        <v>0.99299999999999999</v>
      </c>
      <c r="D119" s="201">
        <v>0.99099999999999999</v>
      </c>
      <c r="E119" s="201">
        <v>1.012</v>
      </c>
      <c r="F119" s="202">
        <v>870</v>
      </c>
    </row>
    <row r="120" spans="1:6" ht="22.5" customHeight="1">
      <c r="A120" s="1" t="s">
        <v>232</v>
      </c>
      <c r="B120" s="201">
        <v>1.0189999999999999</v>
      </c>
      <c r="C120" s="201">
        <v>1.0189999999999999</v>
      </c>
      <c r="D120" s="201">
        <v>1.0289999999999999</v>
      </c>
      <c r="E120" s="201">
        <v>1.02</v>
      </c>
      <c r="F120" s="202">
        <v>872</v>
      </c>
    </row>
    <row r="121" spans="1:6" ht="22.5" customHeight="1">
      <c r="A121" s="1" t="s">
        <v>233</v>
      </c>
      <c r="B121" s="201">
        <v>1.0369999999999999</v>
      </c>
      <c r="C121" s="201">
        <v>1.0409999999999999</v>
      </c>
      <c r="D121" s="201">
        <v>1.0449999999999999</v>
      </c>
      <c r="E121" s="201">
        <v>1.032</v>
      </c>
      <c r="F121" s="202">
        <v>873</v>
      </c>
    </row>
    <row r="122" spans="1:6" ht="22.5" customHeight="1">
      <c r="A122" s="1" t="s">
        <v>234</v>
      </c>
      <c r="B122" s="201">
        <v>1.014</v>
      </c>
      <c r="C122" s="201">
        <v>1.012</v>
      </c>
      <c r="D122" s="201">
        <v>1.0149999999999999</v>
      </c>
      <c r="E122" s="201">
        <v>1.0129999999999999</v>
      </c>
      <c r="F122" s="202">
        <v>874</v>
      </c>
    </row>
    <row r="123" spans="1:6" ht="22.5" customHeight="1">
      <c r="A123" s="1" t="s">
        <v>235</v>
      </c>
      <c r="B123" s="201">
        <v>1.0249999999999999</v>
      </c>
      <c r="C123" s="201">
        <v>1.026</v>
      </c>
      <c r="D123" s="201">
        <v>1.026</v>
      </c>
      <c r="E123" s="201">
        <v>1.0229999999999999</v>
      </c>
      <c r="F123" s="202">
        <v>875</v>
      </c>
    </row>
    <row r="124" spans="1:6" ht="22.5" customHeight="1">
      <c r="A124" s="1" t="s">
        <v>236</v>
      </c>
      <c r="B124" s="201">
        <v>1.0189999999999999</v>
      </c>
      <c r="C124" s="201">
        <v>1.018</v>
      </c>
      <c r="D124" s="201">
        <v>1.016</v>
      </c>
      <c r="E124" s="201">
        <v>1.0149999999999999</v>
      </c>
      <c r="F124" s="202">
        <v>705</v>
      </c>
    </row>
    <row r="125" spans="1:6" ht="22.5" customHeight="1">
      <c r="A125" s="1" t="s">
        <v>237</v>
      </c>
      <c r="B125" s="201">
        <v>1.0269999999999999</v>
      </c>
      <c r="C125" s="201">
        <v>1.008</v>
      </c>
      <c r="D125" s="201">
        <v>1</v>
      </c>
      <c r="E125" s="201">
        <v>1.0229999999999999</v>
      </c>
      <c r="F125" s="202">
        <v>876</v>
      </c>
    </row>
    <row r="126" spans="1:6" ht="22.5" customHeight="1">
      <c r="A126" s="1" t="s">
        <v>238</v>
      </c>
      <c r="B126" s="201">
        <v>1.0209999999999999</v>
      </c>
      <c r="C126" s="201">
        <v>1.002</v>
      </c>
      <c r="D126" s="201">
        <v>0.999</v>
      </c>
      <c r="E126" s="201">
        <v>1.0189999999999999</v>
      </c>
      <c r="F126" s="202">
        <v>877</v>
      </c>
    </row>
    <row r="127" spans="1:6" ht="22.5" customHeight="1">
      <c r="A127" s="1" t="s">
        <v>239</v>
      </c>
      <c r="B127" s="201">
        <v>1.0349999999999999</v>
      </c>
      <c r="C127" s="201">
        <v>1.0449999999999999</v>
      </c>
      <c r="D127" s="201">
        <v>1.0509999999999999</v>
      </c>
      <c r="E127" s="201">
        <v>1.032</v>
      </c>
      <c r="F127" s="202">
        <v>878</v>
      </c>
    </row>
    <row r="128" spans="1:6" ht="22.5" customHeight="1">
      <c r="A128" s="1" t="s">
        <v>240</v>
      </c>
      <c r="B128" s="201">
        <v>1.024</v>
      </c>
      <c r="C128" s="201">
        <v>1.024</v>
      </c>
      <c r="D128" s="201">
        <v>1.0269999999999999</v>
      </c>
      <c r="E128" s="201">
        <v>1.018</v>
      </c>
      <c r="F128" s="202">
        <v>880</v>
      </c>
    </row>
    <row r="129" spans="1:6" ht="22.5" customHeight="1">
      <c r="A129" s="1" t="s">
        <v>241</v>
      </c>
      <c r="B129" s="201">
        <v>1.014</v>
      </c>
      <c r="C129" s="201">
        <v>1.008</v>
      </c>
      <c r="D129" s="201">
        <v>1.022</v>
      </c>
      <c r="E129" s="201">
        <v>1.018</v>
      </c>
      <c r="F129" s="202">
        <v>881</v>
      </c>
    </row>
    <row r="130" spans="1:6" ht="22.5" customHeight="1">
      <c r="A130" s="1" t="s">
        <v>242</v>
      </c>
      <c r="B130" s="201">
        <v>1.0249999999999999</v>
      </c>
      <c r="C130" s="201">
        <v>1.02</v>
      </c>
      <c r="D130" s="201">
        <v>1.0189999999999999</v>
      </c>
      <c r="E130" s="201">
        <v>1.022</v>
      </c>
      <c r="F130" s="202">
        <v>882</v>
      </c>
    </row>
    <row r="131" spans="1:6" ht="22.5" customHeight="1">
      <c r="A131" s="1" t="s">
        <v>243</v>
      </c>
      <c r="B131" s="201">
        <v>1.014</v>
      </c>
      <c r="C131" s="201">
        <v>1.0129999999999999</v>
      </c>
      <c r="D131" s="201">
        <v>1.0129999999999999</v>
      </c>
      <c r="E131" s="201">
        <v>1.0109999999999999</v>
      </c>
      <c r="F131" s="202">
        <v>883</v>
      </c>
    </row>
    <row r="132" spans="1:6" ht="22.5" customHeight="1">
      <c r="A132" s="1" t="s">
        <v>244</v>
      </c>
      <c r="B132" s="201">
        <v>1.0289999999999999</v>
      </c>
      <c r="C132" s="201">
        <v>1.006</v>
      </c>
      <c r="D132" s="201">
        <v>1.002</v>
      </c>
      <c r="E132" s="201">
        <v>1.024</v>
      </c>
      <c r="F132" s="202">
        <v>884</v>
      </c>
    </row>
    <row r="133" spans="1:6" ht="22.5" customHeight="1">
      <c r="A133" s="1" t="s">
        <v>245</v>
      </c>
      <c r="B133" s="201">
        <v>1.0289999999999999</v>
      </c>
      <c r="C133" s="201">
        <v>1.008</v>
      </c>
      <c r="D133" s="201">
        <v>0.999</v>
      </c>
      <c r="E133" s="201">
        <v>1.0229999999999999</v>
      </c>
      <c r="F133" s="202">
        <v>349</v>
      </c>
    </row>
    <row r="134" spans="1:6" ht="22.5" customHeight="1">
      <c r="A134" s="1" t="s">
        <v>246</v>
      </c>
      <c r="B134" s="201">
        <v>1.018</v>
      </c>
      <c r="C134" s="201">
        <v>1.0109999999999999</v>
      </c>
      <c r="D134" s="201">
        <v>1.006</v>
      </c>
      <c r="E134" s="201">
        <v>1.0149999999999999</v>
      </c>
      <c r="F134" s="202">
        <v>885</v>
      </c>
    </row>
    <row r="135" spans="1:6" ht="22.5" customHeight="1">
      <c r="A135" s="1" t="s">
        <v>247</v>
      </c>
      <c r="B135" s="201">
        <v>1.0389999999999999</v>
      </c>
      <c r="C135" s="201">
        <v>1.028</v>
      </c>
      <c r="D135" s="201">
        <v>1.042</v>
      </c>
      <c r="E135" s="201">
        <v>1.0409999999999999</v>
      </c>
      <c r="F135" s="202">
        <v>886</v>
      </c>
    </row>
    <row r="136" spans="1:6" ht="22.5" customHeight="1">
      <c r="A136" s="1" t="s">
        <v>248</v>
      </c>
      <c r="B136" s="201">
        <v>1.032</v>
      </c>
      <c r="C136" s="201">
        <v>1.0389999999999999</v>
      </c>
      <c r="D136" s="201">
        <v>1.0429999999999999</v>
      </c>
      <c r="E136" s="201">
        <v>1.0289999999999999</v>
      </c>
      <c r="F136" s="202">
        <v>888</v>
      </c>
    </row>
    <row r="137" spans="1:6" ht="22.5" customHeight="1">
      <c r="A137" s="1" t="s">
        <v>249</v>
      </c>
      <c r="B137" s="201">
        <v>1.0880000000000001</v>
      </c>
      <c r="C137" s="201">
        <v>1.0449999999999999</v>
      </c>
      <c r="D137" s="201">
        <v>1.0389999999999999</v>
      </c>
      <c r="E137" s="201">
        <v>1.052</v>
      </c>
      <c r="F137" s="202">
        <v>889</v>
      </c>
    </row>
    <row r="138" spans="1:6" ht="22.5" customHeight="1">
      <c r="A138" s="1" t="s">
        <v>250</v>
      </c>
      <c r="B138" s="201">
        <v>1.0649999999999999</v>
      </c>
      <c r="C138" s="201">
        <v>1.046</v>
      </c>
      <c r="D138" s="201">
        <v>1.04</v>
      </c>
      <c r="E138" s="201">
        <v>1.052</v>
      </c>
      <c r="F138" s="202">
        <v>890</v>
      </c>
    </row>
    <row r="139" spans="1:6" ht="22.5" customHeight="1">
      <c r="A139" s="1" t="s">
        <v>252</v>
      </c>
      <c r="B139" s="201">
        <v>1.008</v>
      </c>
      <c r="C139" s="201">
        <v>1.0069999999999999</v>
      </c>
      <c r="D139" s="201">
        <v>1.0069999999999999</v>
      </c>
      <c r="E139" s="201">
        <v>1.006</v>
      </c>
      <c r="F139" s="202">
        <v>834</v>
      </c>
    </row>
    <row r="140" spans="1:6" ht="22.5" customHeight="1">
      <c r="A140" s="1" t="s">
        <v>254</v>
      </c>
      <c r="B140" s="201">
        <v>1.01</v>
      </c>
      <c r="C140" s="201">
        <v>1.0109999999999999</v>
      </c>
      <c r="D140" s="201">
        <v>1.0209999999999999</v>
      </c>
      <c r="E140" s="201">
        <v>1.0109999999999999</v>
      </c>
      <c r="F140" s="202">
        <v>891</v>
      </c>
    </row>
    <row r="141" spans="1:6" ht="22.5" customHeight="1">
      <c r="A141" s="1" t="s">
        <v>255</v>
      </c>
      <c r="B141" s="201">
        <v>1.016</v>
      </c>
      <c r="C141" s="201">
        <v>1.014</v>
      </c>
      <c r="D141" s="201">
        <v>1.0149999999999999</v>
      </c>
      <c r="E141" s="201">
        <v>1.0149999999999999</v>
      </c>
      <c r="F141" s="202">
        <v>892</v>
      </c>
    </row>
    <row r="142" spans="1:6" ht="22.5" customHeight="1">
      <c r="A142" s="1" t="s">
        <v>256</v>
      </c>
      <c r="B142" s="201">
        <v>1.0580000000000001</v>
      </c>
      <c r="C142" s="201">
        <v>1.054</v>
      </c>
      <c r="D142" s="201">
        <v>1.0469999999999999</v>
      </c>
      <c r="E142" s="201">
        <v>1.05</v>
      </c>
      <c r="F142" s="202">
        <v>893</v>
      </c>
    </row>
    <row r="143" spans="1:6" ht="22.5" customHeight="1">
      <c r="A143" s="1" t="s">
        <v>257</v>
      </c>
      <c r="B143" s="201">
        <v>1.008</v>
      </c>
      <c r="C143" s="201">
        <v>1.008</v>
      </c>
      <c r="D143" s="201">
        <v>1.008</v>
      </c>
      <c r="E143" s="201">
        <v>1.0069999999999999</v>
      </c>
      <c r="F143" s="202">
        <v>894</v>
      </c>
    </row>
    <row r="144" spans="1:6" ht="22.5" customHeight="1">
      <c r="A144" s="1" t="s">
        <v>258</v>
      </c>
      <c r="B144" s="201">
        <v>1.016</v>
      </c>
      <c r="C144" s="201">
        <v>1.014</v>
      </c>
      <c r="D144" s="201">
        <v>1.014</v>
      </c>
      <c r="E144" s="201">
        <v>1.0129999999999999</v>
      </c>
      <c r="F144" s="202">
        <v>895</v>
      </c>
    </row>
    <row r="145" spans="1:6" ht="22.5" customHeight="1">
      <c r="A145" s="1" t="s">
        <v>259</v>
      </c>
      <c r="B145" s="201">
        <v>1.016</v>
      </c>
      <c r="C145" s="201">
        <v>1.0129999999999999</v>
      </c>
      <c r="D145" s="201">
        <v>1.0329999999999999</v>
      </c>
      <c r="E145" s="201">
        <v>1.02</v>
      </c>
      <c r="F145" s="202">
        <v>896</v>
      </c>
    </row>
    <row r="146" spans="1:6" ht="22.5" customHeight="1">
      <c r="A146" s="1" t="s">
        <v>260</v>
      </c>
      <c r="B146" s="201">
        <v>0.99399999999999999</v>
      </c>
      <c r="C146" s="201">
        <v>0.98599999999999999</v>
      </c>
      <c r="D146" s="201">
        <v>0.97499999999999998</v>
      </c>
      <c r="E146" s="201">
        <v>0.99199999999999999</v>
      </c>
      <c r="F146" s="202">
        <v>720</v>
      </c>
    </row>
    <row r="147" spans="1:6" ht="22.5" customHeight="1">
      <c r="A147" s="1" t="s">
        <v>261</v>
      </c>
      <c r="B147" s="201">
        <v>1.028</v>
      </c>
      <c r="C147" s="201">
        <v>1.002</v>
      </c>
      <c r="D147" s="201">
        <v>0.996</v>
      </c>
      <c r="E147" s="201">
        <v>1.028</v>
      </c>
      <c r="F147" s="202">
        <v>848</v>
      </c>
    </row>
    <row r="148" spans="1:6" ht="22.5" customHeight="1">
      <c r="A148" s="1" t="s">
        <v>263</v>
      </c>
      <c r="B148" s="201">
        <v>1.0509999999999999</v>
      </c>
      <c r="C148" s="201">
        <v>1.052</v>
      </c>
      <c r="D148" s="201">
        <v>1.054</v>
      </c>
      <c r="E148" s="201">
        <v>1.046</v>
      </c>
      <c r="F148" s="202">
        <v>722</v>
      </c>
    </row>
    <row r="149" spans="1:6" ht="22.5" customHeight="1">
      <c r="A149" s="1" t="s">
        <v>264</v>
      </c>
      <c r="B149" s="201">
        <v>1.016</v>
      </c>
      <c r="C149" s="201">
        <v>1.0149999999999999</v>
      </c>
      <c r="D149" s="201">
        <v>1.0149999999999999</v>
      </c>
      <c r="E149" s="201">
        <v>1.0129999999999999</v>
      </c>
      <c r="F149" s="202">
        <v>724</v>
      </c>
    </row>
    <row r="150" spans="1:6" ht="22.5" customHeight="1">
      <c r="A150" s="1" t="s">
        <v>265</v>
      </c>
      <c r="B150" s="201">
        <v>1.034</v>
      </c>
      <c r="C150" s="201">
        <v>1.026</v>
      </c>
      <c r="D150" s="201">
        <v>1.0269999999999999</v>
      </c>
      <c r="E150" s="201">
        <v>1.03</v>
      </c>
      <c r="F150" s="202">
        <v>725</v>
      </c>
    </row>
    <row r="151" spans="1:6" ht="22.5" customHeight="1">
      <c r="A151" s="1" t="s">
        <v>266</v>
      </c>
      <c r="B151" s="201">
        <v>1.014</v>
      </c>
      <c r="C151" s="201">
        <v>1.0109999999999999</v>
      </c>
      <c r="D151" s="201">
        <v>1.0169999999999999</v>
      </c>
      <c r="E151" s="201">
        <v>1.0129999999999999</v>
      </c>
      <c r="F151" s="202">
        <v>726</v>
      </c>
    </row>
    <row r="152" spans="1:6" ht="22.5" customHeight="1">
      <c r="A152" s="1" t="s">
        <v>267</v>
      </c>
      <c r="B152" s="201">
        <v>1.022</v>
      </c>
      <c r="C152" s="201">
        <v>0.996</v>
      </c>
      <c r="D152" s="201">
        <v>0.98799999999999999</v>
      </c>
      <c r="E152" s="201">
        <v>1.022</v>
      </c>
      <c r="F152" s="202">
        <v>727</v>
      </c>
    </row>
    <row r="153" spans="1:6" ht="22.5" customHeight="1">
      <c r="A153" s="1" t="s">
        <v>268</v>
      </c>
      <c r="B153" s="201">
        <v>1.0069999999999999</v>
      </c>
      <c r="C153" s="201">
        <v>0.995</v>
      </c>
      <c r="D153" s="201">
        <v>0.996</v>
      </c>
      <c r="E153" s="201">
        <v>1.012</v>
      </c>
      <c r="F153" s="202">
        <v>831</v>
      </c>
    </row>
    <row r="154" spans="1:6" ht="22.5" customHeight="1">
      <c r="A154" s="1" t="s">
        <v>269</v>
      </c>
      <c r="B154" s="201">
        <v>1.0449999999999999</v>
      </c>
      <c r="C154" s="201">
        <v>1.0469999999999999</v>
      </c>
      <c r="D154" s="201">
        <v>1.0469999999999999</v>
      </c>
      <c r="E154" s="201">
        <v>1.0389999999999999</v>
      </c>
      <c r="F154" s="202">
        <v>832</v>
      </c>
    </row>
    <row r="155" spans="1:6" ht="22.5" customHeight="1">
      <c r="A155" s="1" t="s">
        <v>272</v>
      </c>
      <c r="B155" s="201">
        <v>1.034</v>
      </c>
      <c r="C155" s="201">
        <v>1.024</v>
      </c>
      <c r="D155" s="201">
        <v>1.0189999999999999</v>
      </c>
      <c r="E155" s="201">
        <v>1.032</v>
      </c>
      <c r="F155" s="202" t="s">
        <v>270</v>
      </c>
    </row>
    <row r="156" spans="1:6" ht="22.5" customHeight="1">
      <c r="A156" s="1" t="s">
        <v>273</v>
      </c>
      <c r="B156" s="201">
        <v>1.0129999999999999</v>
      </c>
      <c r="C156" s="201">
        <v>1.0109999999999999</v>
      </c>
      <c r="D156" s="201">
        <v>1.0109999999999999</v>
      </c>
      <c r="E156" s="201">
        <v>1.0109999999999999</v>
      </c>
      <c r="F156" s="202">
        <v>850</v>
      </c>
    </row>
    <row r="157" spans="1:6" ht="22.5" customHeight="1">
      <c r="A157" s="1" t="s">
        <v>274</v>
      </c>
      <c r="B157" s="201">
        <v>1.014</v>
      </c>
      <c r="C157" s="201">
        <v>1.008</v>
      </c>
      <c r="D157" s="201">
        <v>1.0069999999999999</v>
      </c>
      <c r="E157" s="201">
        <v>1.0109999999999999</v>
      </c>
      <c r="F157" s="202">
        <v>661</v>
      </c>
    </row>
    <row r="158" spans="1:6" ht="22.5" customHeight="1">
      <c r="A158" s="1" t="s">
        <v>275</v>
      </c>
      <c r="B158" s="201">
        <v>1.018</v>
      </c>
      <c r="C158" s="201">
        <v>1.018</v>
      </c>
      <c r="D158" s="201">
        <v>1.02</v>
      </c>
      <c r="E158" s="201">
        <v>1.0169999999999999</v>
      </c>
      <c r="F158" s="202">
        <v>662</v>
      </c>
    </row>
    <row r="159" spans="1:6" ht="22.5" customHeight="1">
      <c r="A159" s="1" t="s">
        <v>276</v>
      </c>
      <c r="B159" s="201">
        <v>1.01</v>
      </c>
      <c r="C159" s="201">
        <v>1.004</v>
      </c>
      <c r="D159" s="201">
        <v>1.0009999999999999</v>
      </c>
      <c r="E159" s="201">
        <v>1.0109999999999999</v>
      </c>
      <c r="F159" s="202">
        <v>452</v>
      </c>
    </row>
    <row r="160" spans="1:6" ht="22.5" customHeight="1">
      <c r="A160" s="1" t="s">
        <v>277</v>
      </c>
      <c r="B160" s="201">
        <v>1.0109999999999999</v>
      </c>
      <c r="C160" s="201">
        <v>1.006</v>
      </c>
      <c r="D160" s="201">
        <v>1.004</v>
      </c>
      <c r="E160" s="201">
        <v>1.012</v>
      </c>
      <c r="F160" s="202">
        <v>663</v>
      </c>
    </row>
    <row r="161" spans="1:6" ht="22.5" customHeight="1">
      <c r="A161" s="1" t="s">
        <v>280</v>
      </c>
      <c r="B161" s="201">
        <v>1.016</v>
      </c>
      <c r="C161" s="201">
        <v>1.0169999999999999</v>
      </c>
      <c r="D161" s="201">
        <v>1.0209999999999999</v>
      </c>
      <c r="E161" s="201">
        <v>1.0149999999999999</v>
      </c>
      <c r="F161" s="202" t="s">
        <v>278</v>
      </c>
    </row>
    <row r="162" spans="1:6" ht="22.5" customHeight="1">
      <c r="A162" s="1" t="s">
        <v>281</v>
      </c>
      <c r="B162" s="201">
        <v>1.02</v>
      </c>
      <c r="C162" s="201">
        <v>1.014</v>
      </c>
      <c r="D162" s="201">
        <v>1.012</v>
      </c>
      <c r="E162" s="201">
        <v>1.016</v>
      </c>
      <c r="F162" s="202">
        <v>458</v>
      </c>
    </row>
    <row r="163" spans="1:6" ht="22.5" customHeight="1">
      <c r="A163" s="1" t="s">
        <v>282</v>
      </c>
      <c r="B163" s="201">
        <v>1.016</v>
      </c>
      <c r="C163" s="201">
        <v>1.0129999999999999</v>
      </c>
      <c r="D163" s="201">
        <v>1.0109999999999999</v>
      </c>
      <c r="E163" s="201">
        <v>1.0129999999999999</v>
      </c>
      <c r="F163" s="202">
        <v>596</v>
      </c>
    </row>
    <row r="164" spans="1:6" ht="22.5" customHeight="1">
      <c r="A164" s="1" t="s">
        <v>283</v>
      </c>
      <c r="B164" s="201">
        <v>1.024</v>
      </c>
      <c r="C164" s="201">
        <v>1.0109999999999999</v>
      </c>
      <c r="D164" s="201">
        <v>1.01</v>
      </c>
      <c r="E164" s="201">
        <v>1.02</v>
      </c>
      <c r="F164" s="202">
        <v>597</v>
      </c>
    </row>
    <row r="165" spans="1:6" ht="22.5" customHeight="1">
      <c r="A165" s="1" t="s">
        <v>284</v>
      </c>
      <c r="B165" s="201">
        <v>1.0049999999999999</v>
      </c>
      <c r="C165" s="201">
        <v>1.0029999999999999</v>
      </c>
      <c r="D165" s="201">
        <v>1.0029999999999999</v>
      </c>
      <c r="E165" s="201">
        <v>1.0049999999999999</v>
      </c>
      <c r="F165" s="202">
        <v>665</v>
      </c>
    </row>
    <row r="166" spans="1:6" ht="22.5" customHeight="1">
      <c r="A166" s="1" t="s">
        <v>285</v>
      </c>
      <c r="B166" s="201">
        <v>1.006</v>
      </c>
      <c r="C166" s="201">
        <v>1.0009999999999999</v>
      </c>
      <c r="D166" s="201">
        <v>0.99399999999999999</v>
      </c>
      <c r="E166" s="201">
        <v>1.006</v>
      </c>
      <c r="F166" s="202">
        <v>598</v>
      </c>
    </row>
    <row r="167" spans="1:6" ht="22.5" customHeight="1">
      <c r="A167" s="1" t="s">
        <v>286</v>
      </c>
      <c r="B167" s="201">
        <v>1.012</v>
      </c>
      <c r="C167" s="201">
        <v>1.0169999999999999</v>
      </c>
      <c r="D167" s="201">
        <v>1.0269999999999999</v>
      </c>
      <c r="E167" s="201">
        <v>1.01</v>
      </c>
      <c r="F167" s="202">
        <v>459</v>
      </c>
    </row>
    <row r="168" spans="1:6" ht="22.5" customHeight="1">
      <c r="A168" s="1" t="s">
        <v>287</v>
      </c>
      <c r="B168" s="201">
        <v>0.99099999999999999</v>
      </c>
      <c r="C168" s="201">
        <v>0.98399999999999999</v>
      </c>
      <c r="D168" s="201">
        <v>0.98299999999999998</v>
      </c>
      <c r="E168" s="201">
        <v>0.98799999999999999</v>
      </c>
      <c r="F168" s="202">
        <v>599</v>
      </c>
    </row>
    <row r="169" spans="1:6" ht="22.5" customHeight="1">
      <c r="A169" s="1" t="s">
        <v>288</v>
      </c>
      <c r="B169" s="201">
        <v>1.034</v>
      </c>
      <c r="C169" s="201">
        <v>1.028</v>
      </c>
      <c r="D169" s="201">
        <v>1.0229999999999999</v>
      </c>
      <c r="E169" s="201">
        <v>1.0309999999999999</v>
      </c>
      <c r="F169" s="202">
        <v>666</v>
      </c>
    </row>
    <row r="170" spans="1:6" ht="22.5" customHeight="1">
      <c r="A170" s="1" t="s">
        <v>289</v>
      </c>
      <c r="B170" s="201">
        <v>0.997</v>
      </c>
      <c r="C170" s="201">
        <v>0.99199999999999999</v>
      </c>
      <c r="D170" s="201">
        <v>0.99399999999999999</v>
      </c>
      <c r="E170" s="201">
        <v>0.996</v>
      </c>
      <c r="F170" s="202">
        <v>460</v>
      </c>
    </row>
    <row r="171" spans="1:6" ht="22.5" customHeight="1">
      <c r="A171" s="1" t="s">
        <v>290</v>
      </c>
      <c r="B171" s="201">
        <v>0.996</v>
      </c>
      <c r="C171" s="201">
        <v>0.98</v>
      </c>
      <c r="D171" s="201">
        <v>0.97899999999999998</v>
      </c>
      <c r="E171" s="201">
        <v>0.997</v>
      </c>
      <c r="F171" s="202">
        <v>650</v>
      </c>
    </row>
    <row r="172" spans="1:6" ht="22.5" customHeight="1">
      <c r="A172" s="1" t="s">
        <v>291</v>
      </c>
      <c r="B172" s="201">
        <v>1.0109999999999999</v>
      </c>
      <c r="C172" s="201">
        <v>0.998</v>
      </c>
      <c r="D172" s="201">
        <v>1.0189999999999999</v>
      </c>
      <c r="E172" s="201">
        <v>1.014</v>
      </c>
      <c r="F172" s="202">
        <v>651</v>
      </c>
    </row>
    <row r="173" spans="1:6" ht="22.5" customHeight="1">
      <c r="A173" s="1" t="s">
        <v>292</v>
      </c>
      <c r="B173" s="201">
        <v>1.018</v>
      </c>
      <c r="C173" s="201">
        <v>1.0149999999999999</v>
      </c>
      <c r="D173" s="201">
        <v>1.0149999999999999</v>
      </c>
      <c r="E173" s="201">
        <v>1.016</v>
      </c>
      <c r="F173" s="202">
        <v>652</v>
      </c>
    </row>
    <row r="174" spans="1:6" ht="22.5" customHeight="1">
      <c r="A174" s="1" t="s">
        <v>293</v>
      </c>
      <c r="B174" s="201">
        <v>1.018</v>
      </c>
      <c r="C174" s="201">
        <v>1.01</v>
      </c>
      <c r="D174" s="201">
        <v>1.03</v>
      </c>
      <c r="E174" s="201">
        <v>1.022</v>
      </c>
      <c r="F174" s="202">
        <v>667</v>
      </c>
    </row>
    <row r="175" spans="1:6" ht="22.5" customHeight="1">
      <c r="A175" s="1" t="s">
        <v>294</v>
      </c>
      <c r="B175" s="201">
        <v>0.998</v>
      </c>
      <c r="C175" s="201">
        <v>0.98799999999999999</v>
      </c>
      <c r="D175" s="201">
        <v>0.98099999999999998</v>
      </c>
      <c r="E175" s="201">
        <v>0.999</v>
      </c>
      <c r="F175" s="202">
        <v>465</v>
      </c>
    </row>
    <row r="176" spans="1:6" ht="22.5" customHeight="1">
      <c r="A176" s="1" t="s">
        <v>295</v>
      </c>
      <c r="B176" s="201">
        <v>1.014</v>
      </c>
      <c r="C176" s="201">
        <v>1.004</v>
      </c>
      <c r="D176" s="201">
        <v>1.002</v>
      </c>
      <c r="E176" s="201">
        <v>1.01</v>
      </c>
      <c r="F176" s="202">
        <v>653</v>
      </c>
    </row>
    <row r="177" spans="1:6" ht="22.5" customHeight="1">
      <c r="A177" s="1" t="s">
        <v>296</v>
      </c>
      <c r="B177" s="201">
        <v>1.0049999999999999</v>
      </c>
      <c r="C177" s="201">
        <v>1.004</v>
      </c>
      <c r="D177" s="201">
        <v>1.0029999999999999</v>
      </c>
      <c r="E177" s="201">
        <v>1.0049999999999999</v>
      </c>
      <c r="F177" s="202">
        <v>654</v>
      </c>
    </row>
    <row r="178" spans="1:6" ht="22.5" customHeight="1">
      <c r="A178" s="1" t="s">
        <v>297</v>
      </c>
      <c r="B178" s="201">
        <v>0.997</v>
      </c>
      <c r="C178" s="201">
        <v>1.0129999999999999</v>
      </c>
      <c r="D178" s="201">
        <v>1.0329999999999999</v>
      </c>
      <c r="E178" s="201">
        <v>0.995</v>
      </c>
      <c r="F178" s="202">
        <v>656</v>
      </c>
    </row>
    <row r="179" spans="1:6" ht="22.5" customHeight="1">
      <c r="A179" s="1" t="s">
        <v>298</v>
      </c>
      <c r="B179" s="201">
        <v>1.0009999999999999</v>
      </c>
      <c r="C179" s="201">
        <v>0.998</v>
      </c>
      <c r="D179" s="201">
        <v>0.998</v>
      </c>
      <c r="E179" s="201">
        <v>1.0069999999999999</v>
      </c>
      <c r="F179" s="202">
        <v>664</v>
      </c>
    </row>
    <row r="180" spans="1:6" ht="22.5" customHeight="1">
      <c r="A180" s="1" t="s">
        <v>299</v>
      </c>
      <c r="B180" s="201">
        <v>1.0189999999999999</v>
      </c>
      <c r="C180" s="201">
        <v>1.0109999999999999</v>
      </c>
      <c r="D180" s="201">
        <v>1.0029999999999999</v>
      </c>
      <c r="E180" s="201">
        <v>1.0129999999999999</v>
      </c>
      <c r="F180" s="202">
        <v>524</v>
      </c>
    </row>
    <row r="181" spans="1:6" ht="22.5" customHeight="1">
      <c r="A181" s="1" t="s">
        <v>300</v>
      </c>
      <c r="B181" s="201">
        <v>1.044</v>
      </c>
      <c r="C181" s="201">
        <v>1.0309999999999999</v>
      </c>
      <c r="D181" s="201">
        <v>1.0229999999999999</v>
      </c>
      <c r="E181" s="201">
        <v>1.0429999999999999</v>
      </c>
      <c r="F181" s="202">
        <v>675</v>
      </c>
    </row>
    <row r="182" spans="1:6" ht="22.5" customHeight="1">
      <c r="A182" s="1" t="s">
        <v>301</v>
      </c>
      <c r="B182" s="201">
        <v>1.0660000000000001</v>
      </c>
      <c r="C182" s="201">
        <v>1.0720000000000001</v>
      </c>
      <c r="D182" s="201">
        <v>1.073</v>
      </c>
      <c r="E182" s="201">
        <v>1.054</v>
      </c>
      <c r="F182" s="202">
        <v>676</v>
      </c>
    </row>
    <row r="183" spans="1:6" ht="22.5" customHeight="1">
      <c r="A183" s="1" t="s">
        <v>302</v>
      </c>
      <c r="B183" s="201">
        <v>1.002</v>
      </c>
      <c r="C183" s="201">
        <v>1.0029999999999999</v>
      </c>
      <c r="D183" s="201">
        <v>1.0029999999999999</v>
      </c>
      <c r="E183" s="201">
        <v>1.002</v>
      </c>
      <c r="F183" s="202">
        <v>681</v>
      </c>
    </row>
    <row r="184" spans="1:6" ht="22.5" customHeight="1">
      <c r="A184" s="1" t="s">
        <v>303</v>
      </c>
      <c r="B184" s="201">
        <v>1.0129999999999999</v>
      </c>
      <c r="C184" s="201">
        <v>1.173</v>
      </c>
      <c r="D184" s="201">
        <v>1.2190000000000001</v>
      </c>
      <c r="E184" s="201">
        <v>1.0389999999999999</v>
      </c>
      <c r="F184" s="202">
        <v>668</v>
      </c>
    </row>
    <row r="185" spans="1:6" ht="22.5" customHeight="1">
      <c r="A185" s="1" t="s">
        <v>304</v>
      </c>
      <c r="B185" s="201">
        <v>1.0389999999999999</v>
      </c>
      <c r="C185" s="201">
        <v>1.0329999999999999</v>
      </c>
      <c r="D185" s="201">
        <v>1.028</v>
      </c>
      <c r="E185" s="201">
        <v>1.0349999999999999</v>
      </c>
      <c r="F185" s="202">
        <v>670</v>
      </c>
    </row>
    <row r="186" spans="1:6" ht="22.5" customHeight="1">
      <c r="A186" s="1" t="s">
        <v>305</v>
      </c>
      <c r="B186" s="201">
        <v>1.018</v>
      </c>
      <c r="C186" s="201">
        <v>1.012</v>
      </c>
      <c r="D186" s="201">
        <v>1.0109999999999999</v>
      </c>
      <c r="E186" s="201">
        <v>1.0149999999999999</v>
      </c>
      <c r="F186" s="202">
        <v>671</v>
      </c>
    </row>
    <row r="187" spans="1:6" ht="22.5" customHeight="1">
      <c r="A187" s="1" t="s">
        <v>306</v>
      </c>
      <c r="B187" s="201">
        <v>1.0069999999999999</v>
      </c>
      <c r="C187" s="201">
        <v>1.006</v>
      </c>
      <c r="D187" s="201">
        <v>1.004</v>
      </c>
      <c r="E187" s="201">
        <v>1.006</v>
      </c>
      <c r="F187" s="202">
        <v>677</v>
      </c>
    </row>
    <row r="188" spans="1:6" ht="22.5" customHeight="1">
      <c r="A188" s="1" t="s">
        <v>307</v>
      </c>
      <c r="B188" s="201">
        <v>1.012</v>
      </c>
      <c r="C188" s="201">
        <v>1.014</v>
      </c>
      <c r="D188" s="201">
        <v>1.014</v>
      </c>
      <c r="E188" s="201">
        <v>1.0109999999999999</v>
      </c>
      <c r="F188" s="202">
        <v>678</v>
      </c>
    </row>
    <row r="189" spans="1:6" ht="22.5" customHeight="1">
      <c r="A189" s="1" t="s">
        <v>308</v>
      </c>
      <c r="B189" s="201">
        <v>1.0209999999999999</v>
      </c>
      <c r="C189" s="201">
        <v>1.036</v>
      </c>
      <c r="D189" s="201">
        <v>1.0449999999999999</v>
      </c>
      <c r="E189" s="201">
        <v>1.0189999999999999</v>
      </c>
      <c r="F189" s="202">
        <v>679</v>
      </c>
    </row>
    <row r="190" spans="1:6" ht="22.5" customHeight="1">
      <c r="A190" s="1" t="s">
        <v>309</v>
      </c>
      <c r="B190" s="201">
        <v>1.004</v>
      </c>
      <c r="C190" s="201">
        <v>0.998</v>
      </c>
      <c r="D190" s="201">
        <v>0.996</v>
      </c>
      <c r="E190" s="201">
        <v>1.002</v>
      </c>
      <c r="F190" s="202">
        <v>672</v>
      </c>
    </row>
    <row r="191" spans="1:6" ht="22.5" customHeight="1">
      <c r="A191" s="1" t="s">
        <v>310</v>
      </c>
      <c r="B191" s="201">
        <v>1.0069999999999999</v>
      </c>
      <c r="C191" s="201">
        <v>1</v>
      </c>
      <c r="D191" s="201">
        <v>0.998</v>
      </c>
      <c r="E191" s="201">
        <v>1.0069999999999999</v>
      </c>
      <c r="F191" s="202">
        <v>680</v>
      </c>
    </row>
    <row r="192" spans="1:6" ht="22.5" customHeight="1">
      <c r="A192" s="1" t="s">
        <v>311</v>
      </c>
      <c r="B192" s="201">
        <v>1.0089999999999999</v>
      </c>
      <c r="C192" s="201">
        <v>1.002</v>
      </c>
      <c r="D192" s="201">
        <v>1</v>
      </c>
      <c r="E192" s="201">
        <v>1.0069999999999999</v>
      </c>
      <c r="F192" s="202">
        <v>674</v>
      </c>
    </row>
    <row r="193" spans="1:6" ht="22.5" customHeight="1">
      <c r="A193" s="1" t="s">
        <v>312</v>
      </c>
      <c r="B193" s="201">
        <v>1.01</v>
      </c>
      <c r="C193" s="201">
        <v>1.0109999999999999</v>
      </c>
      <c r="D193" s="201">
        <v>1.018</v>
      </c>
      <c r="E193" s="201">
        <v>1.016</v>
      </c>
      <c r="F193" s="202">
        <v>682</v>
      </c>
    </row>
    <row r="194" spans="1:6" ht="22.5" customHeight="1">
      <c r="A194" s="1" t="s">
        <v>315</v>
      </c>
      <c r="B194" s="201">
        <v>1.02</v>
      </c>
      <c r="C194" s="201">
        <v>1.0109999999999999</v>
      </c>
      <c r="D194" s="201">
        <v>1.0169999999999999</v>
      </c>
      <c r="E194" s="201">
        <v>1.01</v>
      </c>
      <c r="F194" s="202" t="s">
        <v>313</v>
      </c>
    </row>
    <row r="195" spans="1:6" ht="22.5" customHeight="1">
      <c r="A195" s="1" t="s">
        <v>316</v>
      </c>
      <c r="B195" s="201">
        <v>1.01</v>
      </c>
      <c r="C195" s="201">
        <v>1.0149999999999999</v>
      </c>
      <c r="D195" s="201">
        <v>1.0149999999999999</v>
      </c>
      <c r="E195" s="201">
        <v>1.008</v>
      </c>
      <c r="F195" s="202">
        <v>683</v>
      </c>
    </row>
    <row r="196" spans="1:6" ht="22.5" customHeight="1">
      <c r="A196" s="1" t="s">
        <v>317</v>
      </c>
      <c r="B196" s="201">
        <v>1.0369999999999999</v>
      </c>
      <c r="C196" s="201">
        <v>1.02</v>
      </c>
      <c r="D196" s="201">
        <v>1.016</v>
      </c>
      <c r="E196" s="201">
        <v>1.0329999999999999</v>
      </c>
      <c r="F196" s="202">
        <v>684</v>
      </c>
    </row>
    <row r="197" spans="1:6" ht="22.5" customHeight="1">
      <c r="A197" s="1" t="s">
        <v>318</v>
      </c>
      <c r="B197" s="201">
        <v>1.0069999999999999</v>
      </c>
      <c r="C197" s="201">
        <v>1.004</v>
      </c>
      <c r="D197" s="201">
        <v>1.0029999999999999</v>
      </c>
      <c r="E197" s="201">
        <v>1.006</v>
      </c>
      <c r="F197" s="202">
        <v>685</v>
      </c>
    </row>
    <row r="198" spans="1:6" ht="22.5" customHeight="1">
      <c r="A198" s="1" t="s">
        <v>319</v>
      </c>
      <c r="B198" s="201">
        <v>1.0189999999999999</v>
      </c>
      <c r="C198" s="201">
        <v>1.0169999999999999</v>
      </c>
      <c r="D198" s="201">
        <v>1.016</v>
      </c>
      <c r="E198" s="201">
        <v>1.0169999999999999</v>
      </c>
      <c r="F198" s="202">
        <v>686</v>
      </c>
    </row>
    <row r="199" spans="1:6" ht="22.5" customHeight="1">
      <c r="A199" s="1" t="s">
        <v>320</v>
      </c>
      <c r="B199" s="201">
        <v>1.0269999999999999</v>
      </c>
      <c r="C199" s="201">
        <v>1.02</v>
      </c>
      <c r="D199" s="201">
        <v>1.018</v>
      </c>
      <c r="E199" s="201">
        <v>1.024</v>
      </c>
      <c r="F199" s="202">
        <v>687</v>
      </c>
    </row>
    <row r="200" spans="1:6" ht="22.5" customHeight="1">
      <c r="A200" s="1" t="s">
        <v>321</v>
      </c>
      <c r="B200" s="201">
        <v>1.012</v>
      </c>
      <c r="C200" s="201">
        <v>1.022</v>
      </c>
      <c r="D200" s="201">
        <v>1.042</v>
      </c>
      <c r="E200" s="201">
        <v>1.01</v>
      </c>
      <c r="F200" s="202">
        <v>688</v>
      </c>
    </row>
    <row r="201" spans="1:6" ht="22.5" customHeight="1">
      <c r="A201" s="1" t="s">
        <v>322</v>
      </c>
      <c r="B201" s="201">
        <v>1.0129999999999999</v>
      </c>
      <c r="C201" s="201">
        <v>1.004</v>
      </c>
      <c r="D201" s="201">
        <v>1.0009999999999999</v>
      </c>
      <c r="E201" s="201">
        <v>1.012</v>
      </c>
      <c r="F201" s="202">
        <v>525</v>
      </c>
    </row>
    <row r="202" spans="1:6" ht="22.5" customHeight="1">
      <c r="A202" s="1" t="s">
        <v>323</v>
      </c>
      <c r="B202" s="201">
        <v>1.008</v>
      </c>
      <c r="C202" s="201">
        <v>1.008</v>
      </c>
      <c r="D202" s="201">
        <v>1.008</v>
      </c>
      <c r="E202" s="201">
        <v>1.0069999999999999</v>
      </c>
      <c r="F202" s="202">
        <v>689</v>
      </c>
    </row>
    <row r="203" spans="1:6" ht="22.5" customHeight="1">
      <c r="A203" s="1" t="s">
        <v>324</v>
      </c>
      <c r="B203" s="201">
        <v>1.0009999999999999</v>
      </c>
      <c r="C203" s="201">
        <v>0.998</v>
      </c>
      <c r="D203" s="201">
        <v>0.999</v>
      </c>
      <c r="E203" s="201">
        <v>1.0069999999999999</v>
      </c>
      <c r="F203" s="202">
        <v>690</v>
      </c>
    </row>
    <row r="204" spans="1:6" ht="22.5" customHeight="1">
      <c r="A204" s="1" t="s">
        <v>325</v>
      </c>
      <c r="B204" s="201">
        <v>1.0089999999999999</v>
      </c>
      <c r="C204" s="201">
        <v>1.0049999999999999</v>
      </c>
      <c r="D204" s="201">
        <v>1.002</v>
      </c>
      <c r="E204" s="201">
        <v>1.0069999999999999</v>
      </c>
      <c r="F204" s="202">
        <v>691</v>
      </c>
    </row>
    <row r="205" spans="1:6" ht="22.5" customHeight="1">
      <c r="A205" s="1" t="s">
        <v>327</v>
      </c>
      <c r="B205" s="201">
        <v>1.0189999999999999</v>
      </c>
      <c r="C205" s="201">
        <v>1.018</v>
      </c>
      <c r="D205" s="201">
        <v>1.016</v>
      </c>
      <c r="E205" s="201">
        <v>1.0149999999999999</v>
      </c>
      <c r="F205" s="202">
        <v>729</v>
      </c>
    </row>
    <row r="206" spans="1:6" ht="22.5" customHeight="1">
      <c r="A206" s="1" t="s">
        <v>328</v>
      </c>
      <c r="B206" s="201">
        <v>1.024</v>
      </c>
      <c r="C206" s="201">
        <v>1.0349999999999999</v>
      </c>
      <c r="D206" s="201">
        <v>1.0369999999999999</v>
      </c>
      <c r="E206" s="201">
        <v>1.03</v>
      </c>
      <c r="F206" s="202">
        <v>527</v>
      </c>
    </row>
    <row r="207" spans="1:6" ht="22.5" customHeight="1">
      <c r="A207" s="1" t="s">
        <v>329</v>
      </c>
      <c r="B207" s="201">
        <v>1.0569999999999999</v>
      </c>
      <c r="C207" s="201">
        <v>1.014</v>
      </c>
      <c r="D207" s="201">
        <v>1.0049999999999999</v>
      </c>
      <c r="E207" s="201">
        <v>1.048</v>
      </c>
      <c r="F207" s="202">
        <v>692</v>
      </c>
    </row>
    <row r="208" spans="1:6" ht="22.5" customHeight="1">
      <c r="A208" s="1" t="s">
        <v>330</v>
      </c>
      <c r="B208" s="201">
        <v>1.014</v>
      </c>
      <c r="C208" s="201">
        <v>1.0129999999999999</v>
      </c>
      <c r="D208" s="201">
        <v>1.0109999999999999</v>
      </c>
      <c r="E208" s="201">
        <v>1.01</v>
      </c>
      <c r="F208" s="202">
        <v>897</v>
      </c>
    </row>
    <row r="209" spans="1:6" ht="22.5" customHeight="1">
      <c r="A209" s="1" t="s">
        <v>331</v>
      </c>
      <c r="B209" s="201">
        <v>1.01</v>
      </c>
      <c r="C209" s="201">
        <v>1.01</v>
      </c>
      <c r="D209" s="201">
        <v>1.01</v>
      </c>
      <c r="E209" s="201">
        <v>1.008</v>
      </c>
      <c r="F209" s="202">
        <v>528</v>
      </c>
    </row>
    <row r="210" spans="1:6" ht="22.5" customHeight="1">
      <c r="A210" s="1" t="s">
        <v>332</v>
      </c>
      <c r="B210" s="201">
        <v>1</v>
      </c>
      <c r="C210" s="201">
        <v>0.98799999999999999</v>
      </c>
      <c r="D210" s="201">
        <v>0.98499999999999999</v>
      </c>
      <c r="E210" s="201">
        <v>0.999</v>
      </c>
      <c r="F210" s="202">
        <v>693</v>
      </c>
    </row>
    <row r="211" spans="1:6" ht="22.5" customHeight="1">
      <c r="A211" s="1" t="s">
        <v>333</v>
      </c>
      <c r="B211" s="201">
        <v>1.014</v>
      </c>
      <c r="C211" s="201">
        <v>0.99199999999999999</v>
      </c>
      <c r="D211" s="201">
        <v>0.98599999999999999</v>
      </c>
      <c r="E211" s="201">
        <v>1.0069999999999999</v>
      </c>
      <c r="F211" s="202">
        <v>529</v>
      </c>
    </row>
    <row r="212" spans="1:6" ht="22.5" customHeight="1">
      <c r="A212" s="1" t="s">
        <v>334</v>
      </c>
      <c r="B212" s="201">
        <v>1.0149999999999999</v>
      </c>
      <c r="C212" s="201">
        <v>1.0109999999999999</v>
      </c>
      <c r="D212" s="201">
        <v>1.008</v>
      </c>
      <c r="E212" s="201">
        <v>1.012</v>
      </c>
      <c r="F212" s="202">
        <v>694</v>
      </c>
    </row>
    <row r="213" spans="1:6" ht="22.5" customHeight="1">
      <c r="A213" s="1" t="s">
        <v>335</v>
      </c>
      <c r="B213" s="201">
        <v>1.016</v>
      </c>
      <c r="C213" s="201">
        <v>1.0149999999999999</v>
      </c>
      <c r="D213" s="201">
        <v>1.0169999999999999</v>
      </c>
      <c r="E213" s="201">
        <v>1.014</v>
      </c>
      <c r="F213" s="202">
        <v>585</v>
      </c>
    </row>
    <row r="214" spans="1:6" ht="22.5" customHeight="1">
      <c r="A214" s="1" t="s">
        <v>336</v>
      </c>
      <c r="B214" s="201">
        <v>1.002</v>
      </c>
      <c r="C214" s="201">
        <v>0.98699999999999999</v>
      </c>
      <c r="D214" s="201">
        <v>0.98399999999999999</v>
      </c>
      <c r="E214" s="201">
        <v>1</v>
      </c>
      <c r="F214" s="202">
        <v>695</v>
      </c>
    </row>
    <row r="215" spans="1:6" ht="22.5" customHeight="1">
      <c r="A215" s="1" t="s">
        <v>337</v>
      </c>
      <c r="B215" s="201">
        <v>1.002</v>
      </c>
      <c r="C215" s="201">
        <v>0.99199999999999999</v>
      </c>
      <c r="D215" s="201">
        <v>0.99</v>
      </c>
      <c r="E215" s="201">
        <v>1.0029999999999999</v>
      </c>
      <c r="F215" s="202">
        <v>696</v>
      </c>
    </row>
    <row r="216" spans="1:6" ht="22.5" customHeight="1">
      <c r="A216" s="1" t="s">
        <v>340</v>
      </c>
      <c r="B216" s="201">
        <v>1.038</v>
      </c>
      <c r="C216" s="201">
        <v>1.038</v>
      </c>
      <c r="D216" s="201">
        <v>1.04</v>
      </c>
      <c r="E216" s="201">
        <v>1.034</v>
      </c>
      <c r="F216" s="202" t="s">
        <v>338</v>
      </c>
    </row>
    <row r="217" spans="1:6" ht="22.5" customHeight="1">
      <c r="A217" s="1" t="s">
        <v>341</v>
      </c>
      <c r="B217" s="201">
        <v>1.0189999999999999</v>
      </c>
      <c r="C217" s="201">
        <v>1.018</v>
      </c>
      <c r="D217" s="201">
        <v>1.016</v>
      </c>
      <c r="E217" s="201">
        <v>1.0149999999999999</v>
      </c>
      <c r="F217" s="202">
        <v>595</v>
      </c>
    </row>
    <row r="218" spans="1:6" ht="22.5" customHeight="1">
      <c r="A218" s="1" t="s">
        <v>342</v>
      </c>
      <c r="B218" s="201">
        <v>1.0009999999999999</v>
      </c>
      <c r="C218" s="201">
        <v>1</v>
      </c>
      <c r="D218" s="201">
        <v>0.999</v>
      </c>
      <c r="E218" s="201">
        <v>1.0009999999999999</v>
      </c>
      <c r="F218" s="202">
        <v>655</v>
      </c>
    </row>
    <row r="219" spans="1:6" ht="22.5" customHeight="1">
      <c r="A219" s="1" t="s">
        <v>343</v>
      </c>
      <c r="B219" s="201">
        <v>1.024</v>
      </c>
      <c r="C219" s="201">
        <v>1.016</v>
      </c>
      <c r="D219" s="201">
        <v>1.0149999999999999</v>
      </c>
      <c r="E219" s="201">
        <v>1.032</v>
      </c>
      <c r="F219" s="202">
        <v>657</v>
      </c>
    </row>
    <row r="220" spans="1:6" ht="22.5" customHeight="1">
      <c r="A220" s="1" t="s">
        <v>344</v>
      </c>
      <c r="B220" s="201">
        <v>1.008</v>
      </c>
      <c r="C220" s="201">
        <v>1.0049999999999999</v>
      </c>
      <c r="D220" s="201">
        <v>1.0049999999999999</v>
      </c>
      <c r="E220" s="201">
        <v>1.0129999999999999</v>
      </c>
      <c r="F220" s="202">
        <v>659</v>
      </c>
    </row>
    <row r="221" spans="1:6" ht="22.5" customHeight="1">
      <c r="A221" s="1" t="s">
        <v>345</v>
      </c>
      <c r="B221" s="201">
        <v>1.0309999999999999</v>
      </c>
      <c r="C221" s="201">
        <v>1.026</v>
      </c>
      <c r="D221" s="201">
        <v>1.0249999999999999</v>
      </c>
      <c r="E221" s="201">
        <v>1.026</v>
      </c>
      <c r="F221" s="202">
        <v>660</v>
      </c>
    </row>
    <row r="222" spans="1:6" ht="22.5" customHeight="1">
      <c r="A222" s="1" t="s">
        <v>346</v>
      </c>
      <c r="B222" s="201">
        <v>1.0229999999999999</v>
      </c>
      <c r="C222" s="201">
        <v>1.01</v>
      </c>
      <c r="D222" s="201">
        <v>1.0089999999999999</v>
      </c>
      <c r="E222" s="201">
        <v>1.008</v>
      </c>
      <c r="F222" s="202">
        <v>697</v>
      </c>
    </row>
    <row r="223" spans="1:6" ht="22.5" customHeight="1">
      <c r="A223" s="1" t="s">
        <v>347</v>
      </c>
      <c r="B223" s="201">
        <v>1.014</v>
      </c>
      <c r="C223" s="201">
        <v>1.0129999999999999</v>
      </c>
      <c r="D223" s="201">
        <v>1.0109999999999999</v>
      </c>
      <c r="E223" s="201">
        <v>1.01</v>
      </c>
      <c r="F223" s="202">
        <v>897</v>
      </c>
    </row>
    <row r="224" spans="1:6" ht="22.5" customHeight="1">
      <c r="A224" s="1" t="s">
        <v>348</v>
      </c>
      <c r="B224" s="201">
        <v>1.0329999999999999</v>
      </c>
      <c r="C224" s="201">
        <v>1.0269999999999999</v>
      </c>
      <c r="D224" s="201">
        <v>1.0229999999999999</v>
      </c>
      <c r="E224" s="201">
        <v>1.03</v>
      </c>
      <c r="F224" s="202">
        <v>669</v>
      </c>
    </row>
    <row r="225" spans="1:6" ht="22.5" customHeight="1">
      <c r="A225" s="1" t="s">
        <v>349</v>
      </c>
      <c r="B225" s="201">
        <v>1.012</v>
      </c>
      <c r="C225" s="201">
        <v>1.022</v>
      </c>
      <c r="D225" s="201">
        <v>1.03</v>
      </c>
      <c r="E225" s="201">
        <v>1.0149999999999999</v>
      </c>
      <c r="F225" s="202">
        <v>7311</v>
      </c>
    </row>
    <row r="226" spans="1:6" ht="22.5" customHeight="1">
      <c r="A226" s="1" t="s">
        <v>350</v>
      </c>
      <c r="B226" s="201">
        <v>1.0209999999999999</v>
      </c>
      <c r="C226" s="201">
        <v>1.014</v>
      </c>
      <c r="D226" s="201">
        <v>1.014</v>
      </c>
      <c r="E226" s="201">
        <v>1.0189999999999999</v>
      </c>
      <c r="F226" s="202">
        <v>698</v>
      </c>
    </row>
    <row r="227" spans="1:6" ht="22.5" customHeight="1">
      <c r="A227" s="1" t="s">
        <v>351</v>
      </c>
      <c r="B227" s="201">
        <v>1.014</v>
      </c>
      <c r="C227" s="201">
        <v>1.0129999999999999</v>
      </c>
      <c r="D227" s="201">
        <v>1.0109999999999999</v>
      </c>
      <c r="E227" s="201">
        <v>1.01</v>
      </c>
      <c r="F227" s="202">
        <v>897</v>
      </c>
    </row>
    <row r="228" spans="1:6" ht="22.5" customHeight="1">
      <c r="A228" s="1" t="s">
        <v>352</v>
      </c>
      <c r="B228" s="201">
        <v>1.002</v>
      </c>
      <c r="C228" s="201">
        <v>0.98799999999999999</v>
      </c>
      <c r="D228" s="201">
        <v>0.98299999999999998</v>
      </c>
      <c r="E228" s="201">
        <v>1.0009999999999999</v>
      </c>
      <c r="F228" s="202">
        <v>699</v>
      </c>
    </row>
    <row r="229" spans="1:6" ht="22.5" customHeight="1">
      <c r="A229" s="1" t="s">
        <v>354</v>
      </c>
      <c r="B229" s="201">
        <v>1.0189999999999999</v>
      </c>
      <c r="C229" s="201">
        <v>1.018</v>
      </c>
      <c r="D229" s="201">
        <v>1.016</v>
      </c>
      <c r="E229" s="201">
        <v>1.0149999999999999</v>
      </c>
      <c r="F229" s="202">
        <v>703</v>
      </c>
    </row>
    <row r="230" spans="1:6" ht="22.5" customHeight="1">
      <c r="A230" s="1" t="s">
        <v>355</v>
      </c>
      <c r="B230" s="201">
        <v>1.0189999999999999</v>
      </c>
      <c r="C230" s="201">
        <v>1.018</v>
      </c>
      <c r="D230" s="201">
        <v>1.016</v>
      </c>
      <c r="E230" s="201">
        <v>1.0149999999999999</v>
      </c>
      <c r="F230" s="202">
        <v>730</v>
      </c>
    </row>
    <row r="231" spans="1:6" ht="22.5" customHeight="1">
      <c r="A231" s="1" t="s">
        <v>356</v>
      </c>
      <c r="B231" s="201">
        <v>1.0189999999999999</v>
      </c>
      <c r="C231" s="201">
        <v>1.018</v>
      </c>
      <c r="D231" s="201">
        <v>1.016</v>
      </c>
      <c r="E231" s="201">
        <v>1.0149999999999999</v>
      </c>
      <c r="F231" s="202">
        <v>731</v>
      </c>
    </row>
    <row r="232" spans="1:6" ht="22.5" customHeight="1">
      <c r="A232" s="1" t="s">
        <v>357</v>
      </c>
      <c r="B232" s="201">
        <v>1.0189999999999999</v>
      </c>
      <c r="C232" s="201">
        <v>1.018</v>
      </c>
      <c r="D232" s="201">
        <v>1.016</v>
      </c>
      <c r="E232" s="201">
        <v>1.0149999999999999</v>
      </c>
      <c r="F232" s="202">
        <v>732</v>
      </c>
    </row>
    <row r="233" spans="1:6" ht="22.5" customHeight="1">
      <c r="A233" s="1" t="s">
        <v>358</v>
      </c>
      <c r="B233" s="201">
        <v>1.0049999999999999</v>
      </c>
      <c r="C233" s="201">
        <v>1.004</v>
      </c>
      <c r="D233" s="201">
        <v>1.004</v>
      </c>
      <c r="E233" s="201">
        <v>1.004</v>
      </c>
      <c r="F233" s="202">
        <v>673</v>
      </c>
    </row>
    <row r="234" spans="1:6" ht="22.5" customHeight="1">
      <c r="A234" s="1" t="s">
        <v>359</v>
      </c>
      <c r="B234" s="201">
        <v>1.0449999999999999</v>
      </c>
      <c r="C234" s="201">
        <v>1.034</v>
      </c>
      <c r="D234" s="201">
        <v>1.044</v>
      </c>
      <c r="E234" s="201">
        <v>1.0640000000000001</v>
      </c>
      <c r="F234" s="202">
        <v>721</v>
      </c>
    </row>
    <row r="235" spans="1:6" ht="22.5" customHeight="1">
      <c r="A235" s="1" t="s">
        <v>360</v>
      </c>
      <c r="B235" s="201">
        <v>1.016</v>
      </c>
      <c r="C235" s="201">
        <v>1.0069999999999999</v>
      </c>
      <c r="D235" s="201">
        <v>1.0069999999999999</v>
      </c>
      <c r="E235" s="201">
        <v>1.014</v>
      </c>
      <c r="F235" s="202">
        <v>728</v>
      </c>
    </row>
    <row r="236" spans="1:6" ht="22.5" customHeight="1">
      <c r="A236" s="1" t="s">
        <v>361</v>
      </c>
      <c r="B236" s="201">
        <v>1.04</v>
      </c>
      <c r="C236" s="201">
        <v>1.012</v>
      </c>
      <c r="D236" s="201">
        <v>1.0029999999999999</v>
      </c>
      <c r="E236" s="201">
        <v>1.0369999999999999</v>
      </c>
      <c r="F236" s="202">
        <v>901</v>
      </c>
    </row>
    <row r="237" spans="1:6" ht="22.5" customHeight="1">
      <c r="A237" s="1" t="s">
        <v>362</v>
      </c>
      <c r="B237" s="201">
        <v>1.046</v>
      </c>
      <c r="C237" s="201">
        <v>1.0429999999999999</v>
      </c>
      <c r="D237" s="201">
        <v>1.04</v>
      </c>
      <c r="E237" s="201">
        <v>1.0389999999999999</v>
      </c>
      <c r="F237" s="202">
        <v>904</v>
      </c>
    </row>
    <row r="238" spans="1:6" ht="22.5" customHeight="1">
      <c r="A238" s="1" t="s">
        <v>363</v>
      </c>
      <c r="B238" s="201">
        <v>1.0089999999999999</v>
      </c>
      <c r="C238" s="201">
        <v>1.0069999999999999</v>
      </c>
      <c r="D238" s="201">
        <v>1.006</v>
      </c>
      <c r="E238" s="201">
        <v>1.008</v>
      </c>
      <c r="F238" s="202">
        <v>905</v>
      </c>
    </row>
    <row r="239" spans="1:6" ht="22.5" customHeight="1">
      <c r="A239" s="1" t="s">
        <v>364</v>
      </c>
      <c r="B239" s="201">
        <v>1.014</v>
      </c>
      <c r="C239" s="201">
        <v>1.014</v>
      </c>
      <c r="D239" s="201">
        <v>1.0129999999999999</v>
      </c>
      <c r="E239" s="201">
        <v>1.012</v>
      </c>
      <c r="F239" s="202">
        <v>906</v>
      </c>
    </row>
    <row r="240" spans="1:6" ht="22.5" customHeight="1">
      <c r="A240" s="1" t="s">
        <v>365</v>
      </c>
      <c r="B240" s="201">
        <v>1.042</v>
      </c>
      <c r="C240" s="201">
        <v>1.02</v>
      </c>
      <c r="D240" s="201">
        <v>1.018</v>
      </c>
      <c r="E240" s="201">
        <v>1.036</v>
      </c>
      <c r="F240" s="202">
        <v>907</v>
      </c>
    </row>
    <row r="241" spans="1:6" ht="22.5" customHeight="1">
      <c r="A241" s="1" t="s">
        <v>366</v>
      </c>
      <c r="B241" s="201">
        <v>0.999</v>
      </c>
      <c r="C241" s="201">
        <v>0.97799999999999998</v>
      </c>
      <c r="D241" s="201">
        <v>0.97599999999999998</v>
      </c>
      <c r="E241" s="201">
        <v>1.0009999999999999</v>
      </c>
      <c r="F241" s="202">
        <v>908</v>
      </c>
    </row>
    <row r="242" spans="1:6" ht="22.5" customHeight="1">
      <c r="A242" s="1" t="s">
        <v>367</v>
      </c>
      <c r="B242" s="201">
        <v>1.0009999999999999</v>
      </c>
      <c r="C242" s="201">
        <v>0.98899999999999999</v>
      </c>
      <c r="D242" s="201">
        <v>0.98599999999999999</v>
      </c>
      <c r="E242" s="201">
        <v>1</v>
      </c>
      <c r="F242" s="202">
        <v>723</v>
      </c>
    </row>
    <row r="243" spans="1:6" ht="22.5" customHeight="1">
      <c r="A243" s="1" t="s">
        <v>368</v>
      </c>
      <c r="B243" s="201">
        <v>1.0109999999999999</v>
      </c>
      <c r="C243" s="201">
        <v>1.0089999999999999</v>
      </c>
      <c r="D243" s="201">
        <v>1.008</v>
      </c>
      <c r="E243" s="201">
        <v>1.0089999999999999</v>
      </c>
      <c r="F243" s="202">
        <v>765</v>
      </c>
    </row>
    <row r="244" spans="1:6" ht="22.5" customHeight="1">
      <c r="A244" s="1" t="s">
        <v>371</v>
      </c>
      <c r="B244" s="201">
        <v>1.0249999999999999</v>
      </c>
      <c r="C244" s="201">
        <v>1.0089999999999999</v>
      </c>
      <c r="D244" s="201">
        <v>1.006</v>
      </c>
      <c r="E244" s="201">
        <v>1.0229999999999999</v>
      </c>
      <c r="F244" s="202" t="s">
        <v>369</v>
      </c>
    </row>
    <row r="245" spans="1:6" ht="22.5" customHeight="1">
      <c r="A245" s="1" t="s">
        <v>374</v>
      </c>
      <c r="B245" s="201">
        <v>1.006</v>
      </c>
      <c r="C245" s="201">
        <v>1.0069999999999999</v>
      </c>
      <c r="D245" s="201">
        <v>1.0069999999999999</v>
      </c>
      <c r="E245" s="201">
        <v>1.008</v>
      </c>
      <c r="F245" s="202" t="s">
        <v>372</v>
      </c>
    </row>
    <row r="246" spans="1:6" ht="22.5" customHeight="1">
      <c r="A246" s="1" t="s">
        <v>375</v>
      </c>
      <c r="B246" s="201">
        <v>1.014</v>
      </c>
      <c r="C246" s="201">
        <v>1.0129999999999999</v>
      </c>
      <c r="D246" s="201">
        <v>1.0109999999999999</v>
      </c>
      <c r="E246" s="201">
        <v>1.01</v>
      </c>
      <c r="F246" s="202">
        <v>897</v>
      </c>
    </row>
    <row r="247" spans="1:6" ht="22.5" customHeight="1">
      <c r="A247" s="1" t="s">
        <v>378</v>
      </c>
      <c r="B247" s="201">
        <v>1.0149999999999999</v>
      </c>
      <c r="C247" s="201">
        <v>1.014</v>
      </c>
      <c r="D247" s="201">
        <v>1.0129999999999999</v>
      </c>
      <c r="E247" s="201">
        <v>1.014</v>
      </c>
      <c r="F247" s="202" t="s">
        <v>376</v>
      </c>
    </row>
    <row r="248" spans="1:6" ht="22.5" customHeight="1">
      <c r="A248" s="1" t="s">
        <v>381</v>
      </c>
      <c r="B248" s="201">
        <v>1.0149999999999999</v>
      </c>
      <c r="C248" s="201">
        <v>1.0129999999999999</v>
      </c>
      <c r="D248" s="201">
        <v>1.014</v>
      </c>
      <c r="E248" s="201">
        <v>1.012</v>
      </c>
      <c r="F248" s="202" t="s">
        <v>379</v>
      </c>
    </row>
    <row r="249" spans="1:6" ht="22.5" customHeight="1">
      <c r="A249" s="1" t="s">
        <v>382</v>
      </c>
      <c r="B249" s="201">
        <v>1.0549999999999999</v>
      </c>
      <c r="C249" s="201">
        <v>1.036</v>
      </c>
      <c r="D249" s="201">
        <v>1.0369999999999999</v>
      </c>
      <c r="E249" s="201">
        <v>1.04</v>
      </c>
      <c r="F249" s="202">
        <v>766</v>
      </c>
    </row>
    <row r="250" spans="1:6" ht="22.5" customHeight="1">
      <c r="A250" s="1" t="s">
        <v>385</v>
      </c>
      <c r="B250" s="201">
        <v>1.002</v>
      </c>
      <c r="C250" s="201">
        <v>1.002</v>
      </c>
      <c r="D250" s="201">
        <v>1.002</v>
      </c>
      <c r="E250" s="201">
        <v>1.0009999999999999</v>
      </c>
      <c r="F250" s="202" t="s">
        <v>383</v>
      </c>
    </row>
    <row r="251" spans="1:6" ht="22.5" customHeight="1">
      <c r="A251" s="1" t="s">
        <v>388</v>
      </c>
      <c r="B251" s="201">
        <v>1.046</v>
      </c>
      <c r="C251" s="201">
        <v>1.036</v>
      </c>
      <c r="D251" s="201">
        <v>1.0389999999999999</v>
      </c>
      <c r="E251" s="201">
        <v>1.042</v>
      </c>
      <c r="F251" s="202" t="s">
        <v>386</v>
      </c>
    </row>
    <row r="252" spans="1:6" ht="22.5" customHeight="1">
      <c r="A252" s="1" t="s">
        <v>389</v>
      </c>
      <c r="B252" s="201">
        <v>1.014</v>
      </c>
      <c r="C252" s="201">
        <v>1.0129999999999999</v>
      </c>
      <c r="D252" s="201">
        <v>1.0109999999999999</v>
      </c>
      <c r="E252" s="201">
        <v>1.01</v>
      </c>
      <c r="F252" s="202">
        <v>897</v>
      </c>
    </row>
    <row r="253" spans="1:6" ht="22.5" customHeight="1">
      <c r="A253" s="1" t="s">
        <v>390</v>
      </c>
      <c r="B253" s="201">
        <v>1.0740000000000001</v>
      </c>
      <c r="C253" s="201">
        <v>1.0649999999999999</v>
      </c>
      <c r="D253" s="201">
        <v>1.0569999999999999</v>
      </c>
      <c r="E253" s="201">
        <v>1.0620000000000001</v>
      </c>
      <c r="F253" s="202">
        <v>767</v>
      </c>
    </row>
    <row r="254" spans="1:6" ht="22.5" customHeight="1">
      <c r="A254" s="1" t="s">
        <v>391</v>
      </c>
      <c r="B254" s="201">
        <v>1.01</v>
      </c>
      <c r="C254" s="201">
        <v>1.006</v>
      </c>
      <c r="D254" s="201">
        <v>1.004</v>
      </c>
      <c r="E254" s="201">
        <v>1.008</v>
      </c>
      <c r="F254" s="202">
        <v>768</v>
      </c>
    </row>
    <row r="255" spans="1:6" ht="22.5" customHeight="1">
      <c r="A255" s="1" t="s">
        <v>394</v>
      </c>
      <c r="B255" s="201">
        <v>1</v>
      </c>
      <c r="C255" s="201">
        <v>1</v>
      </c>
      <c r="D255" s="201">
        <v>1</v>
      </c>
      <c r="E255" s="201">
        <v>1</v>
      </c>
      <c r="F255" s="202" t="s">
        <v>392</v>
      </c>
    </row>
    <row r="256" spans="1:6" ht="22.5" customHeight="1">
      <c r="A256" s="1" t="s">
        <v>397</v>
      </c>
      <c r="B256" s="201">
        <v>1.0149999999999999</v>
      </c>
      <c r="C256" s="201">
        <v>1.016</v>
      </c>
      <c r="D256" s="201">
        <v>1.0169999999999999</v>
      </c>
      <c r="E256" s="201">
        <v>1.014</v>
      </c>
      <c r="F256" s="202" t="s">
        <v>395</v>
      </c>
    </row>
    <row r="257" spans="1:6" ht="22.5" customHeight="1">
      <c r="A257" s="1" t="s">
        <v>400</v>
      </c>
      <c r="B257" s="201">
        <v>0.997</v>
      </c>
      <c r="C257" s="201">
        <v>0.98899999999999999</v>
      </c>
      <c r="D257" s="201">
        <v>0.98699999999999999</v>
      </c>
      <c r="E257" s="201">
        <v>0.997</v>
      </c>
      <c r="F257" s="202">
        <v>769</v>
      </c>
    </row>
    <row r="258" spans="1:6" ht="22.5" customHeight="1">
      <c r="A258" s="1" t="s">
        <v>403</v>
      </c>
      <c r="B258" s="201">
        <v>1.054</v>
      </c>
      <c r="C258" s="201">
        <v>1.0629999999999999</v>
      </c>
      <c r="D258" s="201">
        <v>1.0640000000000001</v>
      </c>
      <c r="E258" s="201">
        <v>1.0449999999999999</v>
      </c>
      <c r="F258" s="202" t="s">
        <v>401</v>
      </c>
    </row>
    <row r="259" spans="1:6" ht="22.5" customHeight="1">
      <c r="A259" s="1" t="s">
        <v>404</v>
      </c>
      <c r="B259" s="201">
        <v>1.012</v>
      </c>
      <c r="C259" s="201">
        <v>1.012</v>
      </c>
      <c r="D259" s="201">
        <v>1.01</v>
      </c>
      <c r="E259" s="201">
        <v>1.01</v>
      </c>
      <c r="F259" s="202">
        <v>771</v>
      </c>
    </row>
    <row r="260" spans="1:6" ht="22.5" customHeight="1">
      <c r="A260" s="1" t="s">
        <v>405</v>
      </c>
      <c r="B260" s="201">
        <v>1.0029999999999999</v>
      </c>
      <c r="C260" s="201">
        <v>1.0029999999999999</v>
      </c>
      <c r="D260" s="201">
        <v>1.0029999999999999</v>
      </c>
      <c r="E260" s="201">
        <v>1.008</v>
      </c>
      <c r="F260" s="202">
        <v>772</v>
      </c>
    </row>
    <row r="261" spans="1:6" ht="22.5" customHeight="1">
      <c r="A261" s="1" t="s">
        <v>408</v>
      </c>
      <c r="B261" s="201">
        <v>1.004</v>
      </c>
      <c r="C261" s="201">
        <v>1.006</v>
      </c>
      <c r="D261" s="201">
        <v>1.008</v>
      </c>
      <c r="E261" s="201">
        <v>1.0029999999999999</v>
      </c>
      <c r="F261" s="202" t="s">
        <v>406</v>
      </c>
    </row>
    <row r="262" spans="1:6" ht="22.5" customHeight="1">
      <c r="A262" s="1" t="s">
        <v>411</v>
      </c>
      <c r="B262" s="201">
        <v>1.002</v>
      </c>
      <c r="C262" s="201">
        <v>1.0009999999999999</v>
      </c>
      <c r="D262" s="201">
        <v>1</v>
      </c>
      <c r="E262" s="201">
        <v>1.002</v>
      </c>
      <c r="F262" s="202" t="s">
        <v>409</v>
      </c>
    </row>
    <row r="263" spans="1:6" ht="22.5" customHeight="1">
      <c r="A263" s="1" t="s">
        <v>412</v>
      </c>
      <c r="B263" s="201">
        <v>1.03</v>
      </c>
      <c r="C263" s="201">
        <v>1.026</v>
      </c>
      <c r="D263" s="201">
        <v>1.0249999999999999</v>
      </c>
      <c r="E263" s="201">
        <v>1.038</v>
      </c>
      <c r="F263" s="202">
        <v>774</v>
      </c>
    </row>
    <row r="264" spans="1:6" ht="22.5" customHeight="1">
      <c r="A264" s="1" t="s">
        <v>415</v>
      </c>
      <c r="B264" s="201">
        <v>1.026</v>
      </c>
      <c r="C264" s="201">
        <v>1.0169999999999999</v>
      </c>
      <c r="D264" s="201">
        <v>1.02</v>
      </c>
      <c r="E264" s="201">
        <v>1.0229999999999999</v>
      </c>
      <c r="F264" s="202" t="s">
        <v>413</v>
      </c>
    </row>
    <row r="265" spans="1:6" ht="22.5" customHeight="1">
      <c r="A265" s="1" t="s">
        <v>416</v>
      </c>
      <c r="B265" s="201">
        <v>1.02</v>
      </c>
      <c r="C265" s="201">
        <v>1.0209999999999999</v>
      </c>
      <c r="D265" s="201">
        <v>1.0249999999999999</v>
      </c>
      <c r="E265" s="201">
        <v>1.0189999999999999</v>
      </c>
      <c r="F265" s="202">
        <v>733</v>
      </c>
    </row>
    <row r="266" spans="1:6" ht="22.5" customHeight="1">
      <c r="A266" s="1" t="s">
        <v>417</v>
      </c>
      <c r="B266" s="201">
        <v>1.018</v>
      </c>
      <c r="C266" s="201">
        <v>0.996</v>
      </c>
      <c r="D266" s="201">
        <v>0.96399999999999997</v>
      </c>
      <c r="E266" s="201">
        <v>1.018</v>
      </c>
      <c r="F266" s="202">
        <v>775</v>
      </c>
    </row>
    <row r="267" spans="1:6" ht="22.5" customHeight="1">
      <c r="A267" s="1" t="s">
        <v>420</v>
      </c>
      <c r="B267" s="201">
        <v>1.006</v>
      </c>
      <c r="C267" s="201">
        <v>1.0049999999999999</v>
      </c>
      <c r="D267" s="201">
        <v>1.004</v>
      </c>
      <c r="E267" s="201">
        <v>1.006</v>
      </c>
      <c r="F267" s="202" t="s">
        <v>418</v>
      </c>
    </row>
    <row r="268" spans="1:6" ht="22.5" customHeight="1">
      <c r="A268" s="1" t="s">
        <v>423</v>
      </c>
      <c r="B268" s="201">
        <v>1.0780000000000001</v>
      </c>
      <c r="C268" s="201">
        <v>1.08</v>
      </c>
      <c r="D268" s="201">
        <v>1.0760000000000001</v>
      </c>
      <c r="E268" s="201">
        <v>1.07</v>
      </c>
      <c r="F268" s="202" t="s">
        <v>421</v>
      </c>
    </row>
    <row r="269" spans="1:6" ht="22.5" customHeight="1">
      <c r="A269" s="1" t="s">
        <v>424</v>
      </c>
      <c r="B269" s="201">
        <v>1.0189999999999999</v>
      </c>
      <c r="C269" s="201">
        <v>1.018</v>
      </c>
      <c r="D269" s="201">
        <v>1.016</v>
      </c>
      <c r="E269" s="201">
        <v>1.0149999999999999</v>
      </c>
      <c r="F269" s="202">
        <v>739</v>
      </c>
    </row>
    <row r="270" spans="1:6" ht="22.5" customHeight="1">
      <c r="A270" s="1" t="s">
        <v>427</v>
      </c>
      <c r="B270" s="201">
        <v>1.0129999999999999</v>
      </c>
      <c r="C270" s="201">
        <v>1.0109999999999999</v>
      </c>
      <c r="D270" s="201">
        <v>1.01</v>
      </c>
      <c r="E270" s="201">
        <v>1.0109999999999999</v>
      </c>
      <c r="F270" s="202" t="s">
        <v>425</v>
      </c>
    </row>
    <row r="271" spans="1:6" ht="22.5" customHeight="1">
      <c r="A271" s="1" t="s">
        <v>430</v>
      </c>
      <c r="B271" s="201">
        <v>1.022</v>
      </c>
      <c r="C271" s="201">
        <v>1.026</v>
      </c>
      <c r="D271" s="201">
        <v>1.026</v>
      </c>
      <c r="E271" s="201">
        <v>1.0189999999999999</v>
      </c>
      <c r="F271" s="202" t="s">
        <v>428</v>
      </c>
    </row>
    <row r="272" spans="1:6" ht="22.5" customHeight="1">
      <c r="A272" s="1" t="s">
        <v>433</v>
      </c>
      <c r="B272" s="201">
        <v>1.006</v>
      </c>
      <c r="C272" s="201">
        <v>1.0029999999999999</v>
      </c>
      <c r="D272" s="201">
        <v>1.002</v>
      </c>
      <c r="E272" s="201">
        <v>1.0049999999999999</v>
      </c>
      <c r="F272" s="202" t="s">
        <v>431</v>
      </c>
    </row>
    <row r="273" spans="1:6" ht="22.5" customHeight="1">
      <c r="A273" s="1" t="s">
        <v>436</v>
      </c>
      <c r="B273" s="201">
        <v>1.018</v>
      </c>
      <c r="C273" s="201">
        <v>1.008</v>
      </c>
      <c r="D273" s="201">
        <v>1.0109999999999999</v>
      </c>
      <c r="E273" s="201">
        <v>1.018</v>
      </c>
      <c r="F273" s="202" t="s">
        <v>434</v>
      </c>
    </row>
    <row r="274" spans="1:6" ht="22.5" customHeight="1">
      <c r="A274" s="1" t="s">
        <v>437</v>
      </c>
      <c r="B274" s="201">
        <v>1.014</v>
      </c>
      <c r="C274" s="201">
        <v>1.0129999999999999</v>
      </c>
      <c r="D274" s="201">
        <v>1.0109999999999999</v>
      </c>
      <c r="E274" s="201">
        <v>1.01</v>
      </c>
      <c r="F274" s="202">
        <v>897</v>
      </c>
    </row>
    <row r="275" spans="1:6" ht="22.5" customHeight="1">
      <c r="A275" s="1" t="s">
        <v>438</v>
      </c>
      <c r="B275" s="201">
        <v>1.0169999999999999</v>
      </c>
      <c r="C275" s="201">
        <v>1.0149999999999999</v>
      </c>
      <c r="D275" s="201">
        <v>1.0149999999999999</v>
      </c>
      <c r="E275" s="201">
        <v>1.0129999999999999</v>
      </c>
      <c r="F275" s="202">
        <v>838</v>
      </c>
    </row>
    <row r="276" spans="1:6" ht="22.5" customHeight="1">
      <c r="A276" s="1" t="s">
        <v>439</v>
      </c>
      <c r="B276" s="201">
        <v>1.008</v>
      </c>
      <c r="C276" s="201">
        <v>1.0049999999999999</v>
      </c>
      <c r="D276" s="201">
        <v>1.0049999999999999</v>
      </c>
      <c r="E276" s="201">
        <v>1.0129999999999999</v>
      </c>
      <c r="F276" s="202">
        <v>843</v>
      </c>
    </row>
    <row r="277" spans="1:6" ht="22.5" customHeight="1">
      <c r="A277" s="1" t="s">
        <v>440</v>
      </c>
      <c r="B277" s="201">
        <v>1.024</v>
      </c>
      <c r="C277" s="201">
        <v>1.016</v>
      </c>
      <c r="D277" s="201">
        <v>1.0149999999999999</v>
      </c>
      <c r="E277" s="201">
        <v>1.034</v>
      </c>
      <c r="F277" s="202">
        <v>871</v>
      </c>
    </row>
    <row r="278" spans="1:6" ht="22.5" customHeight="1">
      <c r="A278" s="1" t="s">
        <v>441</v>
      </c>
      <c r="B278" s="201">
        <v>1.0169999999999999</v>
      </c>
      <c r="C278" s="201">
        <v>0.98299999999999998</v>
      </c>
      <c r="D278" s="201">
        <v>0.97599999999999998</v>
      </c>
      <c r="E278" s="201">
        <v>1.0149999999999999</v>
      </c>
      <c r="F278" s="202">
        <v>879</v>
      </c>
    </row>
    <row r="279" spans="1:6" ht="22.5" customHeight="1">
      <c r="A279" s="1" t="s">
        <v>442</v>
      </c>
      <c r="B279" s="201">
        <v>1.0209999999999999</v>
      </c>
      <c r="C279" s="201">
        <v>1.008</v>
      </c>
      <c r="D279" s="201">
        <v>1.008</v>
      </c>
      <c r="E279" s="201">
        <v>1.018</v>
      </c>
      <c r="F279" s="202">
        <v>887</v>
      </c>
    </row>
    <row r="280" spans="1:6" ht="22.5" customHeight="1">
      <c r="A280" s="1" t="s">
        <v>443</v>
      </c>
      <c r="B280" s="201">
        <v>1.0349999999999999</v>
      </c>
      <c r="C280" s="201">
        <v>1.0349999999999999</v>
      </c>
      <c r="D280" s="201">
        <v>1.0309999999999999</v>
      </c>
      <c r="E280" s="201">
        <v>1.0329999999999999</v>
      </c>
      <c r="F280" s="202">
        <v>900</v>
      </c>
    </row>
    <row r="281" spans="1:6" ht="22.5" customHeight="1">
      <c r="A281" s="1" t="s">
        <v>446</v>
      </c>
      <c r="B281" s="201">
        <v>1.016</v>
      </c>
      <c r="C281" s="201">
        <v>1.012</v>
      </c>
      <c r="D281" s="201">
        <v>1.01</v>
      </c>
      <c r="E281" s="201">
        <v>1.0129999999999999</v>
      </c>
      <c r="F281" s="202" t="s">
        <v>444</v>
      </c>
    </row>
    <row r="282" spans="1:6" ht="22.5" customHeight="1">
      <c r="A282" s="1" t="s">
        <v>449</v>
      </c>
      <c r="B282" s="201">
        <v>1.0389999999999999</v>
      </c>
      <c r="C282" s="201">
        <v>1.0289999999999999</v>
      </c>
      <c r="D282" s="201">
        <v>1.026</v>
      </c>
      <c r="E282" s="201">
        <v>1.0309999999999999</v>
      </c>
      <c r="F282" s="202" t="s">
        <v>447</v>
      </c>
    </row>
    <row r="283" spans="1:6" ht="22.5" customHeight="1">
      <c r="A283" s="1" t="s">
        <v>452</v>
      </c>
      <c r="B283" s="201">
        <v>1.01</v>
      </c>
      <c r="C283" s="201">
        <v>1.01</v>
      </c>
      <c r="D283" s="201">
        <v>1.01</v>
      </c>
      <c r="E283" s="201">
        <v>1.008</v>
      </c>
      <c r="F283" s="202" t="s">
        <v>450</v>
      </c>
    </row>
    <row r="284" spans="1:6" ht="22.5" customHeight="1">
      <c r="A284" s="1" t="s">
        <v>453</v>
      </c>
      <c r="B284" s="201">
        <v>1.014</v>
      </c>
      <c r="C284" s="201">
        <v>1.0129999999999999</v>
      </c>
      <c r="D284" s="201">
        <v>1.0109999999999999</v>
      </c>
      <c r="E284" s="201">
        <v>1.01</v>
      </c>
      <c r="F284" s="202">
        <v>897</v>
      </c>
    </row>
    <row r="285" spans="1:6" ht="22.5" customHeight="1">
      <c r="A285" s="1" t="s">
        <v>456</v>
      </c>
      <c r="B285" s="201">
        <v>1.0029999999999999</v>
      </c>
      <c r="C285" s="201">
        <v>1.006</v>
      </c>
      <c r="D285" s="201">
        <v>1.006</v>
      </c>
      <c r="E285" s="201">
        <v>1.004</v>
      </c>
      <c r="F285" s="202" t="s">
        <v>454</v>
      </c>
    </row>
    <row r="286" spans="1:6" ht="22.5" customHeight="1">
      <c r="A286" s="1" t="s">
        <v>457</v>
      </c>
      <c r="B286" s="201">
        <v>1.014</v>
      </c>
      <c r="C286" s="201">
        <v>1.0129999999999999</v>
      </c>
      <c r="D286" s="201">
        <v>1.0109999999999999</v>
      </c>
      <c r="E286" s="201">
        <v>1.01</v>
      </c>
      <c r="F286" s="202">
        <v>897</v>
      </c>
    </row>
    <row r="287" spans="1:6" ht="22.5" customHeight="1">
      <c r="A287" s="1" t="s">
        <v>458</v>
      </c>
      <c r="B287" s="201">
        <v>1.014</v>
      </c>
      <c r="C287" s="201">
        <v>1.0129999999999999</v>
      </c>
      <c r="D287" s="201">
        <v>1.0109999999999999</v>
      </c>
      <c r="E287" s="201">
        <v>1.01</v>
      </c>
      <c r="F287" s="202">
        <v>7372</v>
      </c>
    </row>
    <row r="288" spans="1:6" ht="22.5" customHeight="1">
      <c r="A288" s="1" t="s">
        <v>461</v>
      </c>
      <c r="B288" s="201">
        <v>1.008</v>
      </c>
      <c r="C288" s="201">
        <v>1.0089999999999999</v>
      </c>
      <c r="D288" s="201">
        <v>1.008</v>
      </c>
      <c r="E288" s="201">
        <v>1.006</v>
      </c>
      <c r="F288" s="202" t="s">
        <v>459</v>
      </c>
    </row>
    <row r="289" spans="1:6" ht="22.5" customHeight="1">
      <c r="A289" s="1" t="s">
        <v>462</v>
      </c>
      <c r="B289" s="201">
        <v>1.014</v>
      </c>
      <c r="C289" s="201">
        <v>1.0129999999999999</v>
      </c>
      <c r="D289" s="201">
        <v>1.0109999999999999</v>
      </c>
      <c r="E289" s="201">
        <v>1.01</v>
      </c>
      <c r="F289" s="202">
        <v>897</v>
      </c>
    </row>
    <row r="290" spans="1:6" ht="22.5" customHeight="1">
      <c r="A290" s="1" t="s">
        <v>465</v>
      </c>
      <c r="B290" s="201">
        <v>1.026</v>
      </c>
      <c r="C290" s="201">
        <v>1.026</v>
      </c>
      <c r="D290" s="201">
        <v>1.0249999999999999</v>
      </c>
      <c r="E290" s="201">
        <v>1.0229999999999999</v>
      </c>
      <c r="F290" s="202" t="s">
        <v>463</v>
      </c>
    </row>
    <row r="291" spans="1:6" ht="22.5" customHeight="1">
      <c r="A291" s="1" t="s">
        <v>468</v>
      </c>
      <c r="B291" s="201">
        <v>1.002</v>
      </c>
      <c r="C291" s="201">
        <v>1.002</v>
      </c>
      <c r="D291" s="201">
        <v>1.002</v>
      </c>
      <c r="E291" s="201">
        <v>1.002</v>
      </c>
      <c r="F291" s="202" t="s">
        <v>466</v>
      </c>
    </row>
    <row r="292" spans="1:6" ht="22.5" customHeight="1">
      <c r="A292" s="1" t="s">
        <v>469</v>
      </c>
      <c r="B292" s="201">
        <v>1.014</v>
      </c>
      <c r="C292" s="201">
        <v>1.0129999999999999</v>
      </c>
      <c r="D292" s="201">
        <v>1.0109999999999999</v>
      </c>
      <c r="E292" s="201">
        <v>1.01</v>
      </c>
      <c r="F292" s="202">
        <v>897</v>
      </c>
    </row>
    <row r="293" spans="1:6" ht="22.5" customHeight="1">
      <c r="A293" s="1" t="s">
        <v>472</v>
      </c>
      <c r="B293" s="201">
        <v>1.006</v>
      </c>
      <c r="C293" s="201">
        <v>1.0029999999999999</v>
      </c>
      <c r="D293" s="201">
        <v>1.0009999999999999</v>
      </c>
      <c r="E293" s="201">
        <v>1.0049999999999999</v>
      </c>
      <c r="F293" s="202" t="s">
        <v>470</v>
      </c>
    </row>
    <row r="294" spans="1:6" ht="22.5" customHeight="1">
      <c r="A294" s="1" t="s">
        <v>475</v>
      </c>
      <c r="B294" s="201">
        <v>1.0149999999999999</v>
      </c>
      <c r="C294" s="201">
        <v>1.012</v>
      </c>
      <c r="D294" s="201">
        <v>1.01</v>
      </c>
      <c r="E294" s="201">
        <v>1.0129999999999999</v>
      </c>
      <c r="F294" s="202" t="s">
        <v>473</v>
      </c>
    </row>
    <row r="295" spans="1:6" ht="22.5" customHeight="1">
      <c r="A295" s="1" t="s">
        <v>478</v>
      </c>
      <c r="B295" s="201">
        <v>1.0049999999999999</v>
      </c>
      <c r="C295" s="201">
        <v>1.006</v>
      </c>
      <c r="D295" s="201">
        <v>1.006</v>
      </c>
      <c r="E295" s="201">
        <v>1.0049999999999999</v>
      </c>
      <c r="F295" s="202" t="s">
        <v>476</v>
      </c>
    </row>
    <row r="296" spans="1:6" ht="22.5" customHeight="1">
      <c r="A296" s="1" t="s">
        <v>479</v>
      </c>
      <c r="B296" s="201">
        <v>1.004</v>
      </c>
      <c r="C296" s="201">
        <v>1.004</v>
      </c>
      <c r="D296" s="201">
        <v>1.0029999999999999</v>
      </c>
      <c r="E296" s="201">
        <v>1.0029999999999999</v>
      </c>
      <c r="F296" s="202">
        <v>899</v>
      </c>
    </row>
    <row r="297" spans="1:6" ht="22.5" customHeight="1">
      <c r="A297" s="1" t="s">
        <v>480</v>
      </c>
      <c r="B297" s="201">
        <v>1.014</v>
      </c>
      <c r="C297" s="201">
        <v>1.0129999999999999</v>
      </c>
      <c r="D297" s="201">
        <v>1.0109999999999999</v>
      </c>
      <c r="E297" s="201">
        <v>1.01</v>
      </c>
      <c r="F297" s="202">
        <v>897</v>
      </c>
    </row>
    <row r="298" spans="1:6" ht="22.5" customHeight="1">
      <c r="A298" s="1" t="s">
        <v>481</v>
      </c>
      <c r="B298" s="201">
        <v>1.004</v>
      </c>
      <c r="C298" s="201">
        <v>1.004</v>
      </c>
      <c r="D298" s="201">
        <v>1.0029999999999999</v>
      </c>
      <c r="E298" s="201">
        <v>1.0029999999999999</v>
      </c>
      <c r="F298" s="202">
        <v>899</v>
      </c>
    </row>
    <row r="299" spans="1:6" ht="22.5" customHeight="1">
      <c r="A299" s="1" t="s">
        <v>482</v>
      </c>
      <c r="B299" s="201">
        <v>1.004</v>
      </c>
      <c r="C299" s="201">
        <v>1.004</v>
      </c>
      <c r="D299" s="201">
        <v>1.0029999999999999</v>
      </c>
      <c r="E299" s="201">
        <v>1.0029999999999999</v>
      </c>
      <c r="F299" s="202">
        <v>899</v>
      </c>
    </row>
    <row r="300" spans="1:6" ht="22.5" customHeight="1">
      <c r="A300" s="1" t="s">
        <v>485</v>
      </c>
      <c r="B300" s="201">
        <v>1.016</v>
      </c>
      <c r="C300" s="201">
        <v>1.0149999999999999</v>
      </c>
      <c r="D300" s="201">
        <v>1.0149999999999999</v>
      </c>
      <c r="E300" s="201">
        <v>1.0129999999999999</v>
      </c>
      <c r="F300" s="202" t="s">
        <v>483</v>
      </c>
    </row>
    <row r="301" spans="1:6" ht="22.5" customHeight="1">
      <c r="A301" s="1" t="s">
        <v>486</v>
      </c>
      <c r="B301" s="201">
        <v>1.014</v>
      </c>
      <c r="C301" s="201">
        <v>1.0129999999999999</v>
      </c>
      <c r="D301" s="201">
        <v>1.0109999999999999</v>
      </c>
      <c r="E301" s="201">
        <v>1.01</v>
      </c>
      <c r="F301" s="202">
        <v>897</v>
      </c>
    </row>
    <row r="302" spans="1:6" ht="22.5" customHeight="1">
      <c r="A302" s="1" t="s">
        <v>489</v>
      </c>
      <c r="B302" s="201">
        <v>1.0389999999999999</v>
      </c>
      <c r="C302" s="201">
        <v>1.0289999999999999</v>
      </c>
      <c r="D302" s="201">
        <v>1.038</v>
      </c>
      <c r="E302" s="201">
        <v>1.0409999999999999</v>
      </c>
      <c r="F302" s="202" t="s">
        <v>487</v>
      </c>
    </row>
    <row r="303" spans="1:6" ht="22.5" customHeight="1">
      <c r="A303" s="1" t="s">
        <v>490</v>
      </c>
      <c r="B303" s="201">
        <v>1.014</v>
      </c>
      <c r="C303" s="201">
        <v>1.0129999999999999</v>
      </c>
      <c r="D303" s="201">
        <v>1.0109999999999999</v>
      </c>
      <c r="E303" s="201">
        <v>1.01</v>
      </c>
      <c r="F303" s="202">
        <v>897</v>
      </c>
    </row>
    <row r="304" spans="1:6" ht="22.5" customHeight="1">
      <c r="A304" s="1" t="s">
        <v>491</v>
      </c>
      <c r="B304" s="201">
        <v>1.014</v>
      </c>
      <c r="C304" s="201">
        <v>1.0129999999999999</v>
      </c>
      <c r="D304" s="201">
        <v>1.0109999999999999</v>
      </c>
      <c r="E304" s="201">
        <v>1.01</v>
      </c>
      <c r="F304" s="202">
        <v>897</v>
      </c>
    </row>
    <row r="305" spans="1:6" ht="22.5" customHeight="1">
      <c r="A305" s="1" t="s">
        <v>492</v>
      </c>
      <c r="B305" s="201">
        <v>1.004</v>
      </c>
      <c r="C305" s="201">
        <v>1.004</v>
      </c>
      <c r="D305" s="201">
        <v>1.0029999999999999</v>
      </c>
      <c r="E305" s="201">
        <v>1.0029999999999999</v>
      </c>
      <c r="F305" s="202">
        <v>899</v>
      </c>
    </row>
    <row r="306" spans="1:6" ht="22.5" customHeight="1">
      <c r="A306" s="1" t="s">
        <v>493</v>
      </c>
      <c r="B306" s="201">
        <v>1.014</v>
      </c>
      <c r="C306" s="201">
        <v>1.0129999999999999</v>
      </c>
      <c r="D306" s="201">
        <v>1.0109999999999999</v>
      </c>
      <c r="E306" s="201">
        <v>1.01</v>
      </c>
      <c r="F306" s="202">
        <v>897</v>
      </c>
    </row>
    <row r="307" spans="1:6" ht="22.5" customHeight="1">
      <c r="A307" s="1" t="s">
        <v>494</v>
      </c>
      <c r="B307" s="201">
        <v>1.0189999999999999</v>
      </c>
      <c r="C307" s="201">
        <v>1.018</v>
      </c>
      <c r="D307" s="201">
        <v>1.016</v>
      </c>
      <c r="E307" s="201">
        <v>1.0149999999999999</v>
      </c>
      <c r="F307" s="202">
        <v>739</v>
      </c>
    </row>
    <row r="308" spans="1:6" ht="22.5" customHeight="1">
      <c r="A308" s="1" t="s">
        <v>496</v>
      </c>
      <c r="B308" s="201">
        <v>1.0189999999999999</v>
      </c>
      <c r="C308" s="201">
        <v>1.018</v>
      </c>
      <c r="D308" s="201">
        <v>1.016</v>
      </c>
      <c r="E308" s="201">
        <v>1.0149999999999999</v>
      </c>
      <c r="F308" s="202">
        <v>745</v>
      </c>
    </row>
    <row r="309" spans="1:6" ht="22.5" customHeight="1">
      <c r="A309" s="1" t="s">
        <v>497</v>
      </c>
      <c r="B309" s="201">
        <v>1.008</v>
      </c>
      <c r="C309" s="201">
        <v>1.0069999999999999</v>
      </c>
      <c r="D309" s="201">
        <v>1.0069999999999999</v>
      </c>
      <c r="E309" s="201">
        <v>1.006</v>
      </c>
      <c r="F309" s="202">
        <v>898</v>
      </c>
    </row>
    <row r="310" spans="1:6" ht="22.5" customHeight="1">
      <c r="A310" s="1" t="s">
        <v>498</v>
      </c>
      <c r="B310" s="201">
        <v>1.0189999999999999</v>
      </c>
      <c r="C310" s="201">
        <v>1.018</v>
      </c>
      <c r="D310" s="201">
        <v>1.016</v>
      </c>
      <c r="E310" s="201">
        <v>1.0149999999999999</v>
      </c>
      <c r="F310" s="202">
        <v>739</v>
      </c>
    </row>
    <row r="311" spans="1:6" ht="22.5" customHeight="1">
      <c r="A311" s="1" t="s">
        <v>499</v>
      </c>
      <c r="B311" s="201">
        <v>1.014</v>
      </c>
      <c r="C311" s="201">
        <v>1.0129999999999999</v>
      </c>
      <c r="D311" s="201">
        <v>1.0109999999999999</v>
      </c>
      <c r="E311" s="201">
        <v>1.01</v>
      </c>
      <c r="F311" s="202">
        <v>897</v>
      </c>
    </row>
    <row r="312" spans="1:6" ht="22.5" customHeight="1">
      <c r="A312" s="1" t="s">
        <v>500</v>
      </c>
      <c r="B312" s="201">
        <v>1.014</v>
      </c>
      <c r="C312" s="201">
        <v>1.0129999999999999</v>
      </c>
      <c r="D312" s="201">
        <v>1.0109999999999999</v>
      </c>
      <c r="E312" s="201">
        <v>1.01</v>
      </c>
      <c r="F312" s="202">
        <v>897</v>
      </c>
    </row>
    <row r="313" spans="1:6" ht="22.5" customHeight="1">
      <c r="A313" s="1" t="s">
        <v>501</v>
      </c>
      <c r="B313" s="201">
        <v>1.014</v>
      </c>
      <c r="C313" s="201">
        <v>1.0129999999999999</v>
      </c>
      <c r="D313" s="201">
        <v>1.0109999999999999</v>
      </c>
      <c r="E313" s="201">
        <v>1.01</v>
      </c>
      <c r="F313" s="202">
        <v>897</v>
      </c>
    </row>
    <row r="314" spans="1:6" ht="22.5" customHeight="1">
      <c r="A314" s="1" t="s">
        <v>502</v>
      </c>
      <c r="B314" s="201">
        <v>1.014</v>
      </c>
      <c r="C314" s="201">
        <v>1.0129999999999999</v>
      </c>
      <c r="D314" s="201">
        <v>1.0109999999999999</v>
      </c>
      <c r="E314" s="201">
        <v>1.01</v>
      </c>
      <c r="F314" s="202">
        <v>897</v>
      </c>
    </row>
    <row r="315" spans="1:6" ht="22.5" customHeight="1">
      <c r="A315" s="1" t="s">
        <v>503</v>
      </c>
      <c r="B315" s="201">
        <v>1.014</v>
      </c>
      <c r="C315" s="201">
        <v>1.0129999999999999</v>
      </c>
      <c r="D315" s="201">
        <v>1.0109999999999999</v>
      </c>
      <c r="E315" s="201">
        <v>1.01</v>
      </c>
      <c r="F315" s="202">
        <v>897</v>
      </c>
    </row>
    <row r="316" spans="1:6" ht="22.5" customHeight="1">
      <c r="A316" s="1" t="s">
        <v>504</v>
      </c>
      <c r="B316" s="201">
        <v>1.0189999999999999</v>
      </c>
      <c r="C316" s="201">
        <v>1.018</v>
      </c>
      <c r="D316" s="201">
        <v>1.016</v>
      </c>
      <c r="E316" s="201">
        <v>1.0149999999999999</v>
      </c>
      <c r="F316" s="202">
        <v>739</v>
      </c>
    </row>
    <row r="317" spans="1:6" ht="22.5" customHeight="1">
      <c r="A317" s="1" t="s">
        <v>505</v>
      </c>
      <c r="B317" s="201">
        <v>1.0189999999999999</v>
      </c>
      <c r="C317" s="201">
        <v>1.018</v>
      </c>
      <c r="D317" s="201">
        <v>1.016</v>
      </c>
      <c r="E317" s="201">
        <v>1.0149999999999999</v>
      </c>
      <c r="F317" s="202">
        <v>739</v>
      </c>
    </row>
    <row r="318" spans="1:6" ht="22.5" customHeight="1">
      <c r="A318" s="1" t="s">
        <v>506</v>
      </c>
      <c r="B318" s="201">
        <v>1.014</v>
      </c>
      <c r="C318" s="201">
        <v>1.0129999999999999</v>
      </c>
      <c r="D318" s="201">
        <v>1.0109999999999999</v>
      </c>
      <c r="E318" s="201">
        <v>1.01</v>
      </c>
      <c r="F318" s="202">
        <v>897</v>
      </c>
    </row>
    <row r="319" spans="1:6" ht="22.5" customHeight="1">
      <c r="A319" s="1" t="s">
        <v>507</v>
      </c>
      <c r="B319" s="201">
        <v>1.014</v>
      </c>
      <c r="C319" s="201">
        <v>1.0129999999999999</v>
      </c>
      <c r="D319" s="201">
        <v>1.0109999999999999</v>
      </c>
      <c r="E319" s="201">
        <v>1.01</v>
      </c>
      <c r="F319" s="202">
        <v>897</v>
      </c>
    </row>
    <row r="320" spans="1:6" ht="22.5" customHeight="1">
      <c r="A320" s="1" t="s">
        <v>508</v>
      </c>
      <c r="B320" s="201">
        <v>1.014</v>
      </c>
      <c r="C320" s="201">
        <v>1.0129999999999999</v>
      </c>
      <c r="D320" s="201">
        <v>1.0109999999999999</v>
      </c>
      <c r="E320" s="201">
        <v>1.01</v>
      </c>
      <c r="F320" s="202">
        <v>897</v>
      </c>
    </row>
    <row r="321" spans="1:6" ht="22.5" customHeight="1">
      <c r="A321" s="1" t="s">
        <v>509</v>
      </c>
      <c r="B321" s="201">
        <v>1.0189999999999999</v>
      </c>
      <c r="C321" s="201">
        <v>1.018</v>
      </c>
      <c r="D321" s="201">
        <v>1.016</v>
      </c>
      <c r="E321" s="201">
        <v>1.0149999999999999</v>
      </c>
      <c r="F321" s="202">
        <v>739</v>
      </c>
    </row>
    <row r="322" spans="1:6" ht="22.5" customHeight="1">
      <c r="A322" s="1" t="s">
        <v>510</v>
      </c>
      <c r="B322" s="201">
        <v>1.014</v>
      </c>
      <c r="C322" s="201">
        <v>1.0129999999999999</v>
      </c>
      <c r="D322" s="201">
        <v>1.0109999999999999</v>
      </c>
      <c r="E322" s="201">
        <v>1.01</v>
      </c>
      <c r="F322" s="202">
        <v>897</v>
      </c>
    </row>
    <row r="323" spans="1:6" ht="22.5" customHeight="1">
      <c r="A323" s="1" t="s">
        <v>511</v>
      </c>
      <c r="B323" s="201">
        <v>1.004</v>
      </c>
      <c r="C323" s="201">
        <v>1.004</v>
      </c>
      <c r="D323" s="201">
        <v>1.0029999999999999</v>
      </c>
      <c r="E323" s="201">
        <v>1.0029999999999999</v>
      </c>
      <c r="F323" s="202">
        <v>899</v>
      </c>
    </row>
    <row r="324" spans="1:6" ht="22.5" customHeight="1">
      <c r="A324" s="1" t="s">
        <v>512</v>
      </c>
      <c r="B324" s="201">
        <v>1.014</v>
      </c>
      <c r="C324" s="201">
        <v>1.0129999999999999</v>
      </c>
      <c r="D324" s="201">
        <v>1.0109999999999999</v>
      </c>
      <c r="E324" s="201">
        <v>1.01</v>
      </c>
      <c r="F324" s="202">
        <v>897</v>
      </c>
    </row>
    <row r="325" spans="1:6" ht="22.5" customHeight="1">
      <c r="A325" s="1" t="s">
        <v>514</v>
      </c>
      <c r="B325" s="201">
        <v>1.014</v>
      </c>
      <c r="C325" s="201">
        <v>1.0129999999999999</v>
      </c>
      <c r="D325" s="201">
        <v>1.0109999999999999</v>
      </c>
      <c r="E325" s="201">
        <v>1.01</v>
      </c>
      <c r="F325" s="202">
        <v>897</v>
      </c>
    </row>
    <row r="327" spans="1:6" ht="23.15" customHeight="1">
      <c r="A327" s="234" t="s">
        <v>664</v>
      </c>
      <c r="B327" s="284"/>
      <c r="C327" s="284"/>
      <c r="D327" s="284"/>
      <c r="E327" s="284"/>
      <c r="F327" s="235"/>
    </row>
    <row r="328" spans="1:6" ht="23.5" customHeight="1">
      <c r="A328" s="234" t="s">
        <v>762</v>
      </c>
      <c r="B328" s="284"/>
      <c r="C328" s="284"/>
      <c r="D328" s="284"/>
      <c r="E328" s="284"/>
      <c r="F328" s="235"/>
    </row>
    <row r="329" spans="1:6" ht="32.5" customHeight="1">
      <c r="A329" s="19" t="s">
        <v>666</v>
      </c>
      <c r="B329" s="19" t="s">
        <v>631</v>
      </c>
      <c r="C329" s="19" t="s">
        <v>632</v>
      </c>
      <c r="D329" s="19" t="s">
        <v>633</v>
      </c>
      <c r="E329" s="19" t="s">
        <v>634</v>
      </c>
      <c r="F329" s="19" t="s">
        <v>649</v>
      </c>
    </row>
    <row r="330" spans="1:6" ht="22.5" customHeight="1">
      <c r="A330" s="1" t="s">
        <v>670</v>
      </c>
      <c r="B330" s="201">
        <v>1.0189999999999999</v>
      </c>
      <c r="C330" s="201">
        <v>1.018</v>
      </c>
      <c r="D330" s="201">
        <v>1.016</v>
      </c>
      <c r="E330" s="201">
        <v>1.0149999999999999</v>
      </c>
      <c r="F330" s="203">
        <v>734</v>
      </c>
    </row>
    <row r="331" spans="1:6" ht="22.5" customHeight="1">
      <c r="A331" s="1" t="s">
        <v>671</v>
      </c>
      <c r="B331" s="201">
        <v>1.0189999999999999</v>
      </c>
      <c r="C331" s="201">
        <v>1.018</v>
      </c>
      <c r="D331" s="201">
        <v>1.016</v>
      </c>
      <c r="E331" s="201">
        <v>1.0149999999999999</v>
      </c>
      <c r="F331" s="203">
        <v>736</v>
      </c>
    </row>
    <row r="332" spans="1:6" ht="22.5" customHeight="1">
      <c r="A332" s="1" t="s">
        <v>672</v>
      </c>
      <c r="B332" s="201">
        <v>1.0189999999999999</v>
      </c>
      <c r="C332" s="201">
        <v>1.018</v>
      </c>
      <c r="D332" s="201">
        <v>1.016</v>
      </c>
      <c r="E332" s="201">
        <v>1.0149999999999999</v>
      </c>
      <c r="F332" s="203">
        <v>737</v>
      </c>
    </row>
    <row r="333" spans="1:6" ht="22.5" customHeight="1">
      <c r="A333" s="1" t="s">
        <v>675</v>
      </c>
      <c r="B333" s="201">
        <v>1.0189999999999999</v>
      </c>
      <c r="C333" s="201">
        <v>1.018</v>
      </c>
      <c r="D333" s="201">
        <v>1.016</v>
      </c>
      <c r="E333" s="201">
        <v>1.0149999999999999</v>
      </c>
      <c r="F333" s="203">
        <v>740</v>
      </c>
    </row>
    <row r="334" spans="1:6" ht="22.5" customHeight="1">
      <c r="A334" s="1" t="s">
        <v>683</v>
      </c>
      <c r="B334" s="201">
        <v>1.0189999999999999</v>
      </c>
      <c r="C334" s="201">
        <v>1.018</v>
      </c>
      <c r="D334" s="201">
        <v>1.016</v>
      </c>
      <c r="E334" s="201">
        <v>1.0149999999999999</v>
      </c>
      <c r="F334" s="203">
        <v>738</v>
      </c>
    </row>
    <row r="335" spans="1:6" ht="22.5" customHeight="1">
      <c r="A335" s="1" t="s">
        <v>697</v>
      </c>
      <c r="B335" s="201">
        <v>1.0269999999999999</v>
      </c>
      <c r="C335" s="201">
        <v>1.0269999999999999</v>
      </c>
      <c r="D335" s="201">
        <v>1.0289999999999999</v>
      </c>
      <c r="E335" s="201">
        <v>1.0289999999999999</v>
      </c>
      <c r="F335" s="203">
        <v>918</v>
      </c>
    </row>
    <row r="336" spans="1:6" ht="22.5" customHeight="1">
      <c r="A336" s="1" t="s">
        <v>702</v>
      </c>
      <c r="B336" s="201">
        <v>1.0269999999999999</v>
      </c>
      <c r="C336" s="201">
        <v>1.0349999999999999</v>
      </c>
      <c r="D336" s="201">
        <v>1.034</v>
      </c>
      <c r="E336" s="201">
        <v>1.026</v>
      </c>
      <c r="F336" s="203">
        <v>929</v>
      </c>
    </row>
    <row r="337" spans="1:6" ht="22.5" customHeight="1">
      <c r="A337" s="1" t="s">
        <v>703</v>
      </c>
      <c r="B337" s="201">
        <v>1.0169999999999999</v>
      </c>
      <c r="C337" s="201">
        <v>1.0269999999999999</v>
      </c>
      <c r="D337" s="201">
        <v>1.0129999999999999</v>
      </c>
      <c r="E337" s="201">
        <v>1.0089999999999999</v>
      </c>
      <c r="F337" s="203">
        <v>924</v>
      </c>
    </row>
    <row r="338" spans="1:6" ht="22.5" customHeight="1">
      <c r="A338" s="1" t="s">
        <v>704</v>
      </c>
      <c r="B338" s="201">
        <v>1.008</v>
      </c>
      <c r="C338" s="201">
        <v>1.008</v>
      </c>
      <c r="D338" s="201">
        <v>1.0089999999999999</v>
      </c>
      <c r="E338" s="201">
        <v>1.0089999999999999</v>
      </c>
      <c r="F338" s="203">
        <v>937</v>
      </c>
    </row>
    <row r="339" spans="1:6" ht="22.5" customHeight="1">
      <c r="A339" s="1" t="s">
        <v>707</v>
      </c>
      <c r="B339" s="201">
        <v>0.999</v>
      </c>
      <c r="C339" s="201">
        <v>0.999</v>
      </c>
      <c r="D339" s="201">
        <v>0.999</v>
      </c>
      <c r="E339" s="201">
        <v>0.999</v>
      </c>
      <c r="F339" s="203">
        <v>7174</v>
      </c>
    </row>
    <row r="340" spans="1:6" ht="22.5" customHeight="1">
      <c r="A340" s="1" t="s">
        <v>708</v>
      </c>
      <c r="B340" s="201">
        <v>1.002</v>
      </c>
      <c r="C340" s="201">
        <v>1.002</v>
      </c>
      <c r="D340" s="201">
        <v>1.0029999999999999</v>
      </c>
      <c r="E340" s="201">
        <v>1.002</v>
      </c>
      <c r="F340" s="203">
        <v>923</v>
      </c>
    </row>
    <row r="341" spans="1:6" ht="22.5" customHeight="1">
      <c r="A341" s="1" t="s">
        <v>719</v>
      </c>
      <c r="B341" s="201">
        <v>1.0049999999999999</v>
      </c>
      <c r="C341" s="201">
        <v>1.0069999999999999</v>
      </c>
      <c r="D341" s="201">
        <v>1.012</v>
      </c>
      <c r="E341" s="201">
        <v>1.0049999999999999</v>
      </c>
      <c r="F341" s="203">
        <v>4032</v>
      </c>
    </row>
    <row r="342" spans="1:6" ht="22.5" customHeight="1">
      <c r="A342" s="1" t="s">
        <v>720</v>
      </c>
      <c r="B342" s="201">
        <v>1.002</v>
      </c>
      <c r="C342" s="201">
        <v>1.002</v>
      </c>
      <c r="D342" s="201">
        <v>1.0029999999999999</v>
      </c>
      <c r="E342" s="201">
        <v>1.004</v>
      </c>
      <c r="F342" s="203">
        <v>4548</v>
      </c>
    </row>
    <row r="343" spans="1:6" ht="22.5" customHeight="1">
      <c r="A343" s="1" t="s">
        <v>721</v>
      </c>
      <c r="B343" s="201">
        <v>1.028</v>
      </c>
      <c r="C343" s="201">
        <v>1.0369999999999999</v>
      </c>
      <c r="D343" s="201">
        <v>1.04</v>
      </c>
      <c r="E343" s="201">
        <v>1.0229999999999999</v>
      </c>
      <c r="F343" s="203">
        <v>925</v>
      </c>
    </row>
    <row r="344" spans="1:6" ht="22.5" customHeight="1">
      <c r="A344" s="1" t="s">
        <v>722</v>
      </c>
      <c r="B344" s="201">
        <v>1.026</v>
      </c>
      <c r="C344" s="201">
        <v>1.0349999999999999</v>
      </c>
      <c r="D344" s="201">
        <v>1.038</v>
      </c>
      <c r="E344" s="201">
        <v>1.022</v>
      </c>
      <c r="F344" s="203">
        <v>521</v>
      </c>
    </row>
    <row r="345" spans="1:6" ht="22.5" customHeight="1">
      <c r="A345" s="1" t="s">
        <v>723</v>
      </c>
      <c r="B345" s="201">
        <v>1.0009999999999999</v>
      </c>
      <c r="C345" s="201">
        <v>1.0029999999999999</v>
      </c>
      <c r="D345" s="201">
        <v>1.0029999999999999</v>
      </c>
      <c r="E345" s="201">
        <v>1</v>
      </c>
      <c r="F345" s="203">
        <v>930</v>
      </c>
    </row>
    <row r="346" spans="1:6" ht="22.5" customHeight="1">
      <c r="A346" s="1" t="s">
        <v>724</v>
      </c>
      <c r="B346" s="201">
        <v>1.0129999999999999</v>
      </c>
      <c r="C346" s="201">
        <v>1.014</v>
      </c>
      <c r="D346" s="201">
        <v>1.0149999999999999</v>
      </c>
      <c r="E346" s="201">
        <v>1.0129999999999999</v>
      </c>
      <c r="F346" s="203">
        <v>7390</v>
      </c>
    </row>
    <row r="347" spans="1:6" ht="22.5" customHeight="1">
      <c r="A347" s="1" t="s">
        <v>725</v>
      </c>
      <c r="B347" s="201">
        <v>1.006</v>
      </c>
      <c r="C347" s="201">
        <v>1.0069999999999999</v>
      </c>
      <c r="D347" s="201">
        <v>1.0069999999999999</v>
      </c>
      <c r="E347" s="201">
        <v>1.006</v>
      </c>
      <c r="F347" s="203">
        <v>7391</v>
      </c>
    </row>
    <row r="348" spans="1:6" ht="22.5" customHeight="1">
      <c r="A348" s="1" t="s">
        <v>726</v>
      </c>
      <c r="B348" s="201">
        <v>1.004</v>
      </c>
      <c r="C348" s="201">
        <v>1.004</v>
      </c>
      <c r="D348" s="201">
        <v>1.004</v>
      </c>
      <c r="E348" s="201">
        <v>1.0009999999999999</v>
      </c>
      <c r="F348" s="203">
        <v>917</v>
      </c>
    </row>
    <row r="349" spans="1:6" ht="22.5" customHeight="1">
      <c r="A349" s="1" t="s">
        <v>727</v>
      </c>
      <c r="B349" s="201">
        <v>1.004</v>
      </c>
      <c r="C349" s="201">
        <v>1.004</v>
      </c>
      <c r="D349" s="201">
        <v>1.004</v>
      </c>
      <c r="E349" s="201">
        <v>1.0009999999999999</v>
      </c>
      <c r="F349" s="203">
        <v>917</v>
      </c>
    </row>
    <row r="350" spans="1:6" ht="22.5" customHeight="1">
      <c r="A350" s="1" t="s">
        <v>728</v>
      </c>
      <c r="B350" s="201">
        <v>1.004</v>
      </c>
      <c r="C350" s="201">
        <v>1.004</v>
      </c>
      <c r="D350" s="201">
        <v>1.004</v>
      </c>
      <c r="E350" s="201">
        <v>1.0009999999999999</v>
      </c>
      <c r="F350" s="203">
        <v>917</v>
      </c>
    </row>
    <row r="351" spans="1:6" ht="22.5" customHeight="1">
      <c r="A351" s="1" t="s">
        <v>730</v>
      </c>
      <c r="B351" s="201">
        <v>1.0329999999999999</v>
      </c>
      <c r="C351" s="201">
        <v>1.0309999999999999</v>
      </c>
      <c r="D351" s="201">
        <v>1.071</v>
      </c>
      <c r="E351" s="201">
        <v>1.034</v>
      </c>
      <c r="F351" s="203">
        <v>927</v>
      </c>
    </row>
    <row r="352" spans="1:6" ht="22.5" customHeight="1">
      <c r="A352" s="1" t="s">
        <v>731</v>
      </c>
      <c r="B352" s="201">
        <v>1.0029999999999999</v>
      </c>
      <c r="C352" s="201">
        <v>1.006</v>
      </c>
      <c r="D352" s="201">
        <v>1.0089999999999999</v>
      </c>
      <c r="E352" s="201">
        <v>1.012</v>
      </c>
      <c r="F352" s="203">
        <v>928</v>
      </c>
    </row>
    <row r="353" spans="1:6" ht="22.5" customHeight="1">
      <c r="A353" s="1" t="s">
        <v>734</v>
      </c>
      <c r="B353" s="201">
        <v>1.0129999999999999</v>
      </c>
      <c r="C353" s="201">
        <v>1.0149999999999999</v>
      </c>
      <c r="D353" s="201">
        <v>1.016</v>
      </c>
      <c r="E353" s="201">
        <v>1.0109999999999999</v>
      </c>
      <c r="F353" s="203">
        <v>938</v>
      </c>
    </row>
    <row r="354" spans="1:6" ht="22.5" customHeight="1">
      <c r="A354" s="1" t="s">
        <v>738</v>
      </c>
      <c r="B354" s="201">
        <v>1.0089999999999999</v>
      </c>
      <c r="C354" s="201">
        <v>1.012</v>
      </c>
      <c r="D354" s="201">
        <v>1.0089999999999999</v>
      </c>
      <c r="E354" s="201">
        <v>1.0089999999999999</v>
      </c>
      <c r="F354" s="203">
        <v>921</v>
      </c>
    </row>
    <row r="355" spans="1:6" ht="22.5" customHeight="1">
      <c r="A355" s="1" t="s">
        <v>739</v>
      </c>
      <c r="B355" s="201">
        <v>1.0209999999999999</v>
      </c>
      <c r="C355" s="201">
        <v>1.0249999999999999</v>
      </c>
      <c r="D355" s="201">
        <v>1.0229999999999999</v>
      </c>
      <c r="E355" s="201">
        <v>1.016</v>
      </c>
      <c r="F355" s="203">
        <v>922</v>
      </c>
    </row>
    <row r="356" spans="1:6" ht="22.5" customHeight="1">
      <c r="A356" s="1" t="s">
        <v>740</v>
      </c>
      <c r="B356" s="201">
        <v>1.0169999999999999</v>
      </c>
      <c r="C356" s="201">
        <v>1.02</v>
      </c>
      <c r="D356" s="201">
        <v>1.0229999999999999</v>
      </c>
      <c r="E356" s="201">
        <v>1.014</v>
      </c>
      <c r="F356" s="203">
        <v>939</v>
      </c>
    </row>
    <row r="357" spans="1:6" ht="22.5" customHeight="1">
      <c r="A357" s="1" t="s">
        <v>742</v>
      </c>
      <c r="B357" s="201">
        <v>1.0209999999999999</v>
      </c>
      <c r="C357" s="201">
        <v>1.028</v>
      </c>
      <c r="D357" s="201">
        <v>1.03</v>
      </c>
      <c r="E357" s="201">
        <v>1.018</v>
      </c>
      <c r="F357" s="203">
        <v>941</v>
      </c>
    </row>
    <row r="358" spans="1:6" ht="22.5" customHeight="1">
      <c r="A358" s="1" t="s">
        <v>743</v>
      </c>
      <c r="B358" s="201">
        <v>1.004</v>
      </c>
      <c r="C358" s="201">
        <v>1.0009999999999999</v>
      </c>
      <c r="D358" s="201">
        <v>1.0009999999999999</v>
      </c>
      <c r="E358" s="201">
        <v>1.0089999999999999</v>
      </c>
      <c r="F358" s="203">
        <v>926</v>
      </c>
    </row>
    <row r="359" spans="1:6" ht="22.5" customHeight="1">
      <c r="A359" s="1" t="s">
        <v>744</v>
      </c>
      <c r="B359" s="201">
        <v>1.0129999999999999</v>
      </c>
      <c r="C359" s="201">
        <v>1.0129999999999999</v>
      </c>
      <c r="D359" s="201">
        <v>1.016</v>
      </c>
      <c r="E359" s="201">
        <v>1.0189999999999999</v>
      </c>
      <c r="F359" s="203">
        <v>940</v>
      </c>
    </row>
    <row r="360" spans="1:6" ht="22.5" customHeight="1">
      <c r="A360" s="1" t="s">
        <v>745</v>
      </c>
      <c r="B360" s="201">
        <v>1.0429999999999999</v>
      </c>
      <c r="C360" s="201">
        <v>1.0549999999999999</v>
      </c>
      <c r="D360" s="201">
        <v>1.0669999999999999</v>
      </c>
      <c r="E360" s="201">
        <v>1.044</v>
      </c>
      <c r="F360" s="203">
        <v>942</v>
      </c>
    </row>
    <row r="361" spans="1:6" ht="22.5" customHeight="1">
      <c r="A361" s="1" t="s">
        <v>746</v>
      </c>
      <c r="B361" s="201">
        <v>1.014</v>
      </c>
      <c r="C361" s="201">
        <v>1.02</v>
      </c>
      <c r="D361" s="201">
        <v>1.026</v>
      </c>
      <c r="E361" s="201">
        <v>1.0129999999999999</v>
      </c>
      <c r="F361" s="203">
        <v>943</v>
      </c>
    </row>
    <row r="362" spans="1:6" ht="22.5" customHeight="1">
      <c r="A362" s="1" t="s">
        <v>747</v>
      </c>
      <c r="B362" s="201">
        <v>1.02</v>
      </c>
      <c r="C362" s="201">
        <v>1.032</v>
      </c>
      <c r="D362" s="201">
        <v>1.03</v>
      </c>
      <c r="E362" s="201">
        <v>1.018</v>
      </c>
      <c r="F362" s="203">
        <v>944</v>
      </c>
    </row>
    <row r="363" spans="1:6" ht="22.5" customHeight="1">
      <c r="A363" s="1" t="s">
        <v>754</v>
      </c>
      <c r="B363" s="201">
        <v>0.999</v>
      </c>
      <c r="C363" s="201">
        <v>0.999</v>
      </c>
      <c r="D363" s="201">
        <v>0.999</v>
      </c>
      <c r="E363" s="201">
        <v>1</v>
      </c>
      <c r="F363" s="203">
        <v>7081</v>
      </c>
    </row>
    <row r="364" spans="1:6" ht="22.5" customHeight="1">
      <c r="A364" s="1" t="s">
        <v>763</v>
      </c>
      <c r="B364" s="201">
        <v>0.999</v>
      </c>
      <c r="C364" s="201">
        <v>0.999</v>
      </c>
      <c r="D364" s="201">
        <v>1</v>
      </c>
      <c r="E364" s="201">
        <v>1</v>
      </c>
      <c r="F364" s="203">
        <v>7095</v>
      </c>
    </row>
    <row r="365" spans="1:6" ht="22.5" customHeight="1">
      <c r="A365" s="1" t="s">
        <v>758</v>
      </c>
      <c r="B365" s="201">
        <v>1.0089999999999999</v>
      </c>
      <c r="C365" s="201">
        <v>1.002</v>
      </c>
      <c r="D365" s="201">
        <v>1.0009999999999999</v>
      </c>
      <c r="E365" s="201">
        <v>1.0129999999999999</v>
      </c>
      <c r="F365" s="203">
        <v>946</v>
      </c>
    </row>
    <row r="366" spans="1:6" ht="22.5" customHeight="1">
      <c r="A366" s="1" t="s">
        <v>759</v>
      </c>
      <c r="B366" s="201">
        <v>1.026</v>
      </c>
      <c r="C366" s="201">
        <v>1.028</v>
      </c>
      <c r="D366" s="201">
        <v>1.0349999999999999</v>
      </c>
      <c r="E366" s="201">
        <v>1.024</v>
      </c>
      <c r="F366" s="203">
        <v>947</v>
      </c>
    </row>
    <row r="367" spans="1:6" ht="22.5" customHeight="1">
      <c r="A367" s="1" t="s">
        <v>760</v>
      </c>
      <c r="B367" s="201">
        <v>1.022</v>
      </c>
      <c r="C367" s="201">
        <v>1.0209999999999999</v>
      </c>
      <c r="D367" s="201">
        <v>1.0249999999999999</v>
      </c>
      <c r="E367" s="201">
        <v>1.0169999999999999</v>
      </c>
      <c r="F367" s="203">
        <v>948</v>
      </c>
    </row>
    <row r="368" spans="1:6" ht="22.5" customHeight="1">
      <c r="A368" s="1" t="s">
        <v>761</v>
      </c>
      <c r="B368" s="201">
        <v>1.0089999999999999</v>
      </c>
      <c r="C368" s="201">
        <v>0.998</v>
      </c>
      <c r="D368" s="201">
        <v>0.997</v>
      </c>
      <c r="E368" s="201">
        <v>1.0129999999999999</v>
      </c>
      <c r="F368" s="203">
        <v>949</v>
      </c>
    </row>
    <row r="369" spans="1:6" ht="22.5" customHeight="1">
      <c r="A369" s="1" t="s">
        <v>232</v>
      </c>
      <c r="B369" s="201">
        <v>1.02</v>
      </c>
      <c r="C369" s="201">
        <v>1.022</v>
      </c>
      <c r="D369" s="201">
        <v>1.026</v>
      </c>
      <c r="E369" s="201">
        <v>1.018</v>
      </c>
      <c r="F369" s="203">
        <v>611</v>
      </c>
    </row>
    <row r="370" spans="1:6" ht="22.5" customHeight="1">
      <c r="A370" s="1" t="s">
        <v>233</v>
      </c>
      <c r="B370" s="201">
        <v>1.0429999999999999</v>
      </c>
      <c r="C370" s="201">
        <v>1.0469999999999999</v>
      </c>
      <c r="D370" s="201">
        <v>1.0469999999999999</v>
      </c>
      <c r="E370" s="201">
        <v>1.0369999999999999</v>
      </c>
      <c r="F370" s="203">
        <v>612</v>
      </c>
    </row>
    <row r="371" spans="1:6" ht="22.5" customHeight="1">
      <c r="A371" s="1" t="s">
        <v>234</v>
      </c>
      <c r="B371" s="201">
        <v>1.0129999999999999</v>
      </c>
      <c r="C371" s="201">
        <v>1.014</v>
      </c>
      <c r="D371" s="201">
        <v>1.0149999999999999</v>
      </c>
      <c r="E371" s="201">
        <v>1.0109999999999999</v>
      </c>
      <c r="F371" s="203">
        <v>613</v>
      </c>
    </row>
    <row r="372" spans="1:6" ht="22.5" customHeight="1">
      <c r="A372" s="1" t="s">
        <v>235</v>
      </c>
      <c r="B372" s="201">
        <v>1.03</v>
      </c>
      <c r="C372" s="201">
        <v>1.0329999999999999</v>
      </c>
      <c r="D372" s="201">
        <v>1.032</v>
      </c>
      <c r="E372" s="201">
        <v>1.0269999999999999</v>
      </c>
      <c r="F372" s="203">
        <v>614</v>
      </c>
    </row>
    <row r="373" spans="1:6" ht="22.5" customHeight="1">
      <c r="A373" s="1" t="s">
        <v>237</v>
      </c>
      <c r="B373" s="201">
        <v>1.0329999999999999</v>
      </c>
      <c r="C373" s="201">
        <v>1.0249999999999999</v>
      </c>
      <c r="D373" s="201">
        <v>1.022</v>
      </c>
      <c r="E373" s="201">
        <v>1.03</v>
      </c>
      <c r="F373" s="203">
        <v>615</v>
      </c>
    </row>
    <row r="374" spans="1:6" ht="22.5" customHeight="1">
      <c r="A374" s="1" t="s">
        <v>238</v>
      </c>
      <c r="B374" s="201">
        <v>1.026</v>
      </c>
      <c r="C374" s="201">
        <v>1.01</v>
      </c>
      <c r="D374" s="201">
        <v>1.0069999999999999</v>
      </c>
      <c r="E374" s="201">
        <v>1.026</v>
      </c>
      <c r="F374" s="203">
        <v>616</v>
      </c>
    </row>
    <row r="375" spans="1:6" ht="22.5" customHeight="1">
      <c r="A375" s="1" t="s">
        <v>239</v>
      </c>
      <c r="B375" s="201">
        <v>1.0389999999999999</v>
      </c>
      <c r="C375" s="201">
        <v>1.046</v>
      </c>
      <c r="D375" s="201">
        <v>1.0469999999999999</v>
      </c>
      <c r="E375" s="201">
        <v>1.0349999999999999</v>
      </c>
      <c r="F375" s="203">
        <v>617</v>
      </c>
    </row>
    <row r="376" spans="1:6" ht="22.5" customHeight="1">
      <c r="A376" s="1" t="s">
        <v>240</v>
      </c>
      <c r="B376" s="201">
        <v>1.0249999999999999</v>
      </c>
      <c r="C376" s="201">
        <v>1.0249999999999999</v>
      </c>
      <c r="D376" s="201">
        <v>1.028</v>
      </c>
      <c r="E376" s="201">
        <v>1.0189999999999999</v>
      </c>
      <c r="F376" s="203">
        <v>619</v>
      </c>
    </row>
    <row r="377" spans="1:6" ht="22.5" customHeight="1">
      <c r="A377" s="1" t="s">
        <v>241</v>
      </c>
      <c r="B377" s="201">
        <v>1.016</v>
      </c>
      <c r="C377" s="201">
        <v>1.01</v>
      </c>
      <c r="D377" s="201">
        <v>1.026</v>
      </c>
      <c r="E377" s="201">
        <v>1.0189999999999999</v>
      </c>
      <c r="F377" s="203">
        <v>620</v>
      </c>
    </row>
    <row r="378" spans="1:6" ht="22.5" customHeight="1">
      <c r="A378" s="1" t="s">
        <v>242</v>
      </c>
      <c r="B378" s="201">
        <v>1.03</v>
      </c>
      <c r="C378" s="201">
        <v>1.026</v>
      </c>
      <c r="D378" s="201">
        <v>1.0249999999999999</v>
      </c>
      <c r="E378" s="201">
        <v>1.0269999999999999</v>
      </c>
      <c r="F378" s="203">
        <v>621</v>
      </c>
    </row>
    <row r="379" spans="1:6" ht="22.5" customHeight="1">
      <c r="A379" s="1" t="s">
        <v>243</v>
      </c>
      <c r="B379" s="201">
        <v>1.0249999999999999</v>
      </c>
      <c r="C379" s="201">
        <v>1.0209999999999999</v>
      </c>
      <c r="D379" s="201">
        <v>1.02</v>
      </c>
      <c r="E379" s="201">
        <v>1.0229999999999999</v>
      </c>
      <c r="F379" s="203">
        <v>622</v>
      </c>
    </row>
    <row r="380" spans="1:6" ht="22.5" customHeight="1">
      <c r="A380" s="1" t="s">
        <v>244</v>
      </c>
      <c r="B380" s="201">
        <v>1.0349999999999999</v>
      </c>
      <c r="C380" s="201">
        <v>1.022</v>
      </c>
      <c r="D380" s="201">
        <v>1.018</v>
      </c>
      <c r="E380" s="201">
        <v>1.03</v>
      </c>
      <c r="F380" s="203">
        <v>623</v>
      </c>
    </row>
    <row r="381" spans="1:6" ht="22.5" customHeight="1">
      <c r="A381" s="1" t="s">
        <v>245</v>
      </c>
      <c r="B381" s="201">
        <v>1.036</v>
      </c>
      <c r="C381" s="201">
        <v>1.0229999999999999</v>
      </c>
      <c r="D381" s="201">
        <v>1.0169999999999999</v>
      </c>
      <c r="E381" s="201">
        <v>1.03</v>
      </c>
      <c r="F381" s="203">
        <v>504</v>
      </c>
    </row>
    <row r="382" spans="1:6" ht="22.5" customHeight="1">
      <c r="A382" s="1" t="s">
        <v>246</v>
      </c>
      <c r="B382" s="201">
        <v>1.022</v>
      </c>
      <c r="C382" s="201">
        <v>1.0209999999999999</v>
      </c>
      <c r="D382" s="201">
        <v>1.0189999999999999</v>
      </c>
      <c r="E382" s="201">
        <v>1.0189999999999999</v>
      </c>
      <c r="F382" s="203">
        <v>624</v>
      </c>
    </row>
    <row r="383" spans="1:6" ht="22.5" customHeight="1">
      <c r="A383" s="1" t="s">
        <v>247</v>
      </c>
      <c r="B383" s="201">
        <v>1.042</v>
      </c>
      <c r="C383" s="201">
        <v>1.038</v>
      </c>
      <c r="D383" s="201">
        <v>1.0409999999999999</v>
      </c>
      <c r="E383" s="201">
        <v>1.0449999999999999</v>
      </c>
      <c r="F383" s="203">
        <v>625</v>
      </c>
    </row>
    <row r="384" spans="1:6" ht="22.5" customHeight="1">
      <c r="A384" s="1" t="s">
        <v>248</v>
      </c>
      <c r="B384" s="201">
        <v>1.034</v>
      </c>
      <c r="C384" s="201">
        <v>1.042</v>
      </c>
      <c r="D384" s="201">
        <v>1.0469999999999999</v>
      </c>
      <c r="E384" s="201">
        <v>1.0309999999999999</v>
      </c>
      <c r="F384" s="203">
        <v>627</v>
      </c>
    </row>
    <row r="385" spans="1:6" ht="22.5" customHeight="1">
      <c r="A385" s="1" t="s">
        <v>249</v>
      </c>
      <c r="B385" s="201">
        <v>1.0680000000000001</v>
      </c>
      <c r="C385" s="201">
        <v>1.0609999999999999</v>
      </c>
      <c r="D385" s="201">
        <v>1.06</v>
      </c>
      <c r="E385" s="201">
        <v>1.0589999999999999</v>
      </c>
      <c r="F385" s="203">
        <v>628</v>
      </c>
    </row>
    <row r="386" spans="1:6" ht="22.5" customHeight="1">
      <c r="A386" s="1" t="s">
        <v>250</v>
      </c>
      <c r="B386" s="201">
        <v>1.069</v>
      </c>
      <c r="C386" s="201">
        <v>1.0620000000000001</v>
      </c>
      <c r="D386" s="201">
        <v>1.0589999999999999</v>
      </c>
      <c r="E386" s="201">
        <v>1.0569999999999999</v>
      </c>
      <c r="F386" s="203">
        <v>629</v>
      </c>
    </row>
    <row r="387" spans="1:6" ht="22.5" customHeight="1">
      <c r="A387" s="1" t="s">
        <v>252</v>
      </c>
      <c r="B387" s="201">
        <v>1.008</v>
      </c>
      <c r="C387" s="201">
        <v>1.0069999999999999</v>
      </c>
      <c r="D387" s="201">
        <v>1.0069999999999999</v>
      </c>
      <c r="E387" s="201">
        <v>1.006</v>
      </c>
      <c r="F387" s="203">
        <v>914</v>
      </c>
    </row>
    <row r="388" spans="1:6" ht="22.5" customHeight="1">
      <c r="A388" s="1" t="s">
        <v>255</v>
      </c>
      <c r="B388" s="201">
        <v>1.018</v>
      </c>
      <c r="C388" s="201">
        <v>1.018</v>
      </c>
      <c r="D388" s="201">
        <v>1.0209999999999999</v>
      </c>
      <c r="E388" s="201">
        <v>1.016</v>
      </c>
      <c r="F388" s="203">
        <v>630</v>
      </c>
    </row>
    <row r="389" spans="1:6" ht="22.5" customHeight="1">
      <c r="A389" s="1" t="s">
        <v>256</v>
      </c>
      <c r="B389" s="201">
        <v>1.0609999999999999</v>
      </c>
      <c r="C389" s="201">
        <v>1.06</v>
      </c>
      <c r="D389" s="201">
        <v>1.0549999999999999</v>
      </c>
      <c r="E389" s="201">
        <v>1.0529999999999999</v>
      </c>
      <c r="F389" s="203">
        <v>631</v>
      </c>
    </row>
    <row r="390" spans="1:6" ht="22.5" customHeight="1">
      <c r="A390" s="1" t="s">
        <v>257</v>
      </c>
      <c r="B390" s="201">
        <v>1.008</v>
      </c>
      <c r="C390" s="201">
        <v>1.008</v>
      </c>
      <c r="D390" s="201">
        <v>1.0089999999999999</v>
      </c>
      <c r="E390" s="201">
        <v>1.008</v>
      </c>
      <c r="F390" s="203">
        <v>632</v>
      </c>
    </row>
    <row r="391" spans="1:6" ht="22.5" customHeight="1">
      <c r="A391" s="1" t="s">
        <v>258</v>
      </c>
      <c r="B391" s="201">
        <v>1.0169999999999999</v>
      </c>
      <c r="C391" s="201">
        <v>1.016</v>
      </c>
      <c r="D391" s="201">
        <v>1.016</v>
      </c>
      <c r="E391" s="201">
        <v>1.014</v>
      </c>
      <c r="F391" s="203">
        <v>633</v>
      </c>
    </row>
    <row r="392" spans="1:6" ht="22.5" customHeight="1">
      <c r="A392" s="1" t="s">
        <v>259</v>
      </c>
      <c r="B392" s="201">
        <v>1.018</v>
      </c>
      <c r="C392" s="201">
        <v>1.016</v>
      </c>
      <c r="D392" s="201">
        <v>1.0389999999999999</v>
      </c>
      <c r="E392" s="201">
        <v>1.0209999999999999</v>
      </c>
      <c r="F392" s="203">
        <v>634</v>
      </c>
    </row>
    <row r="393" spans="1:6" ht="22.5" customHeight="1">
      <c r="A393" s="1" t="s">
        <v>260</v>
      </c>
      <c r="B393" s="201">
        <v>0.997</v>
      </c>
      <c r="C393" s="201">
        <v>0.99399999999999999</v>
      </c>
      <c r="D393" s="201">
        <v>0.98799999999999999</v>
      </c>
      <c r="E393" s="201">
        <v>0.995</v>
      </c>
      <c r="F393" s="203">
        <v>635</v>
      </c>
    </row>
    <row r="394" spans="1:6" ht="22.5" customHeight="1">
      <c r="A394" s="1" t="s">
        <v>261</v>
      </c>
      <c r="B394" s="201">
        <v>1.0329999999999999</v>
      </c>
      <c r="C394" s="201">
        <v>1.014</v>
      </c>
      <c r="D394" s="201">
        <v>1.0089999999999999</v>
      </c>
      <c r="E394" s="201">
        <v>1.032</v>
      </c>
      <c r="F394" s="203">
        <v>648</v>
      </c>
    </row>
    <row r="395" spans="1:6" ht="22.5" customHeight="1">
      <c r="A395" s="1" t="s">
        <v>263</v>
      </c>
      <c r="B395" s="201">
        <v>1.014</v>
      </c>
      <c r="C395" s="201">
        <v>1.0129999999999999</v>
      </c>
      <c r="D395" s="201">
        <v>1.0109999999999999</v>
      </c>
      <c r="E395" s="201">
        <v>1.01</v>
      </c>
      <c r="F395" s="203">
        <v>637</v>
      </c>
    </row>
    <row r="396" spans="1:6" ht="22.5" customHeight="1">
      <c r="A396" s="1" t="s">
        <v>264</v>
      </c>
      <c r="B396" s="201">
        <v>1.016</v>
      </c>
      <c r="C396" s="201">
        <v>1.018</v>
      </c>
      <c r="D396" s="201">
        <v>1.018</v>
      </c>
      <c r="E396" s="201">
        <v>1.0129999999999999</v>
      </c>
      <c r="F396" s="203">
        <v>639</v>
      </c>
    </row>
    <row r="397" spans="1:6" ht="22.5" customHeight="1">
      <c r="A397" s="1" t="s">
        <v>265</v>
      </c>
      <c r="B397" s="201">
        <v>1.0349999999999999</v>
      </c>
      <c r="C397" s="201">
        <v>1.03</v>
      </c>
      <c r="D397" s="201">
        <v>1.0329999999999999</v>
      </c>
      <c r="E397" s="201">
        <v>1.0309999999999999</v>
      </c>
      <c r="F397" s="203">
        <v>640</v>
      </c>
    </row>
    <row r="398" spans="1:6" ht="22.5" customHeight="1">
      <c r="A398" s="1" t="s">
        <v>266</v>
      </c>
      <c r="B398" s="201">
        <v>1.0209999999999999</v>
      </c>
      <c r="C398" s="201">
        <v>1.0069999999999999</v>
      </c>
      <c r="D398" s="201">
        <v>1.0009999999999999</v>
      </c>
      <c r="E398" s="201">
        <v>1.0189999999999999</v>
      </c>
      <c r="F398" s="203">
        <v>641</v>
      </c>
    </row>
    <row r="399" spans="1:6" ht="22.5" customHeight="1">
      <c r="A399" s="1" t="s">
        <v>267</v>
      </c>
      <c r="B399" s="201">
        <v>1.026</v>
      </c>
      <c r="C399" s="201">
        <v>1.006</v>
      </c>
      <c r="D399" s="201">
        <v>0.998</v>
      </c>
      <c r="E399" s="201">
        <v>1.0249999999999999</v>
      </c>
      <c r="F399" s="203">
        <v>642</v>
      </c>
    </row>
    <row r="400" spans="1:6" ht="22.5" customHeight="1">
      <c r="A400" s="1" t="s">
        <v>268</v>
      </c>
      <c r="B400" s="201">
        <v>1.01</v>
      </c>
      <c r="C400" s="201">
        <v>1.0029999999999999</v>
      </c>
      <c r="D400" s="201">
        <v>1.0049999999999999</v>
      </c>
      <c r="E400" s="201">
        <v>1.0149999999999999</v>
      </c>
      <c r="F400" s="203">
        <v>645</v>
      </c>
    </row>
    <row r="401" spans="1:6" ht="22.5" customHeight="1">
      <c r="A401" s="1" t="s">
        <v>269</v>
      </c>
      <c r="B401" s="201">
        <v>1.05</v>
      </c>
      <c r="C401" s="201">
        <v>1.0589999999999999</v>
      </c>
      <c r="D401" s="201">
        <v>1.0620000000000001</v>
      </c>
      <c r="E401" s="201">
        <v>1.044</v>
      </c>
      <c r="F401" s="203">
        <v>646</v>
      </c>
    </row>
    <row r="402" spans="1:6" ht="22.5" customHeight="1">
      <c r="A402" s="1" t="s">
        <v>272</v>
      </c>
      <c r="B402" s="201">
        <v>1.036</v>
      </c>
      <c r="C402" s="201">
        <v>1.0309999999999999</v>
      </c>
      <c r="D402" s="201">
        <v>1.0269999999999999</v>
      </c>
      <c r="E402" s="201">
        <v>1.0349999999999999</v>
      </c>
      <c r="F402" s="203" t="s">
        <v>271</v>
      </c>
    </row>
    <row r="403" spans="1:6" ht="22.5" customHeight="1">
      <c r="A403" s="1" t="s">
        <v>273</v>
      </c>
      <c r="B403" s="201">
        <v>1.014</v>
      </c>
      <c r="C403" s="201">
        <v>1.0109999999999999</v>
      </c>
      <c r="D403" s="201">
        <v>1.0129999999999999</v>
      </c>
      <c r="E403" s="201">
        <v>1.0009999999999999</v>
      </c>
      <c r="F403" s="203">
        <v>649</v>
      </c>
    </row>
    <row r="404" spans="1:6" ht="22.5" customHeight="1">
      <c r="A404" s="1" t="s">
        <v>274</v>
      </c>
      <c r="B404" s="201">
        <v>1.016</v>
      </c>
      <c r="C404" s="201">
        <v>1.0129999999999999</v>
      </c>
      <c r="D404" s="201">
        <v>1.0129999999999999</v>
      </c>
      <c r="E404" s="201">
        <v>1.014</v>
      </c>
      <c r="F404" s="203">
        <v>911</v>
      </c>
    </row>
    <row r="405" spans="1:6" ht="22.5" customHeight="1">
      <c r="A405" s="1" t="s">
        <v>275</v>
      </c>
      <c r="B405" s="201">
        <v>1.02</v>
      </c>
      <c r="C405" s="201">
        <v>1.0229999999999999</v>
      </c>
      <c r="D405" s="201">
        <v>1.024</v>
      </c>
      <c r="E405" s="201">
        <v>1.018</v>
      </c>
      <c r="F405" s="203">
        <v>912</v>
      </c>
    </row>
    <row r="406" spans="1:6" ht="22.5" customHeight="1">
      <c r="A406" s="1" t="s">
        <v>276</v>
      </c>
      <c r="B406" s="201">
        <v>1.012</v>
      </c>
      <c r="C406" s="201">
        <v>1.01</v>
      </c>
      <c r="D406" s="201">
        <v>1.008</v>
      </c>
      <c r="E406" s="201">
        <v>1.012</v>
      </c>
      <c r="F406" s="203">
        <v>952</v>
      </c>
    </row>
    <row r="407" spans="1:6" ht="22.5" customHeight="1">
      <c r="A407" s="1" t="s">
        <v>277</v>
      </c>
      <c r="B407" s="201">
        <v>1.014</v>
      </c>
      <c r="C407" s="201">
        <v>1.012</v>
      </c>
      <c r="D407" s="201">
        <v>1.01</v>
      </c>
      <c r="E407" s="201">
        <v>1.0129999999999999</v>
      </c>
      <c r="F407" s="203">
        <v>913</v>
      </c>
    </row>
    <row r="408" spans="1:6" ht="22.5" customHeight="1">
      <c r="A408" s="1" t="s">
        <v>280</v>
      </c>
      <c r="B408" s="201">
        <v>1.016</v>
      </c>
      <c r="C408" s="201">
        <v>1.018</v>
      </c>
      <c r="D408" s="201">
        <v>1.018</v>
      </c>
      <c r="E408" s="201">
        <v>1.0149999999999999</v>
      </c>
      <c r="F408" s="203" t="s">
        <v>279</v>
      </c>
    </row>
    <row r="409" spans="1:6" ht="22.5" customHeight="1">
      <c r="A409" s="1" t="s">
        <v>281</v>
      </c>
      <c r="B409" s="201">
        <v>1.022</v>
      </c>
      <c r="C409" s="201">
        <v>1.018</v>
      </c>
      <c r="D409" s="201">
        <v>1.0169999999999999</v>
      </c>
      <c r="E409" s="201">
        <v>1.018</v>
      </c>
      <c r="F409" s="203">
        <v>958</v>
      </c>
    </row>
    <row r="410" spans="1:6" ht="22.5" customHeight="1">
      <c r="A410" s="1" t="s">
        <v>282</v>
      </c>
      <c r="B410" s="201">
        <v>1.0169999999999999</v>
      </c>
      <c r="C410" s="201">
        <v>1.0149999999999999</v>
      </c>
      <c r="D410" s="201">
        <v>1.014</v>
      </c>
      <c r="E410" s="201">
        <v>1.014</v>
      </c>
      <c r="F410" s="203">
        <v>626</v>
      </c>
    </row>
    <row r="411" spans="1:6" ht="22.5" customHeight="1">
      <c r="A411" s="1" t="s">
        <v>283</v>
      </c>
      <c r="B411" s="201">
        <v>1.026</v>
      </c>
      <c r="C411" s="201">
        <v>1.018</v>
      </c>
      <c r="D411" s="201">
        <v>1.0189999999999999</v>
      </c>
      <c r="E411" s="201">
        <v>1.022</v>
      </c>
      <c r="F411" s="203">
        <v>607</v>
      </c>
    </row>
    <row r="412" spans="1:6" ht="22.5" customHeight="1">
      <c r="A412" s="1" t="s">
        <v>284</v>
      </c>
      <c r="B412" s="201">
        <v>1.006</v>
      </c>
      <c r="C412" s="201">
        <v>1.0049999999999999</v>
      </c>
      <c r="D412" s="201">
        <v>1.0049999999999999</v>
      </c>
      <c r="E412" s="201">
        <v>1.0049999999999999</v>
      </c>
      <c r="F412" s="203">
        <v>915</v>
      </c>
    </row>
    <row r="413" spans="1:6" ht="22.5" customHeight="1">
      <c r="A413" s="1" t="s">
        <v>285</v>
      </c>
      <c r="B413" s="201">
        <v>1.0069999999999999</v>
      </c>
      <c r="C413" s="201">
        <v>1.0049999999999999</v>
      </c>
      <c r="D413" s="201">
        <v>1.002</v>
      </c>
      <c r="E413" s="201">
        <v>1.0069999999999999</v>
      </c>
      <c r="F413" s="203">
        <v>608</v>
      </c>
    </row>
    <row r="414" spans="1:6" ht="22.5" customHeight="1">
      <c r="A414" s="1" t="s">
        <v>286</v>
      </c>
      <c r="B414" s="201">
        <v>1.0129999999999999</v>
      </c>
      <c r="C414" s="201">
        <v>1.01</v>
      </c>
      <c r="D414" s="201">
        <v>1.0089999999999999</v>
      </c>
      <c r="E414" s="201">
        <v>1.0109999999999999</v>
      </c>
      <c r="F414" s="203">
        <v>959</v>
      </c>
    </row>
    <row r="415" spans="1:6" ht="22.5" customHeight="1">
      <c r="A415" s="1" t="s">
        <v>287</v>
      </c>
      <c r="B415" s="201">
        <v>0.99399999999999999</v>
      </c>
      <c r="C415" s="201">
        <v>0.99099999999999999</v>
      </c>
      <c r="D415" s="201">
        <v>0.99199999999999999</v>
      </c>
      <c r="E415" s="201">
        <v>0.99</v>
      </c>
      <c r="F415" s="203">
        <v>609</v>
      </c>
    </row>
    <row r="416" spans="1:6" ht="22.5" customHeight="1">
      <c r="A416" s="1" t="s">
        <v>288</v>
      </c>
      <c r="B416" s="201">
        <v>1.0409999999999999</v>
      </c>
      <c r="C416" s="201">
        <v>1.046</v>
      </c>
      <c r="D416" s="201">
        <v>1.0429999999999999</v>
      </c>
      <c r="E416" s="201">
        <v>1.0369999999999999</v>
      </c>
      <c r="F416" s="203">
        <v>916</v>
      </c>
    </row>
    <row r="417" spans="1:6" ht="22.5" customHeight="1">
      <c r="A417" s="1" t="s">
        <v>289</v>
      </c>
      <c r="B417" s="201">
        <v>0.999</v>
      </c>
      <c r="C417" s="201">
        <v>0.998</v>
      </c>
      <c r="D417" s="201">
        <v>1</v>
      </c>
      <c r="E417" s="201">
        <v>0.998</v>
      </c>
      <c r="F417" s="203">
        <v>960</v>
      </c>
    </row>
    <row r="418" spans="1:6" ht="22.5" customHeight="1">
      <c r="A418" s="1" t="s">
        <v>290</v>
      </c>
      <c r="B418" s="201">
        <v>1.0009999999999999</v>
      </c>
      <c r="C418" s="201">
        <v>0.99299999999999999</v>
      </c>
      <c r="D418" s="201">
        <v>0.99199999999999999</v>
      </c>
      <c r="E418" s="201">
        <v>1.0009999999999999</v>
      </c>
      <c r="F418" s="203">
        <v>600</v>
      </c>
    </row>
    <row r="419" spans="1:6" ht="22.5" customHeight="1">
      <c r="A419" s="1" t="s">
        <v>291</v>
      </c>
      <c r="B419" s="201">
        <v>1.0089999999999999</v>
      </c>
      <c r="C419" s="201">
        <v>1.004</v>
      </c>
      <c r="D419" s="201">
        <v>1.012</v>
      </c>
      <c r="E419" s="201">
        <v>1.0109999999999999</v>
      </c>
      <c r="F419" s="203">
        <v>601</v>
      </c>
    </row>
    <row r="420" spans="1:6" ht="22.5" customHeight="1">
      <c r="A420" s="1" t="s">
        <v>292</v>
      </c>
      <c r="B420" s="201">
        <v>1.0189999999999999</v>
      </c>
      <c r="C420" s="201">
        <v>1.016</v>
      </c>
      <c r="D420" s="201">
        <v>1.016</v>
      </c>
      <c r="E420" s="201">
        <v>1.018</v>
      </c>
      <c r="F420" s="203">
        <v>602</v>
      </c>
    </row>
    <row r="421" spans="1:6" ht="22.5" customHeight="1">
      <c r="A421" s="1" t="s">
        <v>293</v>
      </c>
      <c r="B421" s="201">
        <v>1.022</v>
      </c>
      <c r="C421" s="201">
        <v>1.016</v>
      </c>
      <c r="D421" s="201">
        <v>1.0389999999999999</v>
      </c>
      <c r="E421" s="201">
        <v>1.0249999999999999</v>
      </c>
      <c r="F421" s="203">
        <v>647</v>
      </c>
    </row>
    <row r="422" spans="1:6" ht="22.5" customHeight="1">
      <c r="A422" s="1" t="s">
        <v>294</v>
      </c>
      <c r="B422" s="201">
        <v>1.0009999999999999</v>
      </c>
      <c r="C422" s="201">
        <v>0.996</v>
      </c>
      <c r="D422" s="201">
        <v>0.99399999999999999</v>
      </c>
      <c r="E422" s="201">
        <v>1.0009999999999999</v>
      </c>
      <c r="F422" s="203">
        <v>954</v>
      </c>
    </row>
    <row r="423" spans="1:6" ht="22.5" customHeight="1">
      <c r="A423" s="1" t="s">
        <v>295</v>
      </c>
      <c r="B423" s="201">
        <v>1.016</v>
      </c>
      <c r="C423" s="201">
        <v>1.0109999999999999</v>
      </c>
      <c r="D423" s="201">
        <v>1.0089999999999999</v>
      </c>
      <c r="E423" s="201">
        <v>1.0129999999999999</v>
      </c>
      <c r="F423" s="203">
        <v>603</v>
      </c>
    </row>
    <row r="424" spans="1:6" ht="22.5" customHeight="1">
      <c r="A424" s="1" t="s">
        <v>296</v>
      </c>
      <c r="B424" s="201">
        <v>1.006</v>
      </c>
      <c r="C424" s="201">
        <v>1.0049999999999999</v>
      </c>
      <c r="D424" s="201">
        <v>1.0049999999999999</v>
      </c>
      <c r="E424" s="201">
        <v>1.0049999999999999</v>
      </c>
      <c r="F424" s="203">
        <v>604</v>
      </c>
    </row>
    <row r="425" spans="1:6" ht="22.5" customHeight="1">
      <c r="A425" s="1" t="s">
        <v>297</v>
      </c>
      <c r="B425" s="201">
        <v>1.0009999999999999</v>
      </c>
      <c r="C425" s="201">
        <v>0.99399999999999999</v>
      </c>
      <c r="D425" s="201">
        <v>0.99199999999999999</v>
      </c>
      <c r="E425" s="201">
        <v>0.999</v>
      </c>
      <c r="F425" s="203">
        <v>636</v>
      </c>
    </row>
    <row r="426" spans="1:6" ht="22.5" customHeight="1">
      <c r="A426" s="1" t="s">
        <v>298</v>
      </c>
      <c r="B426" s="201">
        <v>1.0009999999999999</v>
      </c>
      <c r="C426" s="201">
        <v>0.999</v>
      </c>
      <c r="D426" s="201">
        <v>1</v>
      </c>
      <c r="E426" s="201">
        <v>1.0069999999999999</v>
      </c>
      <c r="F426" s="203">
        <v>964</v>
      </c>
    </row>
    <row r="427" spans="1:6" ht="22.5" customHeight="1">
      <c r="A427" s="1" t="s">
        <v>299</v>
      </c>
      <c r="B427" s="201">
        <v>1.0209999999999999</v>
      </c>
      <c r="C427" s="201">
        <v>1.0189999999999999</v>
      </c>
      <c r="D427" s="201">
        <v>1.0149999999999999</v>
      </c>
      <c r="E427" s="201">
        <v>1.0169999999999999</v>
      </c>
      <c r="F427" s="203">
        <v>404</v>
      </c>
    </row>
    <row r="428" spans="1:6" ht="22.5" customHeight="1">
      <c r="A428" s="1" t="s">
        <v>300</v>
      </c>
      <c r="B428" s="201">
        <v>1.0509999999999999</v>
      </c>
      <c r="C428" s="201">
        <v>1.0429999999999999</v>
      </c>
      <c r="D428" s="201">
        <v>1.0389999999999999</v>
      </c>
      <c r="E428" s="201">
        <v>1.0489999999999999</v>
      </c>
      <c r="F428" s="203">
        <v>945</v>
      </c>
    </row>
    <row r="429" spans="1:6" ht="22.5" customHeight="1">
      <c r="A429" s="1" t="s">
        <v>301</v>
      </c>
      <c r="B429" s="201">
        <v>1.0660000000000001</v>
      </c>
      <c r="C429" s="201">
        <v>1.0760000000000001</v>
      </c>
      <c r="D429" s="201">
        <v>1.079</v>
      </c>
      <c r="E429" s="201">
        <v>1.0549999999999999</v>
      </c>
      <c r="F429" s="203">
        <v>936</v>
      </c>
    </row>
    <row r="430" spans="1:6" ht="22.5" customHeight="1">
      <c r="A430" s="1" t="s">
        <v>302</v>
      </c>
      <c r="B430" s="201">
        <v>1.002</v>
      </c>
      <c r="C430" s="201">
        <v>1.0029999999999999</v>
      </c>
      <c r="D430" s="201">
        <v>1.004</v>
      </c>
      <c r="E430" s="201">
        <v>1.002</v>
      </c>
      <c r="F430" s="203">
        <v>781</v>
      </c>
    </row>
    <row r="431" spans="1:6" ht="22.5" customHeight="1">
      <c r="A431" s="1" t="s">
        <v>303</v>
      </c>
      <c r="B431" s="201">
        <v>1.0189999999999999</v>
      </c>
      <c r="C431" s="201">
        <v>1.0089999999999999</v>
      </c>
      <c r="D431" s="201">
        <v>1.0069999999999999</v>
      </c>
      <c r="E431" s="201">
        <v>1.018</v>
      </c>
      <c r="F431" s="203">
        <v>968</v>
      </c>
    </row>
    <row r="432" spans="1:6" ht="22.5" customHeight="1">
      <c r="A432" s="1" t="s">
        <v>304</v>
      </c>
      <c r="B432" s="201">
        <v>1.0429999999999999</v>
      </c>
      <c r="C432" s="201">
        <v>1.042</v>
      </c>
      <c r="D432" s="201">
        <v>1.038</v>
      </c>
      <c r="E432" s="201">
        <v>1.038</v>
      </c>
      <c r="F432" s="203">
        <v>970</v>
      </c>
    </row>
    <row r="433" spans="1:6" ht="22.5" customHeight="1">
      <c r="A433" s="1" t="s">
        <v>305</v>
      </c>
      <c r="B433" s="201">
        <v>1.0189999999999999</v>
      </c>
      <c r="C433" s="201">
        <v>1.0169999999999999</v>
      </c>
      <c r="D433" s="201">
        <v>1.016</v>
      </c>
      <c r="E433" s="201">
        <v>1.0169999999999999</v>
      </c>
      <c r="F433" s="203">
        <v>971</v>
      </c>
    </row>
    <row r="434" spans="1:6" ht="22.5" customHeight="1">
      <c r="A434" s="1" t="s">
        <v>306</v>
      </c>
      <c r="B434" s="201">
        <v>1.0089999999999999</v>
      </c>
      <c r="C434" s="201">
        <v>1.01</v>
      </c>
      <c r="D434" s="201">
        <v>1.0089999999999999</v>
      </c>
      <c r="E434" s="201">
        <v>1.0069999999999999</v>
      </c>
      <c r="F434" s="203">
        <v>777</v>
      </c>
    </row>
    <row r="435" spans="1:6" ht="22.5" customHeight="1">
      <c r="A435" s="1" t="s">
        <v>307</v>
      </c>
      <c r="B435" s="201">
        <v>1.0109999999999999</v>
      </c>
      <c r="C435" s="201">
        <v>1.012</v>
      </c>
      <c r="D435" s="201">
        <v>1.012</v>
      </c>
      <c r="E435" s="201">
        <v>1.0089999999999999</v>
      </c>
      <c r="F435" s="203">
        <v>778</v>
      </c>
    </row>
    <row r="436" spans="1:6" ht="22.5" customHeight="1">
      <c r="A436" s="1" t="s">
        <v>308</v>
      </c>
      <c r="B436" s="201">
        <v>1.026</v>
      </c>
      <c r="C436" s="201">
        <v>1.026</v>
      </c>
      <c r="D436" s="201">
        <v>1.0249999999999999</v>
      </c>
      <c r="E436" s="201">
        <v>1.0229999999999999</v>
      </c>
      <c r="F436" s="203">
        <v>779</v>
      </c>
    </row>
    <row r="437" spans="1:6" ht="22.5" customHeight="1">
      <c r="A437" s="1" t="s">
        <v>309</v>
      </c>
      <c r="B437" s="201">
        <v>1.0049999999999999</v>
      </c>
      <c r="C437" s="201">
        <v>1.0029999999999999</v>
      </c>
      <c r="D437" s="201">
        <v>1.002</v>
      </c>
      <c r="E437" s="201">
        <v>1.004</v>
      </c>
      <c r="F437" s="203">
        <v>972</v>
      </c>
    </row>
    <row r="438" spans="1:6" ht="22.5" customHeight="1">
      <c r="A438" s="1" t="s">
        <v>310</v>
      </c>
      <c r="B438" s="201">
        <v>1.008</v>
      </c>
      <c r="C438" s="201">
        <v>1.0029999999999999</v>
      </c>
      <c r="D438" s="201">
        <v>1.0009999999999999</v>
      </c>
      <c r="E438" s="201">
        <v>1.0069999999999999</v>
      </c>
      <c r="F438" s="203">
        <v>780</v>
      </c>
    </row>
    <row r="439" spans="1:6" ht="22.5" customHeight="1">
      <c r="A439" s="1" t="s">
        <v>311</v>
      </c>
      <c r="B439" s="201">
        <v>1.01</v>
      </c>
      <c r="C439" s="201">
        <v>1.0069999999999999</v>
      </c>
      <c r="D439" s="201">
        <v>1.006</v>
      </c>
      <c r="E439" s="201">
        <v>1.008</v>
      </c>
      <c r="F439" s="203">
        <v>974</v>
      </c>
    </row>
    <row r="440" spans="1:6" ht="22.5" customHeight="1">
      <c r="A440" s="1" t="s">
        <v>312</v>
      </c>
      <c r="B440" s="201">
        <v>1.012</v>
      </c>
      <c r="C440" s="201">
        <v>1.012</v>
      </c>
      <c r="D440" s="201">
        <v>1.012</v>
      </c>
      <c r="E440" s="201">
        <v>1.01</v>
      </c>
      <c r="F440" s="203">
        <v>782</v>
      </c>
    </row>
    <row r="441" spans="1:6" ht="22.5" customHeight="1">
      <c r="A441" s="1" t="s">
        <v>315</v>
      </c>
      <c r="B441" s="201">
        <v>1.0069999999999999</v>
      </c>
      <c r="C441" s="201">
        <v>0.998</v>
      </c>
      <c r="D441" s="201">
        <v>0.996</v>
      </c>
      <c r="E441" s="201">
        <v>1.0069999999999999</v>
      </c>
      <c r="F441" s="203" t="s">
        <v>314</v>
      </c>
    </row>
    <row r="442" spans="1:6" ht="22.5" customHeight="1">
      <c r="A442" s="1" t="s">
        <v>316</v>
      </c>
      <c r="B442" s="201">
        <v>1.01</v>
      </c>
      <c r="C442" s="201">
        <v>1.014</v>
      </c>
      <c r="D442" s="201">
        <v>1.014</v>
      </c>
      <c r="E442" s="201">
        <v>1.0089999999999999</v>
      </c>
      <c r="F442" s="203">
        <v>783</v>
      </c>
    </row>
    <row r="443" spans="1:6" ht="22.5" customHeight="1">
      <c r="A443" s="1" t="s">
        <v>317</v>
      </c>
      <c r="B443" s="201">
        <v>1.0409999999999999</v>
      </c>
      <c r="C443" s="201">
        <v>1.0329999999999999</v>
      </c>
      <c r="D443" s="201">
        <v>1.0309999999999999</v>
      </c>
      <c r="E443" s="201">
        <v>1.036</v>
      </c>
      <c r="F443" s="203">
        <v>784</v>
      </c>
    </row>
    <row r="444" spans="1:6" ht="22.5" customHeight="1">
      <c r="A444" s="1" t="s">
        <v>318</v>
      </c>
      <c r="B444" s="201">
        <v>1.008</v>
      </c>
      <c r="C444" s="201">
        <v>1.006</v>
      </c>
      <c r="D444" s="201">
        <v>1.006</v>
      </c>
      <c r="E444" s="201">
        <v>1.0069999999999999</v>
      </c>
      <c r="F444" s="203">
        <v>785</v>
      </c>
    </row>
    <row r="445" spans="1:6" ht="22.5" customHeight="1">
      <c r="A445" s="1" t="s">
        <v>319</v>
      </c>
      <c r="B445" s="201">
        <v>1.022</v>
      </c>
      <c r="C445" s="201">
        <v>1.0229999999999999</v>
      </c>
      <c r="D445" s="201">
        <v>1.0229999999999999</v>
      </c>
      <c r="E445" s="201">
        <v>1.0189999999999999</v>
      </c>
      <c r="F445" s="203">
        <v>786</v>
      </c>
    </row>
    <row r="446" spans="1:6" ht="22.5" customHeight="1">
      <c r="A446" s="1" t="s">
        <v>320</v>
      </c>
      <c r="B446" s="201">
        <v>1.0309999999999999</v>
      </c>
      <c r="C446" s="201">
        <v>1.0289999999999999</v>
      </c>
      <c r="D446" s="201">
        <v>1.028</v>
      </c>
      <c r="E446" s="201">
        <v>1.0269999999999999</v>
      </c>
      <c r="F446" s="203">
        <v>787</v>
      </c>
    </row>
    <row r="447" spans="1:6" ht="22.5" customHeight="1">
      <c r="A447" s="1" t="s">
        <v>321</v>
      </c>
      <c r="B447" s="201">
        <v>1.0129999999999999</v>
      </c>
      <c r="C447" s="201">
        <v>0.97799999999999998</v>
      </c>
      <c r="D447" s="201">
        <v>0.96699999999999997</v>
      </c>
      <c r="E447" s="201">
        <v>1.012</v>
      </c>
      <c r="F447" s="203">
        <v>788</v>
      </c>
    </row>
    <row r="448" spans="1:6" ht="22.5" customHeight="1">
      <c r="A448" s="1" t="s">
        <v>322</v>
      </c>
      <c r="B448" s="201">
        <v>1.0149999999999999</v>
      </c>
      <c r="C448" s="201">
        <v>1.01</v>
      </c>
      <c r="D448" s="201">
        <v>1.008</v>
      </c>
      <c r="E448" s="201">
        <v>1.014</v>
      </c>
      <c r="F448" s="203">
        <v>956</v>
      </c>
    </row>
    <row r="449" spans="1:6" ht="22.5" customHeight="1">
      <c r="A449" s="1" t="s">
        <v>323</v>
      </c>
      <c r="B449" s="201">
        <v>1.0009999999999999</v>
      </c>
      <c r="C449" s="201">
        <v>1.0009999999999999</v>
      </c>
      <c r="D449" s="201">
        <v>1</v>
      </c>
      <c r="E449" s="201">
        <v>0.999</v>
      </c>
      <c r="F449" s="203">
        <v>789</v>
      </c>
    </row>
    <row r="450" spans="1:6" ht="22.5" customHeight="1">
      <c r="A450" s="1" t="s">
        <v>324</v>
      </c>
      <c r="B450" s="201">
        <v>1.0009999999999999</v>
      </c>
      <c r="C450" s="201">
        <v>0.999</v>
      </c>
      <c r="D450" s="201">
        <v>0.999</v>
      </c>
      <c r="E450" s="201">
        <v>1.0069999999999999</v>
      </c>
      <c r="F450" s="203">
        <v>790</v>
      </c>
    </row>
    <row r="451" spans="1:6" ht="22.5" customHeight="1">
      <c r="A451" s="1" t="s">
        <v>325</v>
      </c>
      <c r="B451" s="201">
        <v>1.0109999999999999</v>
      </c>
      <c r="C451" s="201">
        <v>1.0089999999999999</v>
      </c>
      <c r="D451" s="201">
        <v>1.008</v>
      </c>
      <c r="E451" s="201">
        <v>1.0089999999999999</v>
      </c>
      <c r="F451" s="203">
        <v>791</v>
      </c>
    </row>
    <row r="452" spans="1:6" ht="22.5" customHeight="1">
      <c r="A452" s="1" t="s">
        <v>328</v>
      </c>
      <c r="B452" s="201">
        <v>1.0249999999999999</v>
      </c>
      <c r="C452" s="201">
        <v>1.0209999999999999</v>
      </c>
      <c r="D452" s="201">
        <v>1.0209999999999999</v>
      </c>
      <c r="E452" s="201">
        <v>1.0309999999999999</v>
      </c>
      <c r="F452" s="203">
        <v>962</v>
      </c>
    </row>
    <row r="453" spans="1:6" ht="22.5" customHeight="1">
      <c r="A453" s="1" t="s">
        <v>329</v>
      </c>
      <c r="B453" s="201">
        <v>1.0660000000000001</v>
      </c>
      <c r="C453" s="201">
        <v>1.0489999999999999</v>
      </c>
      <c r="D453" s="201">
        <v>1.042</v>
      </c>
      <c r="E453" s="201">
        <v>1.0580000000000001</v>
      </c>
      <c r="F453" s="203">
        <v>792</v>
      </c>
    </row>
    <row r="454" spans="1:6" ht="22.5" customHeight="1">
      <c r="A454" s="1" t="s">
        <v>330</v>
      </c>
      <c r="B454" s="201">
        <v>1.014</v>
      </c>
      <c r="C454" s="201">
        <v>1.0129999999999999</v>
      </c>
      <c r="D454" s="201">
        <v>1.0109999999999999</v>
      </c>
      <c r="E454" s="201">
        <v>1.01</v>
      </c>
      <c r="F454" s="203">
        <v>933</v>
      </c>
    </row>
    <row r="455" spans="1:6" ht="22.5" customHeight="1">
      <c r="A455" s="1" t="s">
        <v>331</v>
      </c>
      <c r="B455" s="201">
        <v>1.01</v>
      </c>
      <c r="C455" s="201">
        <v>1.012</v>
      </c>
      <c r="D455" s="201">
        <v>1.0129999999999999</v>
      </c>
      <c r="E455" s="201">
        <v>1.0089999999999999</v>
      </c>
      <c r="F455" s="203">
        <v>618</v>
      </c>
    </row>
    <row r="456" spans="1:6" ht="22.5" customHeight="1">
      <c r="A456" s="1" t="s">
        <v>332</v>
      </c>
      <c r="B456" s="201">
        <v>1.0029999999999999</v>
      </c>
      <c r="C456" s="201">
        <v>0.996</v>
      </c>
      <c r="D456" s="201">
        <v>0.99399999999999999</v>
      </c>
      <c r="E456" s="201">
        <v>1.002</v>
      </c>
      <c r="F456" s="203">
        <v>793</v>
      </c>
    </row>
    <row r="457" spans="1:6" ht="22.5" customHeight="1">
      <c r="A457" s="1" t="s">
        <v>333</v>
      </c>
      <c r="B457" s="201">
        <v>1.0169999999999999</v>
      </c>
      <c r="C457" s="201">
        <v>1.0029999999999999</v>
      </c>
      <c r="D457" s="201">
        <v>0.996</v>
      </c>
      <c r="E457" s="201">
        <v>1.0109999999999999</v>
      </c>
      <c r="F457" s="203">
        <v>989</v>
      </c>
    </row>
    <row r="458" spans="1:6" ht="22.5" customHeight="1">
      <c r="A458" s="1" t="s">
        <v>334</v>
      </c>
      <c r="B458" s="201">
        <v>1.0149999999999999</v>
      </c>
      <c r="C458" s="201">
        <v>1.014</v>
      </c>
      <c r="D458" s="201">
        <v>1.012</v>
      </c>
      <c r="E458" s="201">
        <v>1.0129999999999999</v>
      </c>
      <c r="F458" s="203">
        <v>794</v>
      </c>
    </row>
    <row r="459" spans="1:6" ht="22.5" customHeight="1">
      <c r="A459" s="1" t="s">
        <v>335</v>
      </c>
      <c r="B459" s="201">
        <v>1.0169999999999999</v>
      </c>
      <c r="C459" s="201">
        <v>1.018</v>
      </c>
      <c r="D459" s="201">
        <v>1.02</v>
      </c>
      <c r="E459" s="201">
        <v>1.016</v>
      </c>
      <c r="F459" s="203">
        <v>963</v>
      </c>
    </row>
    <row r="460" spans="1:6" ht="22.5" customHeight="1">
      <c r="A460" s="1" t="s">
        <v>336</v>
      </c>
      <c r="B460" s="201">
        <v>1.0049999999999999</v>
      </c>
      <c r="C460" s="201">
        <v>0.998</v>
      </c>
      <c r="D460" s="201">
        <v>0.996</v>
      </c>
      <c r="E460" s="201">
        <v>1.004</v>
      </c>
      <c r="F460" s="203">
        <v>795</v>
      </c>
    </row>
    <row r="461" spans="1:6" ht="22.5" customHeight="1">
      <c r="A461" s="1" t="s">
        <v>337</v>
      </c>
      <c r="B461" s="201">
        <v>1.0049999999999999</v>
      </c>
      <c r="C461" s="201">
        <v>0.999</v>
      </c>
      <c r="D461" s="201">
        <v>0.998</v>
      </c>
      <c r="E461" s="201">
        <v>1.0049999999999999</v>
      </c>
      <c r="F461" s="203">
        <v>796</v>
      </c>
    </row>
    <row r="462" spans="1:6" ht="22.5" customHeight="1">
      <c r="A462" s="1" t="s">
        <v>340</v>
      </c>
      <c r="B462" s="201">
        <v>1.0409999999999999</v>
      </c>
      <c r="C462" s="201">
        <v>1.038</v>
      </c>
      <c r="D462" s="201">
        <v>1.0369999999999999</v>
      </c>
      <c r="E462" s="201">
        <v>1.036</v>
      </c>
      <c r="F462" s="203" t="s">
        <v>339</v>
      </c>
    </row>
    <row r="463" spans="1:6" ht="22.5" customHeight="1">
      <c r="A463" s="1" t="s">
        <v>341</v>
      </c>
      <c r="B463" s="201">
        <v>1.02</v>
      </c>
      <c r="C463" s="201">
        <v>1.0189999999999999</v>
      </c>
      <c r="D463" s="201">
        <v>1.018</v>
      </c>
      <c r="E463" s="201">
        <v>1.016</v>
      </c>
      <c r="F463" s="203">
        <v>980</v>
      </c>
    </row>
    <row r="464" spans="1:6" ht="22.5" customHeight="1">
      <c r="A464" s="1" t="s">
        <v>342</v>
      </c>
      <c r="B464" s="201">
        <v>1.002</v>
      </c>
      <c r="C464" s="201">
        <v>1.0009999999999999</v>
      </c>
      <c r="D464" s="201">
        <v>1.0009999999999999</v>
      </c>
      <c r="E464" s="201">
        <v>1.0009999999999999</v>
      </c>
      <c r="F464" s="203">
        <v>955</v>
      </c>
    </row>
    <row r="465" spans="1:6" ht="22.5" customHeight="1">
      <c r="A465" s="1" t="s">
        <v>343</v>
      </c>
      <c r="B465" s="201">
        <v>1.026</v>
      </c>
      <c r="C465" s="201">
        <v>1.022</v>
      </c>
      <c r="D465" s="201">
        <v>1.02</v>
      </c>
      <c r="E465" s="201">
        <v>1.0329999999999999</v>
      </c>
      <c r="F465" s="203">
        <v>957</v>
      </c>
    </row>
    <row r="466" spans="1:6" ht="22.5" customHeight="1">
      <c r="A466" s="1" t="s">
        <v>344</v>
      </c>
      <c r="B466" s="201">
        <v>1.0089999999999999</v>
      </c>
      <c r="C466" s="201">
        <v>1.006</v>
      </c>
      <c r="D466" s="201">
        <v>1.008</v>
      </c>
      <c r="E466" s="201">
        <v>1.014</v>
      </c>
      <c r="F466" s="203">
        <v>999</v>
      </c>
    </row>
    <row r="467" spans="1:6" ht="22.5" customHeight="1">
      <c r="A467" s="1" t="s">
        <v>345</v>
      </c>
      <c r="B467" s="201">
        <v>1.0329999999999999</v>
      </c>
      <c r="C467" s="201">
        <v>1.03</v>
      </c>
      <c r="D467" s="201">
        <v>1.0289999999999999</v>
      </c>
      <c r="E467" s="201">
        <v>1.0269999999999999</v>
      </c>
      <c r="F467" s="203">
        <v>450</v>
      </c>
    </row>
    <row r="468" spans="1:6" ht="22.5" customHeight="1">
      <c r="A468" s="1" t="s">
        <v>346</v>
      </c>
      <c r="B468" s="201">
        <v>1.024</v>
      </c>
      <c r="C468" s="201">
        <v>1.016</v>
      </c>
      <c r="D468" s="201">
        <v>1.0149999999999999</v>
      </c>
      <c r="E468" s="201">
        <v>1.014</v>
      </c>
      <c r="F468" s="203">
        <v>797</v>
      </c>
    </row>
    <row r="469" spans="1:6" ht="22.5" customHeight="1">
      <c r="A469" s="1" t="s">
        <v>347</v>
      </c>
      <c r="B469" s="201">
        <v>1.014</v>
      </c>
      <c r="C469" s="201">
        <v>1.0129999999999999</v>
      </c>
      <c r="D469" s="201">
        <v>1.0109999999999999</v>
      </c>
      <c r="E469" s="201">
        <v>1.01</v>
      </c>
      <c r="F469" s="203">
        <v>933</v>
      </c>
    </row>
    <row r="470" spans="1:6" ht="22.5" customHeight="1">
      <c r="A470" s="1" t="s">
        <v>348</v>
      </c>
      <c r="B470" s="201">
        <v>1.036</v>
      </c>
      <c r="C470" s="201">
        <v>1.032</v>
      </c>
      <c r="D470" s="201">
        <v>1.036</v>
      </c>
      <c r="E470" s="201">
        <v>1.0329999999999999</v>
      </c>
      <c r="F470" s="203">
        <v>369</v>
      </c>
    </row>
    <row r="471" spans="1:6" ht="22.5" customHeight="1">
      <c r="A471" s="1" t="s">
        <v>349</v>
      </c>
      <c r="B471" s="201">
        <v>1.032</v>
      </c>
      <c r="C471" s="201">
        <v>1.042</v>
      </c>
      <c r="D471" s="201">
        <v>1.0509999999999999</v>
      </c>
      <c r="E471" s="201">
        <v>1.0349999999999999</v>
      </c>
      <c r="F471" s="203">
        <v>7310</v>
      </c>
    </row>
    <row r="472" spans="1:6" ht="22.5" customHeight="1">
      <c r="A472" s="1" t="s">
        <v>350</v>
      </c>
      <c r="B472" s="201">
        <v>1.0229999999999999</v>
      </c>
      <c r="C472" s="201">
        <v>1.0209999999999999</v>
      </c>
      <c r="D472" s="201">
        <v>1.02</v>
      </c>
      <c r="E472" s="201">
        <v>1.02</v>
      </c>
      <c r="F472" s="203">
        <v>798</v>
      </c>
    </row>
    <row r="473" spans="1:6" ht="22.5" customHeight="1">
      <c r="A473" s="1" t="s">
        <v>351</v>
      </c>
      <c r="B473" s="201">
        <v>1.014</v>
      </c>
      <c r="C473" s="201">
        <v>1.0129999999999999</v>
      </c>
      <c r="D473" s="201">
        <v>1.0109999999999999</v>
      </c>
      <c r="E473" s="201">
        <v>1.01</v>
      </c>
      <c r="F473" s="203">
        <v>933</v>
      </c>
    </row>
    <row r="474" spans="1:6" ht="22.5" customHeight="1">
      <c r="A474" s="1" t="s">
        <v>352</v>
      </c>
      <c r="B474" s="201">
        <v>1.0049999999999999</v>
      </c>
      <c r="C474" s="201">
        <v>0.999</v>
      </c>
      <c r="D474" s="201">
        <v>0.996</v>
      </c>
      <c r="E474" s="201">
        <v>1.004</v>
      </c>
      <c r="F474" s="203">
        <v>799</v>
      </c>
    </row>
    <row r="475" spans="1:6" ht="22.5" customHeight="1">
      <c r="A475" s="1" t="s">
        <v>355</v>
      </c>
      <c r="B475" s="201">
        <v>1.0189999999999999</v>
      </c>
      <c r="C475" s="201">
        <v>1.018</v>
      </c>
      <c r="D475" s="201">
        <v>1.016</v>
      </c>
      <c r="E475" s="201">
        <v>1.0149999999999999</v>
      </c>
      <c r="F475" s="203">
        <v>741</v>
      </c>
    </row>
    <row r="476" spans="1:6" ht="22.5" customHeight="1">
      <c r="A476" s="1" t="s">
        <v>356</v>
      </c>
      <c r="B476" s="201">
        <v>1.0189999999999999</v>
      </c>
      <c r="C476" s="201">
        <v>1.018</v>
      </c>
      <c r="D476" s="201">
        <v>1.016</v>
      </c>
      <c r="E476" s="201">
        <v>1.0149999999999999</v>
      </c>
      <c r="F476" s="203">
        <v>742</v>
      </c>
    </row>
    <row r="477" spans="1:6" ht="22.5" customHeight="1">
      <c r="A477" s="1" t="s">
        <v>357</v>
      </c>
      <c r="B477" s="201">
        <v>1.0189999999999999</v>
      </c>
      <c r="C477" s="201">
        <v>1.018</v>
      </c>
      <c r="D477" s="201">
        <v>1.016</v>
      </c>
      <c r="E477" s="201">
        <v>1.0149999999999999</v>
      </c>
      <c r="F477" s="203">
        <v>743</v>
      </c>
    </row>
    <row r="478" spans="1:6" ht="22.5" customHeight="1">
      <c r="A478" s="1" t="s">
        <v>358</v>
      </c>
      <c r="B478" s="201">
        <v>1.0049999999999999</v>
      </c>
      <c r="C478" s="201">
        <v>1.0049999999999999</v>
      </c>
      <c r="D478" s="201">
        <v>1.0049999999999999</v>
      </c>
      <c r="E478" s="201">
        <v>1.004</v>
      </c>
      <c r="F478" s="203">
        <v>403</v>
      </c>
    </row>
    <row r="479" spans="1:6" ht="22.5" customHeight="1">
      <c r="A479" s="1" t="s">
        <v>359</v>
      </c>
      <c r="B479" s="201">
        <v>1.048</v>
      </c>
      <c r="C479" s="201">
        <v>1.042</v>
      </c>
      <c r="D479" s="201">
        <v>1.044</v>
      </c>
      <c r="E479" s="201">
        <v>1.0580000000000001</v>
      </c>
      <c r="F479" s="203">
        <v>451</v>
      </c>
    </row>
    <row r="480" spans="1:6" ht="22.5" customHeight="1">
      <c r="A480" s="1" t="s">
        <v>360</v>
      </c>
      <c r="B480" s="201">
        <v>1.0189999999999999</v>
      </c>
      <c r="C480" s="201">
        <v>1.014</v>
      </c>
      <c r="D480" s="201">
        <v>1.014</v>
      </c>
      <c r="E480" s="201">
        <v>1.016</v>
      </c>
      <c r="F480" s="203">
        <v>978</v>
      </c>
    </row>
    <row r="481" spans="1:6" ht="22.5" customHeight="1">
      <c r="A481" s="1" t="s">
        <v>361</v>
      </c>
      <c r="B481" s="201">
        <v>1.0509999999999999</v>
      </c>
      <c r="C481" s="201">
        <v>1.0429999999999999</v>
      </c>
      <c r="D481" s="201">
        <v>1.038</v>
      </c>
      <c r="E481" s="201">
        <v>1.046</v>
      </c>
      <c r="F481" s="203">
        <v>991</v>
      </c>
    </row>
    <row r="482" spans="1:6" ht="22.5" customHeight="1">
      <c r="A482" s="1" t="s">
        <v>362</v>
      </c>
      <c r="B482" s="201">
        <v>1.048</v>
      </c>
      <c r="C482" s="201">
        <v>1.046</v>
      </c>
      <c r="D482" s="201">
        <v>1.0449999999999999</v>
      </c>
      <c r="E482" s="201">
        <v>1.0409999999999999</v>
      </c>
      <c r="F482" s="203">
        <v>994</v>
      </c>
    </row>
    <row r="483" spans="1:6" ht="22.5" customHeight="1">
      <c r="A483" s="1" t="s">
        <v>363</v>
      </c>
      <c r="B483" s="201">
        <v>1.01</v>
      </c>
      <c r="C483" s="201">
        <v>1.0089999999999999</v>
      </c>
      <c r="D483" s="201">
        <v>1.008</v>
      </c>
      <c r="E483" s="201">
        <v>1.008</v>
      </c>
      <c r="F483" s="203">
        <v>995</v>
      </c>
    </row>
    <row r="484" spans="1:6" ht="22.5" customHeight="1">
      <c r="A484" s="1" t="s">
        <v>364</v>
      </c>
      <c r="B484" s="201">
        <v>1.016</v>
      </c>
      <c r="C484" s="201">
        <v>1.018</v>
      </c>
      <c r="D484" s="201">
        <v>1.018</v>
      </c>
      <c r="E484" s="201">
        <v>1.014</v>
      </c>
      <c r="F484" s="203">
        <v>996</v>
      </c>
    </row>
    <row r="485" spans="1:6" ht="22.5" customHeight="1">
      <c r="A485" s="1" t="s">
        <v>365</v>
      </c>
      <c r="B485" s="201">
        <v>1.0469999999999999</v>
      </c>
      <c r="C485" s="201">
        <v>1.0329999999999999</v>
      </c>
      <c r="D485" s="201">
        <v>1.032</v>
      </c>
      <c r="E485" s="201">
        <v>1.0409999999999999</v>
      </c>
      <c r="F485" s="203">
        <v>997</v>
      </c>
    </row>
    <row r="486" spans="1:6" ht="22.5" customHeight="1">
      <c r="A486" s="1" t="s">
        <v>366</v>
      </c>
      <c r="B486" s="201">
        <v>1.0049999999999999</v>
      </c>
      <c r="C486" s="201">
        <v>0.99299999999999999</v>
      </c>
      <c r="D486" s="201">
        <v>0.997</v>
      </c>
      <c r="E486" s="201">
        <v>1.0069999999999999</v>
      </c>
      <c r="F486" s="203">
        <v>998</v>
      </c>
    </row>
    <row r="487" spans="1:6" ht="22.5" customHeight="1">
      <c r="A487" s="1" t="s">
        <v>367</v>
      </c>
      <c r="B487" s="201">
        <v>1.004</v>
      </c>
      <c r="C487" s="201">
        <v>0.999</v>
      </c>
      <c r="D487" s="201">
        <v>0.998</v>
      </c>
      <c r="E487" s="201">
        <v>1.0029999999999999</v>
      </c>
      <c r="F487" s="203">
        <v>953</v>
      </c>
    </row>
    <row r="488" spans="1:6" ht="22.5" customHeight="1">
      <c r="A488" s="1" t="s">
        <v>368</v>
      </c>
      <c r="B488" s="201">
        <v>1.0109999999999999</v>
      </c>
      <c r="C488" s="201">
        <v>1.01</v>
      </c>
      <c r="D488" s="201">
        <v>1.01</v>
      </c>
      <c r="E488" s="201">
        <v>1.01</v>
      </c>
      <c r="F488" s="203">
        <v>983</v>
      </c>
    </row>
    <row r="489" spans="1:6" ht="22.5" customHeight="1">
      <c r="A489" s="1" t="s">
        <v>371</v>
      </c>
      <c r="B489" s="201">
        <v>1.0269999999999999</v>
      </c>
      <c r="C489" s="201">
        <v>1.0129999999999999</v>
      </c>
      <c r="D489" s="201">
        <v>1.0109999999999999</v>
      </c>
      <c r="E489" s="201">
        <v>1.0269999999999999</v>
      </c>
      <c r="F489" s="203" t="s">
        <v>370</v>
      </c>
    </row>
    <row r="490" spans="1:6" ht="22.5" customHeight="1">
      <c r="A490" s="1" t="s">
        <v>374</v>
      </c>
      <c r="B490" s="201">
        <v>1.0129999999999999</v>
      </c>
      <c r="C490" s="201">
        <v>1.0129999999999999</v>
      </c>
      <c r="D490" s="201">
        <v>1.0129999999999999</v>
      </c>
      <c r="E490" s="201">
        <v>1.012</v>
      </c>
      <c r="F490" s="203" t="s">
        <v>373</v>
      </c>
    </row>
    <row r="491" spans="1:6" ht="22.5" customHeight="1">
      <c r="A491" s="1" t="s">
        <v>375</v>
      </c>
      <c r="B491" s="201">
        <v>1.014</v>
      </c>
      <c r="C491" s="201">
        <v>1.0129999999999999</v>
      </c>
      <c r="D491" s="201">
        <v>1.0109999999999999</v>
      </c>
      <c r="E491" s="201">
        <v>1.01</v>
      </c>
      <c r="F491" s="203">
        <v>933</v>
      </c>
    </row>
    <row r="492" spans="1:6" ht="22.5" customHeight="1">
      <c r="A492" s="1" t="s">
        <v>378</v>
      </c>
      <c r="B492" s="201">
        <v>1.016</v>
      </c>
      <c r="C492" s="201">
        <v>1.0149999999999999</v>
      </c>
      <c r="D492" s="201">
        <v>1.0149999999999999</v>
      </c>
      <c r="E492" s="201">
        <v>1.014</v>
      </c>
      <c r="F492" s="203" t="s">
        <v>377</v>
      </c>
    </row>
    <row r="493" spans="1:6" ht="22.5" customHeight="1">
      <c r="A493" s="1" t="s">
        <v>381</v>
      </c>
      <c r="B493" s="201">
        <v>1.016</v>
      </c>
      <c r="C493" s="201">
        <v>1.014</v>
      </c>
      <c r="D493" s="201">
        <v>1.0149999999999999</v>
      </c>
      <c r="E493" s="201">
        <v>1.012</v>
      </c>
      <c r="F493" s="203" t="s">
        <v>380</v>
      </c>
    </row>
    <row r="494" spans="1:6" ht="22.5" customHeight="1">
      <c r="A494" s="1" t="s">
        <v>382</v>
      </c>
      <c r="B494" s="201">
        <v>1.0429999999999999</v>
      </c>
      <c r="C494" s="201">
        <v>1.042</v>
      </c>
      <c r="D494" s="201">
        <v>1.0429999999999999</v>
      </c>
      <c r="E494" s="201">
        <v>1.042</v>
      </c>
      <c r="F494" s="203">
        <v>966</v>
      </c>
    </row>
    <row r="495" spans="1:6" ht="22.5" customHeight="1">
      <c r="A495" s="1" t="s">
        <v>385</v>
      </c>
      <c r="B495" s="201">
        <v>1.004</v>
      </c>
      <c r="C495" s="201">
        <v>1.004</v>
      </c>
      <c r="D495" s="201">
        <v>1.004</v>
      </c>
      <c r="E495" s="201">
        <v>1.0029999999999999</v>
      </c>
      <c r="F495" s="203" t="s">
        <v>384</v>
      </c>
    </row>
    <row r="496" spans="1:6" ht="22.5" customHeight="1">
      <c r="A496" s="1" t="s">
        <v>388</v>
      </c>
      <c r="B496" s="201">
        <v>1.048</v>
      </c>
      <c r="C496" s="201">
        <v>1.042</v>
      </c>
      <c r="D496" s="201">
        <v>1.046</v>
      </c>
      <c r="E496" s="201">
        <v>1.044</v>
      </c>
      <c r="F496" s="203" t="s">
        <v>387</v>
      </c>
    </row>
    <row r="497" spans="1:6" ht="22.5" customHeight="1">
      <c r="A497" s="1" t="s">
        <v>389</v>
      </c>
      <c r="B497" s="201">
        <v>1.014</v>
      </c>
      <c r="C497" s="201">
        <v>1.0129999999999999</v>
      </c>
      <c r="D497" s="201">
        <v>1.0109999999999999</v>
      </c>
      <c r="E497" s="201">
        <v>1.01</v>
      </c>
      <c r="F497" s="203">
        <v>933</v>
      </c>
    </row>
    <row r="498" spans="1:6" ht="22.5" customHeight="1">
      <c r="A498" s="1" t="s">
        <v>390</v>
      </c>
      <c r="B498" s="201">
        <v>1.0780000000000001</v>
      </c>
      <c r="C498" s="201">
        <v>1.073</v>
      </c>
      <c r="D498" s="201">
        <v>1.071</v>
      </c>
      <c r="E498" s="201">
        <v>1.0649999999999999</v>
      </c>
      <c r="F498" s="203">
        <v>467</v>
      </c>
    </row>
    <row r="499" spans="1:6" ht="22.5" customHeight="1">
      <c r="A499" s="1" t="s">
        <v>391</v>
      </c>
      <c r="B499" s="201">
        <v>1.0109999999999999</v>
      </c>
      <c r="C499" s="201">
        <v>1.0089999999999999</v>
      </c>
      <c r="D499" s="201">
        <v>1.008</v>
      </c>
      <c r="E499" s="201">
        <v>1.01</v>
      </c>
      <c r="F499" s="203">
        <v>468</v>
      </c>
    </row>
    <row r="500" spans="1:6" ht="22.5" customHeight="1">
      <c r="A500" s="1" t="s">
        <v>394</v>
      </c>
      <c r="B500" s="201">
        <v>1.002</v>
      </c>
      <c r="C500" s="201">
        <v>1.002</v>
      </c>
      <c r="D500" s="201">
        <v>1.002</v>
      </c>
      <c r="E500" s="201">
        <v>1.002</v>
      </c>
      <c r="F500" s="203" t="s">
        <v>393</v>
      </c>
    </row>
    <row r="501" spans="1:6" ht="22.5" customHeight="1">
      <c r="A501" s="1" t="s">
        <v>397</v>
      </c>
      <c r="B501" s="201">
        <v>1.012</v>
      </c>
      <c r="C501" s="201">
        <v>1.0129999999999999</v>
      </c>
      <c r="D501" s="201">
        <v>1.0149999999999999</v>
      </c>
      <c r="E501" s="201">
        <v>1.012</v>
      </c>
      <c r="F501" s="203" t="s">
        <v>396</v>
      </c>
    </row>
    <row r="502" spans="1:6" ht="22.5" customHeight="1">
      <c r="A502" s="1" t="s">
        <v>400</v>
      </c>
      <c r="B502" s="201">
        <v>1.006</v>
      </c>
      <c r="C502" s="201">
        <v>1.004</v>
      </c>
      <c r="D502" s="201">
        <v>1.0049999999999999</v>
      </c>
      <c r="E502" s="201">
        <v>1.0049999999999999</v>
      </c>
      <c r="F502" s="203">
        <v>984</v>
      </c>
    </row>
    <row r="503" spans="1:6" ht="22.5" customHeight="1">
      <c r="A503" s="1" t="s">
        <v>403</v>
      </c>
      <c r="B503" s="201">
        <v>1.0569999999999999</v>
      </c>
      <c r="C503" s="201">
        <v>1.024</v>
      </c>
      <c r="D503" s="201">
        <v>1.018</v>
      </c>
      <c r="E503" s="201">
        <v>1.0469999999999999</v>
      </c>
      <c r="F503" s="203" t="s">
        <v>402</v>
      </c>
    </row>
    <row r="504" spans="1:6" ht="22.5" customHeight="1">
      <c r="A504" s="1" t="s">
        <v>404</v>
      </c>
      <c r="B504" s="201">
        <v>1.012</v>
      </c>
      <c r="C504" s="201">
        <v>1.014</v>
      </c>
      <c r="D504" s="201">
        <v>1.014</v>
      </c>
      <c r="E504" s="201">
        <v>1.0109999999999999</v>
      </c>
      <c r="F504" s="203">
        <v>951</v>
      </c>
    </row>
    <row r="505" spans="1:6" ht="22.5" customHeight="1">
      <c r="A505" s="1" t="s">
        <v>405</v>
      </c>
      <c r="B505" s="201">
        <v>1.002</v>
      </c>
      <c r="C505" s="201">
        <v>1.002</v>
      </c>
      <c r="D505" s="201">
        <v>1.002</v>
      </c>
      <c r="E505" s="201">
        <v>1.0049999999999999</v>
      </c>
      <c r="F505" s="203">
        <v>402</v>
      </c>
    </row>
    <row r="506" spans="1:6" ht="22.5" customHeight="1">
      <c r="A506" s="1" t="s">
        <v>408</v>
      </c>
      <c r="B506" s="201">
        <v>1.008</v>
      </c>
      <c r="C506" s="201">
        <v>1.01</v>
      </c>
      <c r="D506" s="201">
        <v>1.012</v>
      </c>
      <c r="E506" s="201">
        <v>1.0069999999999999</v>
      </c>
      <c r="F506" s="203" t="s">
        <v>407</v>
      </c>
    </row>
    <row r="507" spans="1:6" ht="22.5" customHeight="1">
      <c r="A507" s="1" t="s">
        <v>411</v>
      </c>
      <c r="B507" s="201">
        <v>1.002</v>
      </c>
      <c r="C507" s="201">
        <v>1.002</v>
      </c>
      <c r="D507" s="201">
        <v>1.002</v>
      </c>
      <c r="E507" s="201">
        <v>1.002</v>
      </c>
      <c r="F507" s="203" t="s">
        <v>410</v>
      </c>
    </row>
    <row r="508" spans="1:6" ht="22.5" customHeight="1">
      <c r="A508" s="1" t="s">
        <v>412</v>
      </c>
      <c r="B508" s="201">
        <v>1.0309999999999999</v>
      </c>
      <c r="C508" s="201">
        <v>1.0289999999999999</v>
      </c>
      <c r="D508" s="201">
        <v>1.028</v>
      </c>
      <c r="E508" s="201">
        <v>1.04</v>
      </c>
      <c r="F508" s="203">
        <v>644</v>
      </c>
    </row>
    <row r="509" spans="1:6" ht="22.5" customHeight="1">
      <c r="A509" s="1" t="s">
        <v>415</v>
      </c>
      <c r="B509" s="201">
        <v>1.0269999999999999</v>
      </c>
      <c r="C509" s="201">
        <v>1.02</v>
      </c>
      <c r="D509" s="201">
        <v>1.0229999999999999</v>
      </c>
      <c r="E509" s="201">
        <v>1.0249999999999999</v>
      </c>
      <c r="F509" s="203" t="s">
        <v>414</v>
      </c>
    </row>
    <row r="510" spans="1:6" ht="22.5" customHeight="1">
      <c r="A510" s="1" t="s">
        <v>416</v>
      </c>
      <c r="B510" s="201">
        <v>1.0209999999999999</v>
      </c>
      <c r="C510" s="201">
        <v>1.0229999999999999</v>
      </c>
      <c r="D510" s="201">
        <v>1.026</v>
      </c>
      <c r="E510" s="201">
        <v>1.0189999999999999</v>
      </c>
      <c r="F510" s="203">
        <v>744</v>
      </c>
    </row>
    <row r="511" spans="1:6" ht="22.5" customHeight="1">
      <c r="A511" s="1" t="s">
        <v>417</v>
      </c>
      <c r="B511" s="201">
        <v>1.026</v>
      </c>
      <c r="C511" s="201">
        <v>1.0149999999999999</v>
      </c>
      <c r="D511" s="201">
        <v>0.997</v>
      </c>
      <c r="E511" s="201">
        <v>1.0229999999999999</v>
      </c>
      <c r="F511" s="203">
        <v>986</v>
      </c>
    </row>
    <row r="512" spans="1:6" ht="22.5" customHeight="1">
      <c r="A512" s="1" t="s">
        <v>423</v>
      </c>
      <c r="B512" s="201">
        <v>1.081</v>
      </c>
      <c r="C512" s="201">
        <v>1.093</v>
      </c>
      <c r="D512" s="201">
        <v>1.0900000000000001</v>
      </c>
      <c r="E512" s="201">
        <v>1.071</v>
      </c>
      <c r="F512" s="203" t="s">
        <v>422</v>
      </c>
    </row>
    <row r="513" spans="1:6" ht="22.5" customHeight="1">
      <c r="A513" s="1" t="s">
        <v>424</v>
      </c>
      <c r="B513" s="201">
        <v>1.0189999999999999</v>
      </c>
      <c r="C513" s="201">
        <v>1.018</v>
      </c>
      <c r="D513" s="201">
        <v>1.016</v>
      </c>
      <c r="E513" s="201">
        <v>1.0149999999999999</v>
      </c>
      <c r="F513" s="203">
        <v>749</v>
      </c>
    </row>
    <row r="514" spans="1:6" ht="22.5" customHeight="1">
      <c r="A514" s="1" t="s">
        <v>427</v>
      </c>
      <c r="B514" s="201">
        <v>1.014</v>
      </c>
      <c r="C514" s="201">
        <v>1.014</v>
      </c>
      <c r="D514" s="201">
        <v>1.014</v>
      </c>
      <c r="E514" s="201">
        <v>1.012</v>
      </c>
      <c r="F514" s="203" t="s">
        <v>426</v>
      </c>
    </row>
    <row r="515" spans="1:6" ht="22.5" customHeight="1">
      <c r="A515" s="1" t="s">
        <v>430</v>
      </c>
      <c r="B515" s="201">
        <v>1.022</v>
      </c>
      <c r="C515" s="201">
        <v>1.0169999999999999</v>
      </c>
      <c r="D515" s="201">
        <v>1.016</v>
      </c>
      <c r="E515" s="201">
        <v>1.0189999999999999</v>
      </c>
      <c r="F515" s="203" t="s">
        <v>429</v>
      </c>
    </row>
    <row r="516" spans="1:6" ht="22.5" customHeight="1">
      <c r="A516" s="1" t="s">
        <v>433</v>
      </c>
      <c r="B516" s="201">
        <v>1.0069999999999999</v>
      </c>
      <c r="C516" s="201">
        <v>1.004</v>
      </c>
      <c r="D516" s="201">
        <v>1.002</v>
      </c>
      <c r="E516" s="201">
        <v>1.0049999999999999</v>
      </c>
      <c r="F516" s="203" t="s">
        <v>432</v>
      </c>
    </row>
    <row r="517" spans="1:6" ht="22.5" customHeight="1">
      <c r="A517" s="1" t="s">
        <v>436</v>
      </c>
      <c r="B517" s="201">
        <v>1.02</v>
      </c>
      <c r="C517" s="201">
        <v>1.0109999999999999</v>
      </c>
      <c r="D517" s="201">
        <v>1.014</v>
      </c>
      <c r="E517" s="201">
        <v>1.02</v>
      </c>
      <c r="F517" s="203" t="s">
        <v>435</v>
      </c>
    </row>
    <row r="518" spans="1:6" ht="22.5" customHeight="1">
      <c r="A518" s="1" t="s">
        <v>437</v>
      </c>
      <c r="B518" s="201">
        <v>1.014</v>
      </c>
      <c r="C518" s="201">
        <v>1.0129999999999999</v>
      </c>
      <c r="D518" s="201">
        <v>1.0109999999999999</v>
      </c>
      <c r="E518" s="201">
        <v>1.01</v>
      </c>
      <c r="F518" s="203">
        <v>933</v>
      </c>
    </row>
    <row r="519" spans="1:6" ht="22.5" customHeight="1">
      <c r="A519" s="1" t="s">
        <v>438</v>
      </c>
      <c r="B519" s="201">
        <v>1.0149999999999999</v>
      </c>
      <c r="C519" s="201">
        <v>1.014</v>
      </c>
      <c r="D519" s="201">
        <v>1.0129999999999999</v>
      </c>
      <c r="E519" s="201">
        <v>1.012</v>
      </c>
      <c r="F519" s="203">
        <v>638</v>
      </c>
    </row>
    <row r="520" spans="1:6" ht="22.5" customHeight="1">
      <c r="A520" s="1" t="s">
        <v>439</v>
      </c>
      <c r="B520" s="201">
        <v>1.0089999999999999</v>
      </c>
      <c r="C520" s="201">
        <v>1.006</v>
      </c>
      <c r="D520" s="201">
        <v>1.0069999999999999</v>
      </c>
      <c r="E520" s="201">
        <v>1.0129999999999999</v>
      </c>
      <c r="F520" s="203">
        <v>643</v>
      </c>
    </row>
    <row r="521" spans="1:6" ht="22.5" customHeight="1">
      <c r="A521" s="1" t="s">
        <v>440</v>
      </c>
      <c r="B521" s="201">
        <v>1.026</v>
      </c>
      <c r="C521" s="201">
        <v>1.0209999999999999</v>
      </c>
      <c r="D521" s="201">
        <v>1.0189999999999999</v>
      </c>
      <c r="E521" s="201">
        <v>1.0329999999999999</v>
      </c>
      <c r="F521" s="203">
        <v>981</v>
      </c>
    </row>
    <row r="522" spans="1:6" ht="22.5" customHeight="1">
      <c r="A522" s="1" t="s">
        <v>441</v>
      </c>
      <c r="B522" s="201">
        <v>1.02</v>
      </c>
      <c r="C522" s="201">
        <v>0.99299999999999999</v>
      </c>
      <c r="D522" s="201">
        <v>0.98799999999999999</v>
      </c>
      <c r="E522" s="201">
        <v>1.018</v>
      </c>
      <c r="F522" s="203">
        <v>988</v>
      </c>
    </row>
    <row r="523" spans="1:6" ht="22.5" customHeight="1">
      <c r="A523" s="1" t="s">
        <v>442</v>
      </c>
      <c r="B523" s="201">
        <v>1.0249999999999999</v>
      </c>
      <c r="C523" s="201">
        <v>1.02</v>
      </c>
      <c r="D523" s="201">
        <v>1.02</v>
      </c>
      <c r="E523" s="201">
        <v>1.0209999999999999</v>
      </c>
      <c r="F523" s="203">
        <v>992</v>
      </c>
    </row>
    <row r="524" spans="1:6" ht="22.5" customHeight="1">
      <c r="A524" s="1" t="s">
        <v>443</v>
      </c>
      <c r="B524" s="201">
        <v>1.0369999999999999</v>
      </c>
      <c r="C524" s="201">
        <v>1.038</v>
      </c>
      <c r="D524" s="201">
        <v>1.038</v>
      </c>
      <c r="E524" s="201">
        <v>1.034</v>
      </c>
      <c r="F524" s="203">
        <v>950</v>
      </c>
    </row>
    <row r="525" spans="1:6" ht="22.5" customHeight="1">
      <c r="A525" s="1" t="s">
        <v>446</v>
      </c>
      <c r="B525" s="201">
        <v>1.0169999999999999</v>
      </c>
      <c r="C525" s="201">
        <v>1.014</v>
      </c>
      <c r="D525" s="201">
        <v>1.0129999999999999</v>
      </c>
      <c r="E525" s="201">
        <v>1.014</v>
      </c>
      <c r="F525" s="203" t="s">
        <v>445</v>
      </c>
    </row>
    <row r="526" spans="1:6" ht="22.5" customHeight="1">
      <c r="A526" s="1" t="s">
        <v>449</v>
      </c>
      <c r="B526" s="201">
        <v>1.04</v>
      </c>
      <c r="C526" s="201">
        <v>1.0329999999999999</v>
      </c>
      <c r="D526" s="201">
        <v>1.0309999999999999</v>
      </c>
      <c r="E526" s="201">
        <v>1.032</v>
      </c>
      <c r="F526" s="203" t="s">
        <v>448</v>
      </c>
    </row>
    <row r="527" spans="1:6" ht="22.5" customHeight="1">
      <c r="A527" s="1" t="s">
        <v>452</v>
      </c>
      <c r="B527" s="201">
        <v>1.01</v>
      </c>
      <c r="C527" s="201">
        <v>1.012</v>
      </c>
      <c r="D527" s="201">
        <v>1.0129999999999999</v>
      </c>
      <c r="E527" s="201">
        <v>1.0089999999999999</v>
      </c>
      <c r="F527" s="203" t="s">
        <v>451</v>
      </c>
    </row>
    <row r="528" spans="1:6" ht="22.5" customHeight="1">
      <c r="A528" s="1" t="s">
        <v>453</v>
      </c>
      <c r="B528" s="201">
        <v>1.014</v>
      </c>
      <c r="C528" s="201">
        <v>1.0129999999999999</v>
      </c>
      <c r="D528" s="201">
        <v>1.0109999999999999</v>
      </c>
      <c r="E528" s="201">
        <v>1.01</v>
      </c>
      <c r="F528" s="203">
        <v>933</v>
      </c>
    </row>
    <row r="529" spans="1:6" ht="22.5" customHeight="1">
      <c r="A529" s="1" t="s">
        <v>456</v>
      </c>
      <c r="B529" s="201">
        <v>1.004</v>
      </c>
      <c r="C529" s="201">
        <v>1.006</v>
      </c>
      <c r="D529" s="201">
        <v>1.0069999999999999</v>
      </c>
      <c r="E529" s="201">
        <v>1.004</v>
      </c>
      <c r="F529" s="203" t="s">
        <v>455</v>
      </c>
    </row>
    <row r="530" spans="1:6" ht="22.5" customHeight="1">
      <c r="A530" s="1" t="s">
        <v>457</v>
      </c>
      <c r="B530" s="201">
        <v>1.014</v>
      </c>
      <c r="C530" s="201">
        <v>1.0129999999999999</v>
      </c>
      <c r="D530" s="201">
        <v>1.0109999999999999</v>
      </c>
      <c r="E530" s="201">
        <v>1.01</v>
      </c>
      <c r="F530" s="203">
        <v>933</v>
      </c>
    </row>
    <row r="531" spans="1:6" ht="22.5" customHeight="1">
      <c r="A531" s="1" t="s">
        <v>458</v>
      </c>
      <c r="B531" s="201">
        <v>1.014</v>
      </c>
      <c r="C531" s="201">
        <v>1.0129999999999999</v>
      </c>
      <c r="D531" s="201">
        <v>1.0109999999999999</v>
      </c>
      <c r="E531" s="201">
        <v>1.01</v>
      </c>
      <c r="F531" s="203">
        <v>7373</v>
      </c>
    </row>
    <row r="532" spans="1:6" ht="22.5" customHeight="1">
      <c r="A532" s="1" t="s">
        <v>461</v>
      </c>
      <c r="B532" s="201">
        <v>1.0089999999999999</v>
      </c>
      <c r="C532" s="201">
        <v>1.0089999999999999</v>
      </c>
      <c r="D532" s="201">
        <v>1.0089999999999999</v>
      </c>
      <c r="E532" s="201">
        <v>1.0069999999999999</v>
      </c>
      <c r="F532" s="203" t="s">
        <v>460</v>
      </c>
    </row>
    <row r="533" spans="1:6" ht="22.5" customHeight="1">
      <c r="A533" s="1" t="s">
        <v>462</v>
      </c>
      <c r="B533" s="201">
        <v>1.014</v>
      </c>
      <c r="C533" s="201">
        <v>1.0129999999999999</v>
      </c>
      <c r="D533" s="201">
        <v>1.0109999999999999</v>
      </c>
      <c r="E533" s="201">
        <v>1.01</v>
      </c>
      <c r="F533" s="203">
        <v>933</v>
      </c>
    </row>
    <row r="534" spans="1:6" ht="22.5" customHeight="1">
      <c r="A534" s="1" t="s">
        <v>465</v>
      </c>
      <c r="B534" s="201">
        <v>1.0269999999999999</v>
      </c>
      <c r="C534" s="201">
        <v>1.0269999999999999</v>
      </c>
      <c r="D534" s="201">
        <v>1.0329999999999999</v>
      </c>
      <c r="E534" s="201">
        <v>1.024</v>
      </c>
      <c r="F534" s="203" t="s">
        <v>464</v>
      </c>
    </row>
    <row r="535" spans="1:6" ht="22.5" customHeight="1">
      <c r="A535" s="1" t="s">
        <v>468</v>
      </c>
      <c r="B535" s="201">
        <v>1.004</v>
      </c>
      <c r="C535" s="201">
        <v>1.004</v>
      </c>
      <c r="D535" s="201">
        <v>1.004</v>
      </c>
      <c r="E535" s="201">
        <v>1.004</v>
      </c>
      <c r="F535" s="203" t="s">
        <v>467</v>
      </c>
    </row>
    <row r="536" spans="1:6" ht="22.5" customHeight="1">
      <c r="A536" s="1" t="s">
        <v>469</v>
      </c>
      <c r="B536" s="201">
        <v>1.014</v>
      </c>
      <c r="C536" s="201">
        <v>1.0129999999999999</v>
      </c>
      <c r="D536" s="201">
        <v>1.0109999999999999</v>
      </c>
      <c r="E536" s="201">
        <v>1.01</v>
      </c>
      <c r="F536" s="203">
        <v>933</v>
      </c>
    </row>
    <row r="537" spans="1:6" ht="22.5" customHeight="1">
      <c r="A537" s="1" t="s">
        <v>472</v>
      </c>
      <c r="B537" s="201">
        <v>1.006</v>
      </c>
      <c r="C537" s="201">
        <v>1.0029999999999999</v>
      </c>
      <c r="D537" s="201">
        <v>1.002</v>
      </c>
      <c r="E537" s="201">
        <v>1.0049999999999999</v>
      </c>
      <c r="F537" s="203" t="s">
        <v>471</v>
      </c>
    </row>
    <row r="538" spans="1:6" ht="22.5" customHeight="1">
      <c r="A538" s="1" t="s">
        <v>475</v>
      </c>
      <c r="B538" s="201">
        <v>1.0169999999999999</v>
      </c>
      <c r="C538" s="201">
        <v>1.0129999999999999</v>
      </c>
      <c r="D538" s="201">
        <v>1.0109999999999999</v>
      </c>
      <c r="E538" s="201">
        <v>1.014</v>
      </c>
      <c r="F538" s="203" t="s">
        <v>474</v>
      </c>
    </row>
    <row r="539" spans="1:6" ht="22.5" customHeight="1">
      <c r="A539" s="1" t="s">
        <v>478</v>
      </c>
      <c r="B539" s="201">
        <v>1.0089999999999999</v>
      </c>
      <c r="C539" s="201">
        <v>1.0109999999999999</v>
      </c>
      <c r="D539" s="201">
        <v>1.0109999999999999</v>
      </c>
      <c r="E539" s="201">
        <v>1.0089999999999999</v>
      </c>
      <c r="F539" s="203" t="s">
        <v>477</v>
      </c>
    </row>
    <row r="540" spans="1:6" ht="22.5" customHeight="1">
      <c r="A540" s="1" t="s">
        <v>479</v>
      </c>
      <c r="B540" s="201">
        <v>1.004</v>
      </c>
      <c r="C540" s="201">
        <v>1.004</v>
      </c>
      <c r="D540" s="201">
        <v>1.0029999999999999</v>
      </c>
      <c r="E540" s="201">
        <v>1.0029999999999999</v>
      </c>
      <c r="F540" s="203">
        <v>935</v>
      </c>
    </row>
    <row r="541" spans="1:6" ht="22.5" customHeight="1">
      <c r="A541" s="1" t="s">
        <v>480</v>
      </c>
      <c r="B541" s="201">
        <v>1.014</v>
      </c>
      <c r="C541" s="201">
        <v>1.0129999999999999</v>
      </c>
      <c r="D541" s="201">
        <v>1.0109999999999999</v>
      </c>
      <c r="E541" s="201">
        <v>1.01</v>
      </c>
      <c r="F541" s="203">
        <v>933</v>
      </c>
    </row>
    <row r="542" spans="1:6" ht="22.5" customHeight="1">
      <c r="A542" s="1" t="s">
        <v>481</v>
      </c>
      <c r="B542" s="201">
        <v>1.004</v>
      </c>
      <c r="C542" s="201">
        <v>1.004</v>
      </c>
      <c r="D542" s="201">
        <v>1.0029999999999999</v>
      </c>
      <c r="E542" s="201">
        <v>1.0029999999999999</v>
      </c>
      <c r="F542" s="203">
        <v>935</v>
      </c>
    </row>
    <row r="543" spans="1:6" ht="22.5" customHeight="1">
      <c r="A543" s="1" t="s">
        <v>485</v>
      </c>
      <c r="B543" s="201">
        <v>1.018</v>
      </c>
      <c r="C543" s="201">
        <v>1.0169999999999999</v>
      </c>
      <c r="D543" s="201">
        <v>1.0169999999999999</v>
      </c>
      <c r="E543" s="201">
        <v>1.014</v>
      </c>
      <c r="F543" s="203" t="s">
        <v>484</v>
      </c>
    </row>
    <row r="544" spans="1:6" ht="22.5" customHeight="1">
      <c r="A544" s="1" t="s">
        <v>486</v>
      </c>
      <c r="B544" s="201">
        <v>1.014</v>
      </c>
      <c r="C544" s="201">
        <v>1.0129999999999999</v>
      </c>
      <c r="D544" s="201">
        <v>1.0109999999999999</v>
      </c>
      <c r="E544" s="201">
        <v>1.01</v>
      </c>
      <c r="F544" s="203">
        <v>933</v>
      </c>
    </row>
    <row r="545" spans="1:6" ht="22.5" customHeight="1">
      <c r="A545" s="1" t="s">
        <v>489</v>
      </c>
      <c r="B545" s="201">
        <v>1.0429999999999999</v>
      </c>
      <c r="C545" s="201">
        <v>1.042</v>
      </c>
      <c r="D545" s="201">
        <v>1.0449999999999999</v>
      </c>
      <c r="E545" s="201">
        <v>1.0409999999999999</v>
      </c>
      <c r="F545" s="203" t="s">
        <v>488</v>
      </c>
    </row>
    <row r="546" spans="1:6" ht="22.5" customHeight="1">
      <c r="A546" s="1" t="s">
        <v>490</v>
      </c>
      <c r="B546" s="201">
        <v>1.014</v>
      </c>
      <c r="C546" s="201">
        <v>1.0129999999999999</v>
      </c>
      <c r="D546" s="201">
        <v>1.0109999999999999</v>
      </c>
      <c r="E546" s="201">
        <v>1.01</v>
      </c>
      <c r="F546" s="203">
        <v>933</v>
      </c>
    </row>
    <row r="547" spans="1:6" ht="22.5" customHeight="1">
      <c r="A547" s="1" t="s">
        <v>491</v>
      </c>
      <c r="B547" s="201">
        <v>1.014</v>
      </c>
      <c r="C547" s="201">
        <v>1.0129999999999999</v>
      </c>
      <c r="D547" s="201">
        <v>1.0109999999999999</v>
      </c>
      <c r="E547" s="201">
        <v>1.01</v>
      </c>
      <c r="F547" s="203">
        <v>933</v>
      </c>
    </row>
    <row r="548" spans="1:6" ht="22.5" customHeight="1">
      <c r="A548" s="1" t="s">
        <v>492</v>
      </c>
      <c r="B548" s="201">
        <v>1.004</v>
      </c>
      <c r="C548" s="201">
        <v>1.004</v>
      </c>
      <c r="D548" s="201">
        <v>1.0029999999999999</v>
      </c>
      <c r="E548" s="201">
        <v>1.0029999999999999</v>
      </c>
      <c r="F548" s="203">
        <v>935</v>
      </c>
    </row>
    <row r="549" spans="1:6" ht="22.5" customHeight="1">
      <c r="A549" s="1" t="s">
        <v>501</v>
      </c>
      <c r="B549" s="201">
        <v>1.014</v>
      </c>
      <c r="C549" s="201">
        <v>1.0129999999999999</v>
      </c>
      <c r="D549" s="201">
        <v>1.0109999999999999</v>
      </c>
      <c r="E549" s="201">
        <v>1.01</v>
      </c>
      <c r="F549" s="203">
        <v>933</v>
      </c>
    </row>
    <row r="550" spans="1:6" ht="22.5" customHeight="1">
      <c r="A550" s="1" t="s">
        <v>502</v>
      </c>
      <c r="B550" s="201">
        <v>1.014</v>
      </c>
      <c r="C550" s="201">
        <v>1.0129999999999999</v>
      </c>
      <c r="D550" s="201">
        <v>1.0109999999999999</v>
      </c>
      <c r="E550" s="201">
        <v>1.01</v>
      </c>
      <c r="F550" s="203">
        <v>933</v>
      </c>
    </row>
    <row r="551" spans="1:6" ht="22.5" customHeight="1">
      <c r="A551" s="1" t="s">
        <v>503</v>
      </c>
      <c r="B551" s="201">
        <v>1.014</v>
      </c>
      <c r="C551" s="201">
        <v>1.0129999999999999</v>
      </c>
      <c r="D551" s="201">
        <v>1.0109999999999999</v>
      </c>
      <c r="E551" s="201">
        <v>1.01</v>
      </c>
      <c r="F551" s="203">
        <v>933</v>
      </c>
    </row>
    <row r="552" spans="1:6" ht="22.5" customHeight="1">
      <c r="A552" s="1" t="s">
        <v>506</v>
      </c>
      <c r="B552" s="201">
        <v>1.014</v>
      </c>
      <c r="C552" s="201">
        <v>1.0129999999999999</v>
      </c>
      <c r="D552" s="201">
        <v>1.0109999999999999</v>
      </c>
      <c r="E552" s="201">
        <v>1.01</v>
      </c>
      <c r="F552" s="203">
        <v>933</v>
      </c>
    </row>
    <row r="553" spans="1:6" ht="22.5" customHeight="1">
      <c r="A553" s="1" t="s">
        <v>507</v>
      </c>
      <c r="B553" s="201">
        <v>1.014</v>
      </c>
      <c r="C553" s="201">
        <v>1.0129999999999999</v>
      </c>
      <c r="D553" s="201">
        <v>1.0109999999999999</v>
      </c>
      <c r="E553" s="201">
        <v>1.01</v>
      </c>
      <c r="F553" s="203">
        <v>933</v>
      </c>
    </row>
    <row r="554" spans="1:6" ht="22.5" customHeight="1">
      <c r="A554" s="1" t="s">
        <v>508</v>
      </c>
      <c r="B554" s="201">
        <v>1.014</v>
      </c>
      <c r="C554" s="201">
        <v>1.0129999999999999</v>
      </c>
      <c r="D554" s="201">
        <v>1.0109999999999999</v>
      </c>
      <c r="E554" s="201">
        <v>1.01</v>
      </c>
      <c r="F554" s="203">
        <v>933</v>
      </c>
    </row>
    <row r="555" spans="1:6" ht="22.5" customHeight="1">
      <c r="A555" s="1" t="s">
        <v>510</v>
      </c>
      <c r="B555" s="201">
        <v>1.014</v>
      </c>
      <c r="C555" s="201">
        <v>1.0129999999999999</v>
      </c>
      <c r="D555" s="201">
        <v>1.0109999999999999</v>
      </c>
      <c r="E555" s="201">
        <v>1.01</v>
      </c>
      <c r="F555" s="203">
        <v>933</v>
      </c>
    </row>
    <row r="556" spans="1:6" ht="22.5" customHeight="1">
      <c r="A556" s="1" t="s">
        <v>512</v>
      </c>
      <c r="B556" s="201">
        <v>1.014</v>
      </c>
      <c r="C556" s="201">
        <v>1.0129999999999999</v>
      </c>
      <c r="D556" s="201">
        <v>1.0109999999999999</v>
      </c>
      <c r="E556" s="201">
        <v>1.01</v>
      </c>
      <c r="F556" s="203">
        <v>933</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27:F327"/>
    <mergeCell ref="A328:F328"/>
    <mergeCell ref="A2:E2"/>
    <mergeCell ref="A3:E3"/>
    <mergeCell ref="A4:A5"/>
    <mergeCell ref="A11:F11"/>
    <mergeCell ref="A12:F12"/>
    <mergeCell ref="A22:F22"/>
    <mergeCell ref="A23:F23"/>
    <mergeCell ref="B8:E8"/>
  </mergeCells>
  <phoneticPr fontId="13" type="noConversion"/>
  <conditionalFormatting sqref="A25:A325">
    <cfRule type="duplicateValues" dxfId="3"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28"/>
  <sheetViews>
    <sheetView zoomScale="55" zoomScaleNormal="55" zoomScaleSheetLayoutView="100" workbookViewId="0">
      <selection activeCell="O2" sqref="O2"/>
    </sheetView>
  </sheetViews>
  <sheetFormatPr defaultColWidth="9.1796875" defaultRowHeight="27.75" customHeight="1"/>
  <cols>
    <col min="1" max="1" width="16" style="2" customWidth="1"/>
    <col min="2" max="2" width="8.7265625" style="2" customWidth="1"/>
    <col min="3" max="3" width="20.7265625" style="2" customWidth="1"/>
    <col min="4" max="4" width="8.7265625" style="3" customWidth="1"/>
    <col min="5" max="5" width="20.7265625" style="2" customWidth="1"/>
    <col min="6" max="6" width="50.54296875" style="3" customWidth="1"/>
    <col min="7" max="8" width="15.54296875" style="3" customWidth="1"/>
    <col min="9" max="9" width="15.54296875" style="10" customWidth="1"/>
    <col min="10" max="11" width="15.54296875" style="4" customWidth="1"/>
    <col min="12" max="15" width="15.54296875" style="2" customWidth="1"/>
    <col min="16" max="16384" width="9.1796875" style="2"/>
  </cols>
  <sheetData>
    <row r="1" spans="1:14" ht="100.5" customHeight="1">
      <c r="A1" s="43" t="s">
        <v>33</v>
      </c>
      <c r="B1" s="43"/>
      <c r="C1" s="43"/>
      <c r="E1" s="21"/>
      <c r="F1" s="290" t="s">
        <v>764</v>
      </c>
      <c r="G1" s="291"/>
    </row>
    <row r="2" spans="1:14" ht="27.75" customHeight="1">
      <c r="A2" s="258" t="s">
        <v>765</v>
      </c>
      <c r="B2" s="288"/>
      <c r="C2" s="288"/>
      <c r="D2" s="288"/>
      <c r="E2" s="288"/>
      <c r="F2" s="288"/>
      <c r="G2" s="288"/>
      <c r="H2" s="288"/>
      <c r="I2" s="288"/>
      <c r="J2" s="288"/>
      <c r="K2" s="288"/>
      <c r="L2" s="288"/>
      <c r="M2" s="288"/>
      <c r="N2" s="289"/>
    </row>
    <row r="3" spans="1:14" ht="17.25" customHeight="1">
      <c r="A3" s="43"/>
      <c r="B3" s="43"/>
      <c r="C3" s="43"/>
      <c r="E3" s="21"/>
    </row>
    <row r="4" spans="1:14" s="11" customFormat="1" ht="25.5" customHeight="1">
      <c r="A4" s="258" t="str">
        <f>Overview!B4&amp; " - Effective from "&amp;Overview!D4&amp;" - "&amp;Overview!E4&amp;" new designated EHV charges"</f>
        <v>Southern Electric Power Distribution plc - Effective from 1 April 2021 - Final new designated EHV charges</v>
      </c>
      <c r="B4" s="288"/>
      <c r="C4" s="288"/>
      <c r="D4" s="288"/>
      <c r="E4" s="288"/>
      <c r="F4" s="288"/>
      <c r="G4" s="288"/>
      <c r="H4" s="288"/>
      <c r="I4" s="288"/>
      <c r="J4" s="288"/>
      <c r="K4" s="288"/>
      <c r="L4" s="288"/>
      <c r="M4" s="288"/>
      <c r="N4" s="289"/>
    </row>
    <row r="5" spans="1:14" ht="69.75" customHeight="1">
      <c r="A5" s="24" t="s">
        <v>766</v>
      </c>
      <c r="B5" s="24" t="s">
        <v>120</v>
      </c>
      <c r="C5" s="24" t="s">
        <v>121</v>
      </c>
      <c r="D5" s="24" t="s">
        <v>122</v>
      </c>
      <c r="E5" s="24" t="s">
        <v>123</v>
      </c>
      <c r="F5" s="64" t="s">
        <v>124</v>
      </c>
      <c r="G5" s="64" t="str">
        <f>'Annex 2 EHV charges'!F10</f>
        <v>Import
Super Red
unit charge
(p/kWh)</v>
      </c>
      <c r="H5" s="64" t="str">
        <f>'Annex 2 EHV charges'!G10</f>
        <v>Import
fixed charge
(p/day)</v>
      </c>
      <c r="I5" s="64" t="str">
        <f>'Annex 2 EHV charges'!H10</f>
        <v>Import
capacity charge
(p/kVA/day)</v>
      </c>
      <c r="J5" s="64" t="str">
        <f>'Annex 2 EHV charges'!I10</f>
        <v>Import
exceeded capacity charge
(p/kVA/day)</v>
      </c>
      <c r="K5" s="64" t="str">
        <f>'Annex 2 EHV charges'!J10</f>
        <v>Export
Super Red
unit charge
(p/kWh)</v>
      </c>
      <c r="L5" s="64" t="str">
        <f>'Annex 2 EHV charges'!K10</f>
        <v>Export
fixed charge
(p/day)</v>
      </c>
      <c r="M5" s="64" t="str">
        <f>'Annex 2 EHV charges'!L10</f>
        <v>Export
capacity charge
(p/kVA/day)</v>
      </c>
      <c r="N5" s="64" t="str">
        <f>'Annex 2 EHV charges'!M10</f>
        <v>Export
exceeded capacity charge
(p/kVA/day)</v>
      </c>
    </row>
    <row r="6" spans="1:14" ht="22.5" customHeight="1">
      <c r="A6" s="204" t="s">
        <v>767</v>
      </c>
      <c r="B6" s="205">
        <v>897</v>
      </c>
      <c r="C6" s="206"/>
      <c r="D6" s="207"/>
      <c r="E6" s="206"/>
      <c r="F6" s="208" t="s">
        <v>500</v>
      </c>
      <c r="G6" s="192">
        <v>0</v>
      </c>
      <c r="H6" s="54">
        <v>1151.8399999999999</v>
      </c>
      <c r="I6" s="54">
        <v>0.95</v>
      </c>
      <c r="J6" s="54">
        <v>0.95</v>
      </c>
      <c r="K6" s="55"/>
      <c r="L6" s="56"/>
      <c r="M6" s="56"/>
      <c r="N6" s="56"/>
    </row>
    <row r="7" spans="1:14" ht="142.5" customHeight="1">
      <c r="A7" s="204" t="s">
        <v>767</v>
      </c>
      <c r="B7" s="205">
        <v>813</v>
      </c>
      <c r="C7" s="206" t="s">
        <v>169</v>
      </c>
      <c r="D7" s="207"/>
      <c r="E7" s="206"/>
      <c r="F7" s="208" t="s">
        <v>701</v>
      </c>
      <c r="G7" s="192">
        <v>0</v>
      </c>
      <c r="H7" s="54">
        <v>6355.14</v>
      </c>
      <c r="I7" s="54">
        <v>4.45</v>
      </c>
      <c r="J7" s="54">
        <v>4.45</v>
      </c>
      <c r="K7" s="55"/>
      <c r="L7" s="56"/>
      <c r="M7" s="56"/>
      <c r="N7" s="56"/>
    </row>
    <row r="8" spans="1:14" ht="22.5" customHeight="1">
      <c r="A8" s="204" t="s">
        <v>767</v>
      </c>
      <c r="B8" s="205" t="s">
        <v>768</v>
      </c>
      <c r="C8" s="206">
        <v>2000056872183</v>
      </c>
      <c r="D8" s="207" t="s">
        <v>769</v>
      </c>
      <c r="E8" s="206">
        <v>2000056872305</v>
      </c>
      <c r="F8" s="213" t="s">
        <v>770</v>
      </c>
      <c r="G8" s="192">
        <v>0</v>
      </c>
      <c r="H8" s="54">
        <v>12.72</v>
      </c>
      <c r="I8" s="54">
        <v>1.38</v>
      </c>
      <c r="J8" s="54">
        <v>1.38</v>
      </c>
      <c r="K8" s="55">
        <v>0</v>
      </c>
      <c r="L8" s="56">
        <v>1272.21</v>
      </c>
      <c r="M8" s="56">
        <v>0.05</v>
      </c>
      <c r="N8" s="56">
        <v>0.05</v>
      </c>
    </row>
    <row r="9" spans="1:14" ht="22.5" customHeight="1">
      <c r="A9" s="204" t="s">
        <v>767</v>
      </c>
      <c r="B9" s="205">
        <v>776</v>
      </c>
      <c r="C9" s="206">
        <v>2000056563570</v>
      </c>
      <c r="D9" s="207">
        <v>976</v>
      </c>
      <c r="E9" s="206">
        <v>2000056563589</v>
      </c>
      <c r="F9" s="213" t="s">
        <v>771</v>
      </c>
      <c r="G9" s="192">
        <v>1.726</v>
      </c>
      <c r="H9" s="54">
        <v>32.92</v>
      </c>
      <c r="I9" s="54">
        <v>1.38</v>
      </c>
      <c r="J9" s="54">
        <v>1.38</v>
      </c>
      <c r="K9" s="55">
        <v>0</v>
      </c>
      <c r="L9" s="56">
        <v>496.81</v>
      </c>
      <c r="M9" s="56">
        <v>0.05</v>
      </c>
      <c r="N9" s="56">
        <v>0.05</v>
      </c>
    </row>
    <row r="10" spans="1:14" ht="22.5" customHeight="1">
      <c r="A10" s="204" t="s">
        <v>767</v>
      </c>
      <c r="B10" s="205">
        <v>722</v>
      </c>
      <c r="C10" s="206">
        <v>2000027480851</v>
      </c>
      <c r="D10" s="207">
        <v>637</v>
      </c>
      <c r="E10" s="206"/>
      <c r="F10" s="213" t="s">
        <v>263</v>
      </c>
      <c r="G10" s="192">
        <v>0</v>
      </c>
      <c r="H10" s="54">
        <v>401.77</v>
      </c>
      <c r="I10" s="54">
        <v>1.01</v>
      </c>
      <c r="J10" s="54">
        <v>1.01</v>
      </c>
      <c r="K10" s="55"/>
      <c r="L10" s="56"/>
      <c r="M10" s="56"/>
      <c r="N10" s="56"/>
    </row>
    <row r="11" spans="1:14" ht="22.5" customHeight="1">
      <c r="A11" s="204" t="s">
        <v>767</v>
      </c>
      <c r="B11" s="205" t="s">
        <v>463</v>
      </c>
      <c r="C11" s="206">
        <v>2000056873489</v>
      </c>
      <c r="D11" s="205" t="s">
        <v>464</v>
      </c>
      <c r="E11" s="206">
        <v>2000056873503</v>
      </c>
      <c r="F11" s="213" t="s">
        <v>465</v>
      </c>
      <c r="G11" s="192">
        <v>4.3040000000000003</v>
      </c>
      <c r="H11" s="54">
        <v>75.05</v>
      </c>
      <c r="I11" s="54">
        <v>0.53</v>
      </c>
      <c r="J11" s="54">
        <v>0.53</v>
      </c>
      <c r="K11" s="55">
        <v>0</v>
      </c>
      <c r="L11" s="56">
        <v>75.05</v>
      </c>
      <c r="M11" s="56">
        <v>0.05</v>
      </c>
      <c r="N11" s="56">
        <v>0.05</v>
      </c>
    </row>
    <row r="12" spans="1:14" ht="22.5" customHeight="1">
      <c r="A12" s="204" t="s">
        <v>767</v>
      </c>
      <c r="B12" s="205" t="s">
        <v>473</v>
      </c>
      <c r="C12" s="206">
        <v>2000056873521</v>
      </c>
      <c r="D12" s="207" t="s">
        <v>474</v>
      </c>
      <c r="E12" s="206">
        <v>2000056873540</v>
      </c>
      <c r="F12" s="213" t="s">
        <v>475</v>
      </c>
      <c r="G12" s="192">
        <v>1.6839999999999999</v>
      </c>
      <c r="H12" s="54">
        <v>125.76</v>
      </c>
      <c r="I12" s="54">
        <v>0.53</v>
      </c>
      <c r="J12" s="54">
        <v>0.53</v>
      </c>
      <c r="K12" s="55">
        <v>0</v>
      </c>
      <c r="L12" s="56">
        <v>125.76</v>
      </c>
      <c r="M12" s="56">
        <v>0.05</v>
      </c>
      <c r="N12" s="56">
        <v>0.05</v>
      </c>
    </row>
    <row r="13" spans="1:14" ht="22.5" customHeight="1">
      <c r="A13" s="204" t="s">
        <v>1821</v>
      </c>
      <c r="B13" s="205">
        <v>897</v>
      </c>
      <c r="C13" s="206" t="s">
        <v>251</v>
      </c>
      <c r="D13" s="207">
        <v>933</v>
      </c>
      <c r="E13" s="206" t="s">
        <v>251</v>
      </c>
      <c r="F13" s="213" t="s">
        <v>491</v>
      </c>
      <c r="G13" s="54">
        <v>0</v>
      </c>
      <c r="H13" s="54">
        <v>289.16000000000003</v>
      </c>
      <c r="I13" s="54">
        <v>0.65</v>
      </c>
      <c r="J13" s="54">
        <v>0.65</v>
      </c>
      <c r="K13" s="55">
        <v>0</v>
      </c>
      <c r="L13" s="56">
        <v>289.16000000000003</v>
      </c>
      <c r="M13" s="56">
        <v>0.05</v>
      </c>
      <c r="N13" s="56">
        <v>0.05</v>
      </c>
    </row>
    <row r="14" spans="1:14" ht="22.5" customHeight="1">
      <c r="A14" s="204" t="s">
        <v>767</v>
      </c>
      <c r="B14" s="205">
        <v>899</v>
      </c>
      <c r="C14" s="206" t="s">
        <v>262</v>
      </c>
      <c r="D14" s="207">
        <v>935</v>
      </c>
      <c r="E14" s="206" t="s">
        <v>262</v>
      </c>
      <c r="F14" s="213" t="s">
        <v>492</v>
      </c>
      <c r="G14" s="54">
        <v>0</v>
      </c>
      <c r="H14" s="54">
        <v>1774.62</v>
      </c>
      <c r="I14" s="54">
        <v>0.38</v>
      </c>
      <c r="J14" s="54">
        <v>0.38</v>
      </c>
      <c r="K14" s="55">
        <v>0</v>
      </c>
      <c r="L14" s="56">
        <v>1774.62</v>
      </c>
      <c r="M14" s="56">
        <v>0.05</v>
      </c>
      <c r="N14" s="56">
        <v>0.05</v>
      </c>
    </row>
    <row r="15" spans="1:14" ht="22.5" customHeight="1">
      <c r="A15" s="204" t="s">
        <v>767</v>
      </c>
      <c r="B15" s="205" t="s">
        <v>483</v>
      </c>
      <c r="C15" s="206">
        <v>2000057082465</v>
      </c>
      <c r="D15" s="207" t="s">
        <v>484</v>
      </c>
      <c r="E15" s="206">
        <v>2000057082474</v>
      </c>
      <c r="F15" s="213" t="s">
        <v>485</v>
      </c>
      <c r="G15" s="54">
        <v>0</v>
      </c>
      <c r="H15" s="54">
        <v>122.45</v>
      </c>
      <c r="I15" s="54">
        <v>1.67</v>
      </c>
      <c r="J15" s="54">
        <v>1.67</v>
      </c>
      <c r="K15" s="55">
        <v>0</v>
      </c>
      <c r="L15" s="56">
        <v>194.81</v>
      </c>
      <c r="M15" s="56">
        <v>0.05</v>
      </c>
      <c r="N15" s="56">
        <v>0.05</v>
      </c>
    </row>
    <row r="17" spans="1:14" ht="27.75" customHeight="1">
      <c r="A17" s="258" t="str">
        <f>Overview!B4&amp; " - Effective from "&amp;Overview!D4&amp;" - "&amp;Overview!E4&amp;" new designated EHV line loss factors"</f>
        <v>Southern Electric Power Distribution plc - Effective from 1 April 2021 - Final new designated EHV line loss factors</v>
      </c>
      <c r="B17" s="288"/>
      <c r="C17" s="288"/>
      <c r="D17" s="288"/>
      <c r="E17" s="288"/>
      <c r="F17" s="288"/>
      <c r="G17" s="288"/>
      <c r="H17" s="288"/>
      <c r="I17" s="288"/>
      <c r="J17" s="288"/>
      <c r="K17" s="288"/>
      <c r="L17" s="288"/>
      <c r="M17" s="288"/>
      <c r="N17" s="289"/>
    </row>
    <row r="18" spans="1:14" ht="62.25" customHeight="1">
      <c r="A18" s="24" t="s">
        <v>766</v>
      </c>
      <c r="B18" s="24" t="s">
        <v>120</v>
      </c>
      <c r="C18" s="24" t="s">
        <v>121</v>
      </c>
      <c r="D18" s="24" t="s">
        <v>122</v>
      </c>
      <c r="E18" s="24" t="s">
        <v>123</v>
      </c>
      <c r="F18" s="64" t="s">
        <v>124</v>
      </c>
      <c r="G18" s="28" t="s">
        <v>772</v>
      </c>
      <c r="H18" s="28" t="s">
        <v>773</v>
      </c>
      <c r="I18" s="28" t="s">
        <v>774</v>
      </c>
      <c r="J18" s="28" t="s">
        <v>775</v>
      </c>
      <c r="K18" s="30" t="s">
        <v>776</v>
      </c>
      <c r="L18" s="30" t="s">
        <v>777</v>
      </c>
      <c r="M18" s="30" t="s">
        <v>778</v>
      </c>
      <c r="N18" s="30" t="s">
        <v>779</v>
      </c>
    </row>
    <row r="19" spans="1:14" ht="22.5" customHeight="1">
      <c r="A19" s="204" t="s">
        <v>767</v>
      </c>
      <c r="B19" s="205" t="s">
        <v>768</v>
      </c>
      <c r="C19" s="206">
        <v>2000056872183</v>
      </c>
      <c r="D19" s="207" t="s">
        <v>769</v>
      </c>
      <c r="E19" s="206">
        <v>2000056872305</v>
      </c>
      <c r="F19" s="213" t="s">
        <v>770</v>
      </c>
      <c r="G19" s="214">
        <v>1</v>
      </c>
      <c r="H19" s="210">
        <v>0.98899999999999999</v>
      </c>
      <c r="I19" s="210">
        <v>0.98499999999999999</v>
      </c>
      <c r="J19" s="210">
        <v>0.999</v>
      </c>
      <c r="K19" s="215">
        <v>1.0009999999999999</v>
      </c>
      <c r="L19" s="216">
        <v>0.99199999999999999</v>
      </c>
      <c r="M19" s="216">
        <v>0.98799999999999999</v>
      </c>
      <c r="N19" s="215">
        <v>1</v>
      </c>
    </row>
    <row r="20" spans="1:14" ht="22.5" customHeight="1">
      <c r="A20" s="204" t="s">
        <v>767</v>
      </c>
      <c r="B20" s="205">
        <v>776</v>
      </c>
      <c r="C20" s="206">
        <v>2000056563570</v>
      </c>
      <c r="D20" s="207">
        <v>976</v>
      </c>
      <c r="E20" s="206">
        <v>2000056563589</v>
      </c>
      <c r="F20" s="208" t="s">
        <v>771</v>
      </c>
      <c r="G20" s="209" t="s">
        <v>1816</v>
      </c>
      <c r="H20" s="209" t="s">
        <v>1817</v>
      </c>
      <c r="I20" s="209" t="s">
        <v>1818</v>
      </c>
      <c r="J20" s="209" t="s">
        <v>1818</v>
      </c>
      <c r="K20" s="217">
        <v>1.01</v>
      </c>
      <c r="L20" s="217">
        <v>1.01</v>
      </c>
      <c r="M20" s="217">
        <v>1.0089999999999999</v>
      </c>
      <c r="N20" s="217">
        <v>1.008</v>
      </c>
    </row>
    <row r="21" spans="1:14" ht="22.5" customHeight="1">
      <c r="A21" s="204"/>
      <c r="B21" s="205"/>
      <c r="C21" s="206"/>
      <c r="D21" s="207"/>
      <c r="E21" s="207"/>
      <c r="F21" s="208"/>
      <c r="G21" s="33"/>
      <c r="H21" s="33"/>
      <c r="I21" s="26"/>
      <c r="J21" s="27"/>
      <c r="K21" s="29"/>
      <c r="L21" s="29"/>
      <c r="M21" s="29"/>
      <c r="N21" s="29"/>
    </row>
    <row r="22" spans="1:14" ht="22.5" customHeight="1">
      <c r="A22" s="41"/>
      <c r="B22" s="41"/>
      <c r="C22" s="41"/>
      <c r="D22" s="31"/>
      <c r="E22" s="31"/>
      <c r="F22" s="32"/>
      <c r="G22" s="33"/>
      <c r="H22" s="33"/>
      <c r="I22" s="26"/>
      <c r="J22" s="27"/>
      <c r="K22" s="29"/>
      <c r="L22" s="29"/>
      <c r="M22" s="29"/>
      <c r="N22" s="29"/>
    </row>
    <row r="23" spans="1:14" ht="22.5" customHeight="1">
      <c r="A23" s="41"/>
      <c r="B23" s="41"/>
      <c r="C23" s="41"/>
      <c r="D23" s="31"/>
      <c r="E23" s="31"/>
      <c r="F23" s="32"/>
      <c r="G23" s="33"/>
      <c r="H23" s="33"/>
      <c r="I23" s="26"/>
      <c r="J23" s="27"/>
      <c r="K23" s="29"/>
      <c r="L23" s="29"/>
      <c r="M23" s="29"/>
      <c r="N23" s="29"/>
    </row>
    <row r="24" spans="1:14" ht="22.5" customHeight="1">
      <c r="A24" s="41"/>
      <c r="B24" s="41"/>
      <c r="C24" s="41"/>
      <c r="D24" s="31"/>
      <c r="E24" s="31"/>
      <c r="F24" s="32"/>
      <c r="G24" s="33"/>
      <c r="H24" s="33"/>
      <c r="I24" s="26"/>
      <c r="J24" s="27"/>
      <c r="K24" s="29"/>
      <c r="L24" s="29"/>
      <c r="M24" s="29"/>
      <c r="N24" s="29"/>
    </row>
    <row r="25" spans="1:14" ht="22.5" customHeight="1">
      <c r="A25" s="41"/>
      <c r="B25" s="41"/>
      <c r="C25" s="41"/>
      <c r="D25" s="31"/>
      <c r="E25" s="31"/>
      <c r="F25" s="32"/>
      <c r="G25" s="33"/>
      <c r="H25" s="33"/>
      <c r="I25" s="26"/>
      <c r="J25" s="27"/>
      <c r="K25" s="29"/>
      <c r="L25" s="29"/>
      <c r="M25" s="29"/>
      <c r="N25" s="29"/>
    </row>
    <row r="26" spans="1:14" ht="22.5" customHeight="1">
      <c r="A26" s="41"/>
      <c r="B26" s="41"/>
      <c r="C26" s="41"/>
      <c r="D26" s="31"/>
      <c r="E26" s="31"/>
      <c r="F26" s="32"/>
      <c r="G26" s="33"/>
      <c r="H26" s="33"/>
      <c r="I26" s="26"/>
      <c r="J26" s="27"/>
      <c r="K26" s="29"/>
      <c r="L26" s="29"/>
      <c r="M26" s="29"/>
      <c r="N26" s="29"/>
    </row>
    <row r="27" spans="1:14" ht="22.5" customHeight="1">
      <c r="A27" s="41"/>
      <c r="B27" s="41"/>
      <c r="C27" s="41"/>
      <c r="D27" s="31"/>
      <c r="E27" s="31"/>
      <c r="F27" s="32"/>
      <c r="G27" s="33"/>
      <c r="H27" s="33"/>
      <c r="I27" s="26"/>
      <c r="J27" s="27"/>
      <c r="K27" s="29"/>
      <c r="L27" s="29"/>
      <c r="M27" s="29"/>
      <c r="N27" s="29"/>
    </row>
    <row r="28" spans="1:14" ht="22.5" customHeight="1">
      <c r="A28" s="41"/>
      <c r="B28" s="41"/>
      <c r="C28" s="41"/>
      <c r="D28" s="31"/>
      <c r="E28" s="31"/>
      <c r="F28" s="32"/>
      <c r="G28" s="33"/>
      <c r="H28" s="33"/>
      <c r="I28" s="26"/>
      <c r="J28" s="27"/>
      <c r="K28" s="29"/>
      <c r="L28" s="29"/>
      <c r="M28" s="29"/>
      <c r="N28" s="29"/>
    </row>
  </sheetData>
  <sheetProtection formatCells="0" formatColumns="0" formatRows="0" sort="0" autoFilter="0"/>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A17:N17"/>
    <mergeCell ref="F1:G1"/>
  </mergeCells>
  <hyperlinks>
    <hyperlink ref="A1" location="Overview!A1" display="Back to Overview" xr:uid="{00000000-0004-0000-0800-000000000000}"/>
    <hyperlink ref="G51" location="'SEPD CSAD 2.2 Generic'!A1" display="Next Page" xr:uid="{0FC47A3A-B821-4006-869F-439BD6DA8477}"/>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G20:J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7"/>
  <sheetViews>
    <sheetView zoomScale="80" zoomScaleNormal="80" zoomScaleSheetLayoutView="100" workbookViewId="0">
      <selection activeCell="H2" sqref="H2"/>
    </sheetView>
  </sheetViews>
  <sheetFormatPr defaultColWidth="9.1796875" defaultRowHeight="27.75" customHeight="1"/>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c r="A1" s="43" t="s">
        <v>33</v>
      </c>
      <c r="B1" s="292"/>
      <c r="C1" s="292"/>
      <c r="D1" s="157"/>
      <c r="E1" s="157"/>
      <c r="F1" s="157"/>
    </row>
    <row r="2" spans="1:6" ht="35.15" customHeight="1">
      <c r="A2" s="258" t="str">
        <f>Overview!B4&amp; " - Effective from "&amp;Overview!D4&amp;" - "&amp;Overview!E4&amp;" Supplier of Last Resort and Eligible Bad Debt Pass-Through Costs"</f>
        <v>Southern Electric Power Distribution plc - Effective from 1 April 2021 - Final Supplier of Last Resort and Eligible Bad Debt Pass-Through Costs</v>
      </c>
      <c r="B2" s="288"/>
      <c r="C2" s="288"/>
      <c r="D2" s="288"/>
      <c r="E2" s="288"/>
      <c r="F2" s="289"/>
    </row>
    <row r="3" spans="1:6" s="67" customFormat="1" ht="21" customHeight="1">
      <c r="A3" s="158"/>
      <c r="B3" s="158"/>
      <c r="C3" s="158"/>
      <c r="D3" s="158"/>
      <c r="E3" s="158"/>
      <c r="F3" s="158"/>
    </row>
    <row r="4" spans="1:6" ht="78.75" customHeight="1">
      <c r="A4" s="24" t="s">
        <v>56</v>
      </c>
      <c r="B4" s="153" t="s">
        <v>780</v>
      </c>
      <c r="C4" s="153" t="s">
        <v>58</v>
      </c>
      <c r="D4" s="153" t="s">
        <v>781</v>
      </c>
      <c r="E4" s="153" t="s">
        <v>782</v>
      </c>
      <c r="F4" s="153" t="s">
        <v>783</v>
      </c>
    </row>
    <row r="5" spans="1:6" ht="45.75" customHeight="1">
      <c r="A5" s="15" t="s">
        <v>67</v>
      </c>
      <c r="B5" s="37" t="str">
        <f>IFERROR(INDEX('Annex 1 LV, HV and UMS charges'!$B$14:$B$32,MATCH($A5,'Annex 1 LV, HV and UMS charges'!$A$14:$A$297,0)),INDEX('Annex 4 LDNO charges'!$B$14:$B$118,MATCH($A5,'Annex 4 LDNO charges'!$A$14:$A$118,0)))</f>
        <v>100-111, 154-157, 160-161, 456</v>
      </c>
      <c r="C5" s="147" t="str">
        <f>IFERROR(INDEX('Annex 1 LV, HV and UMS charges'!$C$14:$C$32,MATCH($A5,'Annex 1 LV, HV and UMS charges'!$A$14:$A$297,0)),INDEX('Annex 4 LDNO charges'!$C$14:$C$118,MATCH($A5,'Annex 4 LDNO charges'!$A$14:$A$118,0)))</f>
        <v>0, 1, 2 or 5-8</v>
      </c>
      <c r="D5" s="194">
        <v>0.03</v>
      </c>
      <c r="E5" s="35"/>
      <c r="F5" s="194">
        <v>0.16</v>
      </c>
    </row>
    <row r="6" spans="1:6" ht="70">
      <c r="A6" s="15" t="s">
        <v>74</v>
      </c>
      <c r="B6" s="37" t="str">
        <f>IFERROR(INDEX('Annex 1 LV, HV and UMS charges'!$B$14:$B$32,MATCH($A6,'Annex 1 LV, HV and UMS charges'!$A$14:$A$297,0)),INDEX('Annex 4 LDNO charges'!$B$14:$B$118,MATCH($A6,'Annex 4 LDNO charges'!$A$14:$A$118,0)))</f>
        <v>126-131, 133-136, 162-164, 400-401, 405, 457, H00-H64, H70-H84, Q00-Q04</v>
      </c>
      <c r="C6" s="147" t="str">
        <f>IFERROR(INDEX('Annex 1 LV, HV and UMS charges'!$C$14:$C$32,MATCH($A6,'Annex 1 LV, HV and UMS charges'!$A$14:$A$297,0)),INDEX('Annex 4 LDNO charges'!$C$14:$C$118,MATCH($A6,'Annex 4 LDNO charges'!$A$14:$A$118,0)))</f>
        <v>0, 3, 4 or 5-8</v>
      </c>
      <c r="D6" s="40"/>
      <c r="E6" s="40"/>
      <c r="F6" s="194">
        <v>0.16</v>
      </c>
    </row>
    <row r="7" spans="1:6" ht="27" customHeight="1">
      <c r="A7" s="15" t="s">
        <v>82</v>
      </c>
      <c r="B7" s="37" t="str">
        <f>IFERROR(INDEX('Annex 1 LV, HV and UMS charges'!$B$14:$B$32,MATCH($A7,'Annex 1 LV, HV and UMS charges'!$A$14:$A$297,0)),INDEX('Annex 4 LDNO charges'!$B$14:$B$118,MATCH($A7,'Annex 4 LDNO charges'!$A$14:$A$118,0)))</f>
        <v>453, H85-H89</v>
      </c>
      <c r="C7" s="147">
        <f>IFERROR(INDEX('Annex 1 LV, HV and UMS charges'!$C$14:$C$32,MATCH($A7,'Annex 1 LV, HV and UMS charges'!$A$14:$A$297,0)),INDEX('Annex 4 LDNO charges'!$C$14:$C$118,MATCH($A7,'Annex 4 LDNO charges'!$A$14:$A$118,0)))</f>
        <v>0</v>
      </c>
      <c r="D7" s="40"/>
      <c r="E7" s="40"/>
      <c r="F7" s="194">
        <v>0.16</v>
      </c>
    </row>
    <row r="8" spans="1:6" ht="27" customHeight="1">
      <c r="A8" s="15" t="s">
        <v>84</v>
      </c>
      <c r="B8" s="37" t="str">
        <f>IFERROR(INDEX('Annex 1 LV, HV and UMS charges'!$B$14:$B$32,MATCH($A8,'Annex 1 LV, HV and UMS charges'!$A$14:$A$297,0)),INDEX('Annex 4 LDNO charges'!$B$14:$B$118,MATCH($A8,'Annex 4 LDNO charges'!$A$14:$A$118,0)))</f>
        <v>455, H90-H94</v>
      </c>
      <c r="C8" s="147">
        <f>IFERROR(INDEX('Annex 1 LV, HV and UMS charges'!$C$14:$C$32,MATCH($A8,'Annex 1 LV, HV and UMS charges'!$A$14:$A$297,0)),INDEX('Annex 4 LDNO charges'!$C$14:$C$118,MATCH($A8,'Annex 4 LDNO charges'!$A$14:$A$118,0)))</f>
        <v>0</v>
      </c>
      <c r="D8" s="40"/>
      <c r="E8" s="40"/>
      <c r="F8" s="194">
        <v>0.16</v>
      </c>
    </row>
    <row r="9" spans="1:6" ht="27" customHeight="1">
      <c r="A9" s="15" t="s">
        <v>86</v>
      </c>
      <c r="B9" s="37" t="str">
        <f>IFERROR(INDEX('Annex 1 LV, HV and UMS charges'!$B$14:$B$32,MATCH($A9,'Annex 1 LV, HV and UMS charges'!$A$14:$A$297,0)),INDEX('Annex 4 LDNO charges'!$B$14:$B$118,MATCH($A9,'Annex 4 LDNO charges'!$A$14:$A$118,0)))</f>
        <v>658, Q45-Q49</v>
      </c>
      <c r="C9" s="147">
        <f>IFERROR(INDEX('Annex 1 LV, HV and UMS charges'!$C$14:$C$32,MATCH($A9,'Annex 1 LV, HV and UMS charges'!$A$14:$A$297,0)),INDEX('Annex 4 LDNO charges'!$C$14:$C$118,MATCH($A9,'Annex 4 LDNO charges'!$A$14:$A$118,0)))</f>
        <v>0</v>
      </c>
      <c r="D9" s="40"/>
      <c r="E9" s="40"/>
      <c r="F9" s="194">
        <v>0.16</v>
      </c>
    </row>
    <row r="10" spans="1:6" ht="27" customHeight="1">
      <c r="A10" s="15" t="s">
        <v>88</v>
      </c>
      <c r="B10" s="37" t="str">
        <f>IFERROR(INDEX('Annex 1 LV, HV and UMS charges'!$B$14:$B$32,MATCH($A10,'Annex 1 LV, HV and UMS charges'!$A$14:$A$297,0)),INDEX('Annex 4 LDNO charges'!$B$14:$B$118,MATCH($A10,'Annex 4 LDNO charges'!$A$14:$A$118,0)))</f>
        <v>J99</v>
      </c>
      <c r="C10" s="147">
        <f>IFERROR(INDEX('Annex 1 LV, HV and UMS charges'!$C$14:$C$32,MATCH($A10,'Annex 1 LV, HV and UMS charges'!$A$14:$A$297,0)),INDEX('Annex 4 LDNO charges'!$C$14:$C$118,MATCH($A10,'Annex 4 LDNO charges'!$A$14:$A$118,0)))</f>
        <v>0</v>
      </c>
      <c r="D10" s="40"/>
      <c r="E10" s="40"/>
      <c r="F10" s="194">
        <v>0.16</v>
      </c>
    </row>
    <row r="11" spans="1:6" ht="27" customHeight="1">
      <c r="A11" s="15" t="s">
        <v>90</v>
      </c>
      <c r="B11" s="37" t="str">
        <f>IFERROR(INDEX('Annex 1 LV, HV and UMS charges'!$B$14:$B$32,MATCH($A11,'Annex 1 LV, HV and UMS charges'!$A$14:$A$297,0)),INDEX('Annex 4 LDNO charges'!$B$14:$B$118,MATCH($A11,'Annex 4 LDNO charges'!$A$14:$A$118,0)))</f>
        <v>J98</v>
      </c>
      <c r="C11" s="147">
        <f>IFERROR(INDEX('Annex 1 LV, HV and UMS charges'!$C$14:$C$32,MATCH($A11,'Annex 1 LV, HV and UMS charges'!$A$14:$A$297,0)),INDEX('Annex 4 LDNO charges'!$C$14:$C$118,MATCH($A11,'Annex 4 LDNO charges'!$A$14:$A$118,0)))</f>
        <v>0</v>
      </c>
      <c r="D11" s="40"/>
      <c r="E11" s="40"/>
      <c r="F11" s="194">
        <v>0.16</v>
      </c>
    </row>
    <row r="12" spans="1:6" ht="27" customHeight="1">
      <c r="A12" s="15" t="s">
        <v>92</v>
      </c>
      <c r="B12" s="37" t="str">
        <f>IFERROR(INDEX('Annex 1 LV, HV and UMS charges'!$B$14:$B$32,MATCH($A12,'Annex 1 LV, HV and UMS charges'!$A$14:$A$297,0)),INDEX('Annex 4 LDNO charges'!$B$14:$B$118,MATCH($A12,'Annex 4 LDNO charges'!$A$14:$A$118,0)))</f>
        <v>J97</v>
      </c>
      <c r="C12" s="147">
        <f>IFERROR(INDEX('Annex 1 LV, HV and UMS charges'!$C$14:$C$32,MATCH($A12,'Annex 1 LV, HV and UMS charges'!$A$14:$A$297,0)),INDEX('Annex 4 LDNO charges'!$C$14:$C$118,MATCH($A12,'Annex 4 LDNO charges'!$A$14:$A$118,0)))</f>
        <v>0</v>
      </c>
      <c r="D12" s="40"/>
      <c r="E12" s="40"/>
      <c r="F12" s="194">
        <v>0.16</v>
      </c>
    </row>
    <row r="13" spans="1:6" ht="27" customHeight="1">
      <c r="A13" s="148" t="s">
        <v>526</v>
      </c>
      <c r="B13" s="37">
        <f>IFERROR(INDEX('Annex 1 LV, HV and UMS charges'!$B$14:$B$32,MATCH($A13,'Annex 1 LV, HV and UMS charges'!$A$14:$A$297,0)),INDEX('Annex 4 LDNO charges'!$B$14:$B$118,MATCH($A13,'Annex 4 LDNO charges'!$A$14:$A$118,0)))</f>
        <v>0</v>
      </c>
      <c r="C13" s="147" t="str">
        <f>IFERROR(INDEX('Annex 1 LV, HV and UMS charges'!$C$14:$C$32,MATCH($A13,'Annex 1 LV, HV and UMS charges'!$A$14:$A$297,0)),INDEX('Annex 4 LDNO charges'!$C$14:$C$118,MATCH($A13,'Annex 4 LDNO charges'!$A$14:$A$118,0)))</f>
        <v>0, 1, 2 or 5-8</v>
      </c>
      <c r="D13" s="194">
        <v>0.03</v>
      </c>
      <c r="E13" s="35"/>
      <c r="F13" s="194">
        <v>0.16</v>
      </c>
    </row>
    <row r="14" spans="1:6" ht="27" customHeight="1">
      <c r="A14" s="148" t="s">
        <v>528</v>
      </c>
      <c r="B14" s="37">
        <f>IFERROR(INDEX('Annex 1 LV, HV and UMS charges'!$B$14:$B$32,MATCH($A14,'Annex 1 LV, HV and UMS charges'!$A$14:$A$297,0)),INDEX('Annex 4 LDNO charges'!$B$14:$B$118,MATCH($A14,'Annex 4 LDNO charges'!$A$14:$A$118,0)))</f>
        <v>0</v>
      </c>
      <c r="C14" s="147" t="str">
        <f>IFERROR(INDEX('Annex 1 LV, HV and UMS charges'!$C$14:$C$32,MATCH($A14,'Annex 1 LV, HV and UMS charges'!$A$14:$A$297,0)),INDEX('Annex 4 LDNO charges'!$C$14:$C$118,MATCH($A14,'Annex 4 LDNO charges'!$A$14:$A$118,0)))</f>
        <v>0, 3, 4 or 5-8</v>
      </c>
      <c r="D14" s="40"/>
      <c r="E14" s="40"/>
      <c r="F14" s="194">
        <v>0.16</v>
      </c>
    </row>
    <row r="15" spans="1:6" ht="27" customHeight="1">
      <c r="A15" s="148" t="s">
        <v>530</v>
      </c>
      <c r="B15" s="37">
        <f>IFERROR(INDEX('Annex 1 LV, HV and UMS charges'!$B$14:$B$32,MATCH($A15,'Annex 1 LV, HV and UMS charges'!$A$14:$A$297,0)),INDEX('Annex 4 LDNO charges'!$B$14:$B$118,MATCH($A15,'Annex 4 LDNO charges'!$A$14:$A$118,0)))</f>
        <v>0</v>
      </c>
      <c r="C15" s="147">
        <f>IFERROR(INDEX('Annex 1 LV, HV and UMS charges'!$C$14:$C$32,MATCH($A15,'Annex 1 LV, HV and UMS charges'!$A$14:$A$297,0)),INDEX('Annex 4 LDNO charges'!$C$14:$C$118,MATCH($A15,'Annex 4 LDNO charges'!$A$14:$A$118,0)))</f>
        <v>0</v>
      </c>
      <c r="D15" s="40"/>
      <c r="E15" s="40"/>
      <c r="F15" s="194">
        <v>0.16</v>
      </c>
    </row>
    <row r="16" spans="1:6" ht="27" customHeight="1">
      <c r="A16" s="148" t="s">
        <v>531</v>
      </c>
      <c r="B16" s="37">
        <f>IFERROR(INDEX('Annex 1 LV, HV and UMS charges'!$B$14:$B$32,MATCH($A16,'Annex 1 LV, HV and UMS charges'!$A$14:$A$297,0)),INDEX('Annex 4 LDNO charges'!$B$14:$B$118,MATCH($A16,'Annex 4 LDNO charges'!$A$14:$A$118,0)))</f>
        <v>0</v>
      </c>
      <c r="C16" s="147">
        <f>IFERROR(INDEX('Annex 1 LV, HV and UMS charges'!$C$14:$C$32,MATCH($A16,'Annex 1 LV, HV and UMS charges'!$A$14:$A$297,0)),INDEX('Annex 4 LDNO charges'!$C$14:$C$118,MATCH($A16,'Annex 4 LDNO charges'!$A$14:$A$118,0)))</f>
        <v>0</v>
      </c>
      <c r="D16" s="40"/>
      <c r="E16" s="40"/>
      <c r="F16" s="194">
        <v>0.16</v>
      </c>
    </row>
    <row r="17" spans="1:6" ht="27" customHeight="1">
      <c r="A17" s="152" t="s">
        <v>535</v>
      </c>
      <c r="B17" s="37">
        <f>IFERROR(INDEX('Annex 1 LV, HV and UMS charges'!$B$14:$B$32,MATCH($A17,'Annex 1 LV, HV and UMS charges'!$A$14:$A$297,0)),INDEX('Annex 4 LDNO charges'!$B$14:$B$118,MATCH($A17,'Annex 4 LDNO charges'!$A$14:$A$118,0)))</f>
        <v>0</v>
      </c>
      <c r="C17" s="147" t="str">
        <f>IFERROR(INDEX('Annex 1 LV, HV and UMS charges'!$C$14:$C$32,MATCH($A17,'Annex 1 LV, HV and UMS charges'!$A$14:$A$297,0)),INDEX('Annex 4 LDNO charges'!$C$14:$C$118,MATCH($A17,'Annex 4 LDNO charges'!$A$14:$A$118,0)))</f>
        <v>0, 1, 2 or 5-8</v>
      </c>
      <c r="D17" s="194">
        <v>0.03</v>
      </c>
      <c r="E17" s="35"/>
      <c r="F17" s="194">
        <v>0.16</v>
      </c>
    </row>
    <row r="18" spans="1:6" ht="27.75" customHeight="1">
      <c r="A18" s="152" t="s">
        <v>537</v>
      </c>
      <c r="B18" s="37">
        <f>IFERROR(INDEX('Annex 1 LV, HV and UMS charges'!$B$14:$B$32,MATCH($A18,'Annex 1 LV, HV and UMS charges'!$A$14:$A$297,0)),INDEX('Annex 4 LDNO charges'!$B$14:$B$118,MATCH($A18,'Annex 4 LDNO charges'!$A$14:$A$118,0)))</f>
        <v>0</v>
      </c>
      <c r="C18" s="147" t="str">
        <f>IFERROR(INDEX('Annex 1 LV, HV and UMS charges'!$C$14:$C$32,MATCH($A18,'Annex 1 LV, HV and UMS charges'!$A$14:$A$297,0)),INDEX('Annex 4 LDNO charges'!$C$14:$C$118,MATCH($A18,'Annex 4 LDNO charges'!$A$14:$A$118,0)))</f>
        <v>0, 3, 4 or 5-8</v>
      </c>
      <c r="D18" s="40"/>
      <c r="E18" s="40"/>
      <c r="F18" s="194">
        <v>0.16</v>
      </c>
    </row>
    <row r="19" spans="1:6" ht="27.75" customHeight="1">
      <c r="A19" s="152" t="s">
        <v>539</v>
      </c>
      <c r="B19" s="37">
        <f>IFERROR(INDEX('Annex 1 LV, HV and UMS charges'!$B$14:$B$32,MATCH($A19,'Annex 1 LV, HV and UMS charges'!$A$14:$A$297,0)),INDEX('Annex 4 LDNO charges'!$B$14:$B$118,MATCH($A19,'Annex 4 LDNO charges'!$A$14:$A$118,0)))</f>
        <v>0</v>
      </c>
      <c r="C19" s="147">
        <f>IFERROR(INDEX('Annex 1 LV, HV and UMS charges'!$C$14:$C$32,MATCH($A19,'Annex 1 LV, HV and UMS charges'!$A$14:$A$297,0)),INDEX('Annex 4 LDNO charges'!$C$14:$C$118,MATCH($A19,'Annex 4 LDNO charges'!$A$14:$A$118,0)))</f>
        <v>0</v>
      </c>
      <c r="D19" s="40"/>
      <c r="E19" s="40"/>
      <c r="F19" s="194">
        <v>0.16</v>
      </c>
    </row>
    <row r="20" spans="1:6" ht="27.75" customHeight="1">
      <c r="A20" s="152" t="s">
        <v>540</v>
      </c>
      <c r="B20" s="37">
        <f>IFERROR(INDEX('Annex 1 LV, HV and UMS charges'!$B$14:$B$32,MATCH($A20,'Annex 1 LV, HV and UMS charges'!$A$14:$A$297,0)),INDEX('Annex 4 LDNO charges'!$B$14:$B$118,MATCH($A20,'Annex 4 LDNO charges'!$A$14:$A$118,0)))</f>
        <v>0</v>
      </c>
      <c r="C20" s="147">
        <f>IFERROR(INDEX('Annex 1 LV, HV and UMS charges'!$C$14:$C$32,MATCH($A20,'Annex 1 LV, HV and UMS charges'!$A$14:$A$297,0)),INDEX('Annex 4 LDNO charges'!$C$14:$C$118,MATCH($A20,'Annex 4 LDNO charges'!$A$14:$A$118,0)))</f>
        <v>0</v>
      </c>
      <c r="D20" s="40"/>
      <c r="E20" s="40"/>
      <c r="F20" s="194">
        <v>0.16</v>
      </c>
    </row>
    <row r="21" spans="1:6" ht="27.75" customHeight="1">
      <c r="A21" s="152" t="s">
        <v>541</v>
      </c>
      <c r="B21" s="37">
        <f>IFERROR(INDEX('Annex 1 LV, HV and UMS charges'!$B$14:$B$32,MATCH($A21,'Annex 1 LV, HV and UMS charges'!$A$14:$A$297,0)),INDEX('Annex 4 LDNO charges'!$B$14:$B$118,MATCH($A21,'Annex 4 LDNO charges'!$A$14:$A$118,0)))</f>
        <v>0</v>
      </c>
      <c r="C21" s="147">
        <f>IFERROR(INDEX('Annex 1 LV, HV and UMS charges'!$C$14:$C$32,MATCH($A21,'Annex 1 LV, HV and UMS charges'!$A$14:$A$297,0)),INDEX('Annex 4 LDNO charges'!$C$14:$C$118,MATCH($A21,'Annex 4 LDNO charges'!$A$14:$A$118,0)))</f>
        <v>0</v>
      </c>
      <c r="D21" s="40"/>
      <c r="E21" s="40"/>
      <c r="F21" s="194">
        <v>0.16</v>
      </c>
    </row>
    <row r="22" spans="1:6" ht="27.75" customHeight="1">
      <c r="A22" s="152" t="s">
        <v>542</v>
      </c>
      <c r="B22" s="37">
        <f>IFERROR(INDEX('Annex 1 LV, HV and UMS charges'!$B$14:$B$32,MATCH($A22,'Annex 1 LV, HV and UMS charges'!$A$14:$A$297,0)),INDEX('Annex 4 LDNO charges'!$B$14:$B$118,MATCH($A22,'Annex 4 LDNO charges'!$A$14:$A$118,0)))</f>
        <v>0</v>
      </c>
      <c r="C22" s="147">
        <f>IFERROR(INDEX('Annex 1 LV, HV and UMS charges'!$C$14:$C$32,MATCH($A22,'Annex 1 LV, HV and UMS charges'!$A$14:$A$297,0)),INDEX('Annex 4 LDNO charges'!$C$14:$C$118,MATCH($A22,'Annex 4 LDNO charges'!$A$14:$A$118,0)))</f>
        <v>0</v>
      </c>
      <c r="D22" s="40"/>
      <c r="E22" s="40"/>
      <c r="F22" s="194">
        <v>0.16</v>
      </c>
    </row>
    <row r="23" spans="1:6" ht="27.75" customHeight="1">
      <c r="A23" s="152" t="s">
        <v>543</v>
      </c>
      <c r="B23" s="37">
        <f>IFERROR(INDEX('Annex 1 LV, HV and UMS charges'!$B$14:$B$32,MATCH($A23,'Annex 1 LV, HV and UMS charges'!$A$14:$A$297,0)),INDEX('Annex 4 LDNO charges'!$B$14:$B$118,MATCH($A23,'Annex 4 LDNO charges'!$A$14:$A$118,0)))</f>
        <v>0</v>
      </c>
      <c r="C23" s="147">
        <f>IFERROR(INDEX('Annex 1 LV, HV and UMS charges'!$C$14:$C$32,MATCH($A23,'Annex 1 LV, HV and UMS charges'!$A$14:$A$297,0)),INDEX('Annex 4 LDNO charges'!$C$14:$C$118,MATCH($A23,'Annex 4 LDNO charges'!$A$14:$A$118,0)))</f>
        <v>0</v>
      </c>
      <c r="D23" s="40"/>
      <c r="E23" s="40"/>
      <c r="F23" s="194">
        <v>0.16</v>
      </c>
    </row>
    <row r="24" spans="1:6" ht="27.75" customHeight="1">
      <c r="A24" s="152" t="s">
        <v>544</v>
      </c>
      <c r="B24" s="37">
        <f>IFERROR(INDEX('Annex 1 LV, HV and UMS charges'!$B$14:$B$32,MATCH($A24,'Annex 1 LV, HV and UMS charges'!$A$14:$A$297,0)),INDEX('Annex 4 LDNO charges'!$B$14:$B$118,MATCH($A24,'Annex 4 LDNO charges'!$A$14:$A$118,0)))</f>
        <v>0</v>
      </c>
      <c r="C24" s="147">
        <f>IFERROR(INDEX('Annex 1 LV, HV and UMS charges'!$C$14:$C$32,MATCH($A24,'Annex 1 LV, HV and UMS charges'!$A$14:$A$297,0)),INDEX('Annex 4 LDNO charges'!$C$14:$C$118,MATCH($A24,'Annex 4 LDNO charges'!$A$14:$A$118,0)))</f>
        <v>0</v>
      </c>
      <c r="D24" s="40"/>
      <c r="E24" s="40"/>
      <c r="F24" s="194">
        <v>0.16</v>
      </c>
    </row>
    <row r="25" spans="1:6" ht="27.75" customHeight="1">
      <c r="A25" s="148" t="s">
        <v>551</v>
      </c>
      <c r="B25" s="37">
        <f>IFERROR(INDEX('Annex 1 LV, HV and UMS charges'!$B$14:$B$32,MATCH($A25,'Annex 1 LV, HV and UMS charges'!$A$14:$A$297,0)),INDEX('Annex 4 LDNO charges'!$B$14:$B$118,MATCH($A25,'Annex 4 LDNO charges'!$A$14:$A$118,0)))</f>
        <v>0</v>
      </c>
      <c r="C25" s="147" t="str">
        <f>IFERROR(INDEX('Annex 1 LV, HV and UMS charges'!$C$14:$C$32,MATCH($A25,'Annex 1 LV, HV and UMS charges'!$A$14:$A$297,0)),INDEX('Annex 4 LDNO charges'!$C$14:$C$118,MATCH($A25,'Annex 4 LDNO charges'!$A$14:$A$118,0)))</f>
        <v>0, 1, 2 or 5-8</v>
      </c>
      <c r="D25" s="194">
        <v>0.03</v>
      </c>
      <c r="E25" s="35"/>
      <c r="F25" s="194">
        <v>0.16</v>
      </c>
    </row>
    <row r="26" spans="1:6" ht="27.75" customHeight="1">
      <c r="A26" s="148" t="s">
        <v>553</v>
      </c>
      <c r="B26" s="37">
        <f>IFERROR(INDEX('Annex 1 LV, HV and UMS charges'!$B$14:$B$32,MATCH($A26,'Annex 1 LV, HV and UMS charges'!$A$14:$A$297,0)),INDEX('Annex 4 LDNO charges'!$B$14:$B$118,MATCH($A26,'Annex 4 LDNO charges'!$A$14:$A$118,0)))</f>
        <v>0</v>
      </c>
      <c r="C26" s="147" t="str">
        <f>IFERROR(INDEX('Annex 1 LV, HV and UMS charges'!$C$14:$C$32,MATCH($A26,'Annex 1 LV, HV and UMS charges'!$A$14:$A$297,0)),INDEX('Annex 4 LDNO charges'!$C$14:$C$118,MATCH($A26,'Annex 4 LDNO charges'!$A$14:$A$118,0)))</f>
        <v>0, 3, 4 or 5-8</v>
      </c>
      <c r="D26" s="40"/>
      <c r="E26" s="40"/>
      <c r="F26" s="194">
        <v>0.16</v>
      </c>
    </row>
    <row r="27" spans="1:6" ht="27.75" customHeight="1">
      <c r="A27" s="148" t="s">
        <v>555</v>
      </c>
      <c r="B27" s="37">
        <f>IFERROR(INDEX('Annex 1 LV, HV and UMS charges'!$B$14:$B$32,MATCH($A27,'Annex 1 LV, HV and UMS charges'!$A$14:$A$297,0)),INDEX('Annex 4 LDNO charges'!$B$14:$B$118,MATCH($A27,'Annex 4 LDNO charges'!$A$14:$A$118,0)))</f>
        <v>0</v>
      </c>
      <c r="C27" s="147">
        <f>IFERROR(INDEX('Annex 1 LV, HV and UMS charges'!$C$14:$C$32,MATCH($A27,'Annex 1 LV, HV and UMS charges'!$A$14:$A$297,0)),INDEX('Annex 4 LDNO charges'!$C$14:$C$118,MATCH($A27,'Annex 4 LDNO charges'!$A$14:$A$118,0)))</f>
        <v>0</v>
      </c>
      <c r="D27" s="40"/>
      <c r="E27" s="40"/>
      <c r="F27" s="194">
        <v>0.16</v>
      </c>
    </row>
    <row r="28" spans="1:6" ht="27.75" customHeight="1">
      <c r="A28" s="148" t="s">
        <v>556</v>
      </c>
      <c r="B28" s="37">
        <f>IFERROR(INDEX('Annex 1 LV, HV and UMS charges'!$B$14:$B$32,MATCH($A28,'Annex 1 LV, HV and UMS charges'!$A$14:$A$297,0)),INDEX('Annex 4 LDNO charges'!$B$14:$B$118,MATCH($A28,'Annex 4 LDNO charges'!$A$14:$A$118,0)))</f>
        <v>0</v>
      </c>
      <c r="C28" s="147">
        <f>IFERROR(INDEX('Annex 1 LV, HV and UMS charges'!$C$14:$C$32,MATCH($A28,'Annex 1 LV, HV and UMS charges'!$A$14:$A$297,0)),INDEX('Annex 4 LDNO charges'!$C$14:$C$118,MATCH($A28,'Annex 4 LDNO charges'!$A$14:$A$118,0)))</f>
        <v>0</v>
      </c>
      <c r="D28" s="40"/>
      <c r="E28" s="40"/>
      <c r="F28" s="194">
        <v>0.16</v>
      </c>
    </row>
    <row r="29" spans="1:6" ht="27.75" customHeight="1">
      <c r="A29" s="148" t="s">
        <v>557</v>
      </c>
      <c r="B29" s="37">
        <f>IFERROR(INDEX('Annex 1 LV, HV and UMS charges'!$B$14:$B$32,MATCH($A29,'Annex 1 LV, HV and UMS charges'!$A$14:$A$297,0)),INDEX('Annex 4 LDNO charges'!$B$14:$B$118,MATCH($A29,'Annex 4 LDNO charges'!$A$14:$A$118,0)))</f>
        <v>0</v>
      </c>
      <c r="C29" s="147">
        <f>IFERROR(INDEX('Annex 1 LV, HV and UMS charges'!$C$14:$C$32,MATCH($A29,'Annex 1 LV, HV and UMS charges'!$A$14:$A$297,0)),INDEX('Annex 4 LDNO charges'!$C$14:$C$118,MATCH($A29,'Annex 4 LDNO charges'!$A$14:$A$118,0)))</f>
        <v>0</v>
      </c>
      <c r="D29" s="40"/>
      <c r="E29" s="40"/>
      <c r="F29" s="194">
        <v>0.16</v>
      </c>
    </row>
    <row r="30" spans="1:6" ht="27.75" customHeight="1">
      <c r="A30" s="148" t="s">
        <v>558</v>
      </c>
      <c r="B30" s="37">
        <f>IFERROR(INDEX('Annex 1 LV, HV and UMS charges'!$B$14:$B$32,MATCH($A30,'Annex 1 LV, HV and UMS charges'!$A$14:$A$297,0)),INDEX('Annex 4 LDNO charges'!$B$14:$B$118,MATCH($A30,'Annex 4 LDNO charges'!$A$14:$A$118,0)))</f>
        <v>0</v>
      </c>
      <c r="C30" s="147">
        <f>IFERROR(INDEX('Annex 1 LV, HV and UMS charges'!$C$14:$C$32,MATCH($A30,'Annex 1 LV, HV and UMS charges'!$A$14:$A$297,0)),INDEX('Annex 4 LDNO charges'!$C$14:$C$118,MATCH($A30,'Annex 4 LDNO charges'!$A$14:$A$118,0)))</f>
        <v>0</v>
      </c>
      <c r="D30" s="40"/>
      <c r="E30" s="40"/>
      <c r="F30" s="194">
        <v>0.16</v>
      </c>
    </row>
    <row r="31" spans="1:6" ht="27.75" customHeight="1">
      <c r="A31" s="148" t="s">
        <v>559</v>
      </c>
      <c r="B31" s="37">
        <f>IFERROR(INDEX('Annex 1 LV, HV and UMS charges'!$B$14:$B$32,MATCH($A31,'Annex 1 LV, HV and UMS charges'!$A$14:$A$297,0)),INDEX('Annex 4 LDNO charges'!$B$14:$B$118,MATCH($A31,'Annex 4 LDNO charges'!$A$14:$A$118,0)))</f>
        <v>0</v>
      </c>
      <c r="C31" s="147">
        <f>IFERROR(INDEX('Annex 1 LV, HV and UMS charges'!$C$14:$C$32,MATCH($A31,'Annex 1 LV, HV and UMS charges'!$A$14:$A$297,0)),INDEX('Annex 4 LDNO charges'!$C$14:$C$118,MATCH($A31,'Annex 4 LDNO charges'!$A$14:$A$118,0)))</f>
        <v>0</v>
      </c>
      <c r="D31" s="40"/>
      <c r="E31" s="40"/>
      <c r="F31" s="194">
        <v>0.16</v>
      </c>
    </row>
    <row r="32" spans="1:6" ht="27.75" customHeight="1">
      <c r="A32" s="148" t="s">
        <v>560</v>
      </c>
      <c r="B32" s="37">
        <f>IFERROR(INDEX('Annex 1 LV, HV and UMS charges'!$B$14:$B$32,MATCH($A32,'Annex 1 LV, HV and UMS charges'!$A$14:$A$297,0)),INDEX('Annex 4 LDNO charges'!$B$14:$B$118,MATCH($A32,'Annex 4 LDNO charges'!$A$14:$A$118,0)))</f>
        <v>0</v>
      </c>
      <c r="C32" s="147">
        <f>IFERROR(INDEX('Annex 1 LV, HV and UMS charges'!$C$14:$C$32,MATCH($A32,'Annex 1 LV, HV and UMS charges'!$A$14:$A$297,0)),INDEX('Annex 4 LDNO charges'!$C$14:$C$118,MATCH($A32,'Annex 4 LDNO charges'!$A$14:$A$118,0)))</f>
        <v>0</v>
      </c>
      <c r="D32" s="40"/>
      <c r="E32" s="40"/>
      <c r="F32" s="194">
        <v>0.16</v>
      </c>
    </row>
    <row r="33" spans="1:6" ht="27.75" customHeight="1">
      <c r="A33" s="148" t="s">
        <v>567</v>
      </c>
      <c r="B33" s="37">
        <f>IFERROR(INDEX('Annex 1 LV, HV and UMS charges'!$B$14:$B$32,MATCH($A33,'Annex 1 LV, HV and UMS charges'!$A$14:$A$297,0)),INDEX('Annex 4 LDNO charges'!$B$14:$B$118,MATCH($A33,'Annex 4 LDNO charges'!$A$14:$A$118,0)))</f>
        <v>0</v>
      </c>
      <c r="C33" s="147" t="str">
        <f>IFERROR(INDEX('Annex 1 LV, HV and UMS charges'!$C$14:$C$32,MATCH($A33,'Annex 1 LV, HV and UMS charges'!$A$14:$A$297,0)),INDEX('Annex 4 LDNO charges'!$C$14:$C$118,MATCH($A33,'Annex 4 LDNO charges'!$A$14:$A$118,0)))</f>
        <v>0, 1, 2 or 5-8</v>
      </c>
      <c r="D33" s="194">
        <v>0.03</v>
      </c>
      <c r="E33" s="35"/>
      <c r="F33" s="194">
        <v>0.16</v>
      </c>
    </row>
    <row r="34" spans="1:6" ht="27.75" customHeight="1">
      <c r="A34" s="148" t="s">
        <v>569</v>
      </c>
      <c r="B34" s="37">
        <f>IFERROR(INDEX('Annex 1 LV, HV and UMS charges'!$B$14:$B$32,MATCH($A34,'Annex 1 LV, HV and UMS charges'!$A$14:$A$297,0)),INDEX('Annex 4 LDNO charges'!$B$14:$B$118,MATCH($A34,'Annex 4 LDNO charges'!$A$14:$A$118,0)))</f>
        <v>0</v>
      </c>
      <c r="C34" s="147" t="str">
        <f>IFERROR(INDEX('Annex 1 LV, HV and UMS charges'!$C$14:$C$32,MATCH($A34,'Annex 1 LV, HV and UMS charges'!$A$14:$A$297,0)),INDEX('Annex 4 LDNO charges'!$C$14:$C$118,MATCH($A34,'Annex 4 LDNO charges'!$A$14:$A$118,0)))</f>
        <v>0, 3, 4 or 5-8</v>
      </c>
      <c r="D34" s="40"/>
      <c r="E34" s="40"/>
      <c r="F34" s="194">
        <v>0.16</v>
      </c>
    </row>
    <row r="35" spans="1:6" ht="27.75" customHeight="1">
      <c r="A35" s="148" t="s">
        <v>571</v>
      </c>
      <c r="B35" s="37">
        <f>IFERROR(INDEX('Annex 1 LV, HV and UMS charges'!$B$14:$B$32,MATCH($A35,'Annex 1 LV, HV and UMS charges'!$A$14:$A$297,0)),INDEX('Annex 4 LDNO charges'!$B$14:$B$118,MATCH($A35,'Annex 4 LDNO charges'!$A$14:$A$118,0)))</f>
        <v>0</v>
      </c>
      <c r="C35" s="147">
        <f>IFERROR(INDEX('Annex 1 LV, HV and UMS charges'!$C$14:$C$32,MATCH($A35,'Annex 1 LV, HV and UMS charges'!$A$14:$A$297,0)),INDEX('Annex 4 LDNO charges'!$C$14:$C$118,MATCH($A35,'Annex 4 LDNO charges'!$A$14:$A$118,0)))</f>
        <v>0</v>
      </c>
      <c r="D35" s="40"/>
      <c r="E35" s="40"/>
      <c r="F35" s="194">
        <v>0.16</v>
      </c>
    </row>
    <row r="36" spans="1:6" ht="27.75" customHeight="1">
      <c r="A36" s="148" t="s">
        <v>572</v>
      </c>
      <c r="B36" s="37">
        <f>IFERROR(INDEX('Annex 1 LV, HV and UMS charges'!$B$14:$B$32,MATCH($A36,'Annex 1 LV, HV and UMS charges'!$A$14:$A$297,0)),INDEX('Annex 4 LDNO charges'!$B$14:$B$118,MATCH($A36,'Annex 4 LDNO charges'!$A$14:$A$118,0)))</f>
        <v>0</v>
      </c>
      <c r="C36" s="147">
        <f>IFERROR(INDEX('Annex 1 LV, HV and UMS charges'!$C$14:$C$32,MATCH($A36,'Annex 1 LV, HV and UMS charges'!$A$14:$A$297,0)),INDEX('Annex 4 LDNO charges'!$C$14:$C$118,MATCH($A36,'Annex 4 LDNO charges'!$A$14:$A$118,0)))</f>
        <v>0</v>
      </c>
      <c r="D36" s="40"/>
      <c r="E36" s="40"/>
      <c r="F36" s="194">
        <v>0.16</v>
      </c>
    </row>
    <row r="37" spans="1:6" ht="27.75" customHeight="1">
      <c r="A37" s="148" t="s">
        <v>573</v>
      </c>
      <c r="B37" s="37">
        <f>IFERROR(INDEX('Annex 1 LV, HV and UMS charges'!$B$14:$B$32,MATCH($A37,'Annex 1 LV, HV and UMS charges'!$A$14:$A$297,0)),INDEX('Annex 4 LDNO charges'!$B$14:$B$118,MATCH($A37,'Annex 4 LDNO charges'!$A$14:$A$118,0)))</f>
        <v>0</v>
      </c>
      <c r="C37" s="147">
        <f>IFERROR(INDEX('Annex 1 LV, HV and UMS charges'!$C$14:$C$32,MATCH($A37,'Annex 1 LV, HV and UMS charges'!$A$14:$A$297,0)),INDEX('Annex 4 LDNO charges'!$C$14:$C$118,MATCH($A37,'Annex 4 LDNO charges'!$A$14:$A$118,0)))</f>
        <v>0</v>
      </c>
      <c r="D37" s="40"/>
      <c r="E37" s="40"/>
      <c r="F37" s="194">
        <v>0.16</v>
      </c>
    </row>
    <row r="38" spans="1:6" ht="27.75" customHeight="1">
      <c r="A38" s="148" t="s">
        <v>574</v>
      </c>
      <c r="B38" s="37">
        <f>IFERROR(INDEX('Annex 1 LV, HV and UMS charges'!$B$14:$B$32,MATCH($A38,'Annex 1 LV, HV and UMS charges'!$A$14:$A$297,0)),INDEX('Annex 4 LDNO charges'!$B$14:$B$118,MATCH($A38,'Annex 4 LDNO charges'!$A$14:$A$118,0)))</f>
        <v>0</v>
      </c>
      <c r="C38" s="147">
        <f>IFERROR(INDEX('Annex 1 LV, HV and UMS charges'!$C$14:$C$32,MATCH($A38,'Annex 1 LV, HV and UMS charges'!$A$14:$A$297,0)),INDEX('Annex 4 LDNO charges'!$C$14:$C$118,MATCH($A38,'Annex 4 LDNO charges'!$A$14:$A$118,0)))</f>
        <v>0</v>
      </c>
      <c r="D38" s="40"/>
      <c r="E38" s="40"/>
      <c r="F38" s="194">
        <v>0.16</v>
      </c>
    </row>
    <row r="39" spans="1:6" ht="27.75" customHeight="1">
      <c r="A39" s="148" t="s">
        <v>575</v>
      </c>
      <c r="B39" s="37">
        <f>IFERROR(INDEX('Annex 1 LV, HV and UMS charges'!$B$14:$B$32,MATCH($A39,'Annex 1 LV, HV and UMS charges'!$A$14:$A$297,0)),INDEX('Annex 4 LDNO charges'!$B$14:$B$118,MATCH($A39,'Annex 4 LDNO charges'!$A$14:$A$118,0)))</f>
        <v>0</v>
      </c>
      <c r="C39" s="147">
        <f>IFERROR(INDEX('Annex 1 LV, HV and UMS charges'!$C$14:$C$32,MATCH($A39,'Annex 1 LV, HV and UMS charges'!$A$14:$A$297,0)),INDEX('Annex 4 LDNO charges'!$C$14:$C$118,MATCH($A39,'Annex 4 LDNO charges'!$A$14:$A$118,0)))</f>
        <v>0</v>
      </c>
      <c r="D39" s="40"/>
      <c r="E39" s="40"/>
      <c r="F39" s="194">
        <v>0.16</v>
      </c>
    </row>
    <row r="40" spans="1:6" ht="27.75" customHeight="1">
      <c r="A40" s="148" t="s">
        <v>576</v>
      </c>
      <c r="B40" s="37">
        <f>IFERROR(INDEX('Annex 1 LV, HV and UMS charges'!$B$14:$B$32,MATCH($A40,'Annex 1 LV, HV and UMS charges'!$A$14:$A$297,0)),INDEX('Annex 4 LDNO charges'!$B$14:$B$118,MATCH($A40,'Annex 4 LDNO charges'!$A$14:$A$118,0)))</f>
        <v>0</v>
      </c>
      <c r="C40" s="147">
        <f>IFERROR(INDEX('Annex 1 LV, HV and UMS charges'!$C$14:$C$32,MATCH($A40,'Annex 1 LV, HV and UMS charges'!$A$14:$A$297,0)),INDEX('Annex 4 LDNO charges'!$C$14:$C$118,MATCH($A40,'Annex 4 LDNO charges'!$A$14:$A$118,0)))</f>
        <v>0</v>
      </c>
      <c r="D40" s="40"/>
      <c r="E40" s="40"/>
      <c r="F40" s="194">
        <v>0.16</v>
      </c>
    </row>
    <row r="41" spans="1:6" ht="27.75" customHeight="1">
      <c r="A41" s="148" t="s">
        <v>583</v>
      </c>
      <c r="B41" s="37">
        <f>IFERROR(INDEX('Annex 1 LV, HV and UMS charges'!$B$14:$B$32,MATCH($A41,'Annex 1 LV, HV and UMS charges'!$A$14:$A$297,0)),INDEX('Annex 4 LDNO charges'!$B$14:$B$118,MATCH($A41,'Annex 4 LDNO charges'!$A$14:$A$118,0)))</f>
        <v>0</v>
      </c>
      <c r="C41" s="147" t="str">
        <f>IFERROR(INDEX('Annex 1 LV, HV and UMS charges'!$C$14:$C$32,MATCH($A41,'Annex 1 LV, HV and UMS charges'!$A$14:$A$297,0)),INDEX('Annex 4 LDNO charges'!$C$14:$C$118,MATCH($A41,'Annex 4 LDNO charges'!$A$14:$A$118,0)))</f>
        <v>0, 1, 2 or 5-8</v>
      </c>
      <c r="D41" s="194">
        <v>0.03</v>
      </c>
      <c r="E41" s="35"/>
      <c r="F41" s="194">
        <v>0.16</v>
      </c>
    </row>
    <row r="42" spans="1:6" ht="27.75" customHeight="1">
      <c r="A42" s="148" t="s">
        <v>585</v>
      </c>
      <c r="B42" s="37">
        <f>IFERROR(INDEX('Annex 1 LV, HV and UMS charges'!$B$14:$B$32,MATCH($A42,'Annex 1 LV, HV and UMS charges'!$A$14:$A$297,0)),INDEX('Annex 4 LDNO charges'!$B$14:$B$118,MATCH($A42,'Annex 4 LDNO charges'!$A$14:$A$118,0)))</f>
        <v>0</v>
      </c>
      <c r="C42" s="147" t="str">
        <f>IFERROR(INDEX('Annex 1 LV, HV and UMS charges'!$C$14:$C$32,MATCH($A42,'Annex 1 LV, HV and UMS charges'!$A$14:$A$297,0)),INDEX('Annex 4 LDNO charges'!$C$14:$C$118,MATCH($A42,'Annex 4 LDNO charges'!$A$14:$A$118,0)))</f>
        <v>0, 3, 4 or 5-8</v>
      </c>
      <c r="D42" s="40"/>
      <c r="E42" s="40"/>
      <c r="F42" s="194">
        <v>0.16</v>
      </c>
    </row>
    <row r="43" spans="1:6" ht="27.75" customHeight="1">
      <c r="A43" s="148" t="s">
        <v>587</v>
      </c>
      <c r="B43" s="37">
        <f>IFERROR(INDEX('Annex 1 LV, HV and UMS charges'!$B$14:$B$32,MATCH($A43,'Annex 1 LV, HV and UMS charges'!$A$14:$A$297,0)),INDEX('Annex 4 LDNO charges'!$B$14:$B$118,MATCH($A43,'Annex 4 LDNO charges'!$A$14:$A$118,0)))</f>
        <v>0</v>
      </c>
      <c r="C43" s="147">
        <f>IFERROR(INDEX('Annex 1 LV, HV and UMS charges'!$C$14:$C$32,MATCH($A43,'Annex 1 LV, HV and UMS charges'!$A$14:$A$297,0)),INDEX('Annex 4 LDNO charges'!$C$14:$C$118,MATCH($A43,'Annex 4 LDNO charges'!$A$14:$A$118,0)))</f>
        <v>0</v>
      </c>
      <c r="D43" s="40"/>
      <c r="E43" s="40"/>
      <c r="F43" s="194">
        <v>0.16</v>
      </c>
    </row>
    <row r="44" spans="1:6" ht="27.75" customHeight="1">
      <c r="A44" s="148" t="s">
        <v>588</v>
      </c>
      <c r="B44" s="37">
        <f>IFERROR(INDEX('Annex 1 LV, HV and UMS charges'!$B$14:$B$32,MATCH($A44,'Annex 1 LV, HV and UMS charges'!$A$14:$A$297,0)),INDEX('Annex 4 LDNO charges'!$B$14:$B$118,MATCH($A44,'Annex 4 LDNO charges'!$A$14:$A$118,0)))</f>
        <v>0</v>
      </c>
      <c r="C44" s="147">
        <f>IFERROR(INDEX('Annex 1 LV, HV and UMS charges'!$C$14:$C$32,MATCH($A44,'Annex 1 LV, HV and UMS charges'!$A$14:$A$297,0)),INDEX('Annex 4 LDNO charges'!$C$14:$C$118,MATCH($A44,'Annex 4 LDNO charges'!$A$14:$A$118,0)))</f>
        <v>0</v>
      </c>
      <c r="D44" s="40"/>
      <c r="E44" s="40"/>
      <c r="F44" s="194">
        <v>0.16</v>
      </c>
    </row>
    <row r="45" spans="1:6" ht="27.75" customHeight="1">
      <c r="A45" s="148" t="s">
        <v>589</v>
      </c>
      <c r="B45" s="37">
        <f>IFERROR(INDEX('Annex 1 LV, HV and UMS charges'!$B$14:$B$32,MATCH($A45,'Annex 1 LV, HV and UMS charges'!$A$14:$A$297,0)),INDEX('Annex 4 LDNO charges'!$B$14:$B$118,MATCH($A45,'Annex 4 LDNO charges'!$A$14:$A$118,0)))</f>
        <v>0</v>
      </c>
      <c r="C45" s="147">
        <f>IFERROR(INDEX('Annex 1 LV, HV and UMS charges'!$C$14:$C$32,MATCH($A45,'Annex 1 LV, HV and UMS charges'!$A$14:$A$297,0)),INDEX('Annex 4 LDNO charges'!$C$14:$C$118,MATCH($A45,'Annex 4 LDNO charges'!$A$14:$A$118,0)))</f>
        <v>0</v>
      </c>
      <c r="D45" s="40"/>
      <c r="E45" s="40"/>
      <c r="F45" s="194">
        <v>0.16</v>
      </c>
    </row>
    <row r="46" spans="1:6" ht="27.75" customHeight="1">
      <c r="A46" s="148" t="s">
        <v>590</v>
      </c>
      <c r="B46" s="37">
        <f>IFERROR(INDEX('Annex 1 LV, HV and UMS charges'!$B$14:$B$32,MATCH($A46,'Annex 1 LV, HV and UMS charges'!$A$14:$A$297,0)),INDEX('Annex 4 LDNO charges'!$B$14:$B$118,MATCH($A46,'Annex 4 LDNO charges'!$A$14:$A$118,0)))</f>
        <v>0</v>
      </c>
      <c r="C46" s="147">
        <f>IFERROR(INDEX('Annex 1 LV, HV and UMS charges'!$C$14:$C$32,MATCH($A46,'Annex 1 LV, HV and UMS charges'!$A$14:$A$297,0)),INDEX('Annex 4 LDNO charges'!$C$14:$C$118,MATCH($A46,'Annex 4 LDNO charges'!$A$14:$A$118,0)))</f>
        <v>0</v>
      </c>
      <c r="D46" s="40"/>
      <c r="E46" s="40"/>
      <c r="F46" s="194">
        <v>0.16</v>
      </c>
    </row>
    <row r="47" spans="1:6" ht="27.75" customHeight="1">
      <c r="A47" s="148" t="s">
        <v>591</v>
      </c>
      <c r="B47" s="37">
        <f>IFERROR(INDEX('Annex 1 LV, HV and UMS charges'!$B$14:$B$32,MATCH($A47,'Annex 1 LV, HV and UMS charges'!$A$14:$A$297,0)),INDEX('Annex 4 LDNO charges'!$B$14:$B$118,MATCH($A47,'Annex 4 LDNO charges'!$A$14:$A$118,0)))</f>
        <v>0</v>
      </c>
      <c r="C47" s="147">
        <f>IFERROR(INDEX('Annex 1 LV, HV and UMS charges'!$C$14:$C$32,MATCH($A47,'Annex 1 LV, HV and UMS charges'!$A$14:$A$297,0)),INDEX('Annex 4 LDNO charges'!$C$14:$C$118,MATCH($A47,'Annex 4 LDNO charges'!$A$14:$A$118,0)))</f>
        <v>0</v>
      </c>
      <c r="D47" s="40"/>
      <c r="E47" s="40"/>
      <c r="F47" s="194">
        <v>0.16</v>
      </c>
    </row>
    <row r="48" spans="1:6" ht="27.75" customHeight="1">
      <c r="A48" s="148" t="s">
        <v>592</v>
      </c>
      <c r="B48" s="37">
        <f>IFERROR(INDEX('Annex 1 LV, HV and UMS charges'!$B$14:$B$32,MATCH($A48,'Annex 1 LV, HV and UMS charges'!$A$14:$A$297,0)),INDEX('Annex 4 LDNO charges'!$B$14:$B$118,MATCH($A48,'Annex 4 LDNO charges'!$A$14:$A$118,0)))</f>
        <v>0</v>
      </c>
      <c r="C48" s="147">
        <f>IFERROR(INDEX('Annex 1 LV, HV and UMS charges'!$C$14:$C$32,MATCH($A48,'Annex 1 LV, HV and UMS charges'!$A$14:$A$297,0)),INDEX('Annex 4 LDNO charges'!$C$14:$C$118,MATCH($A48,'Annex 4 LDNO charges'!$A$14:$A$118,0)))</f>
        <v>0</v>
      </c>
      <c r="D48" s="40"/>
      <c r="E48" s="40"/>
      <c r="F48" s="194">
        <v>0.16</v>
      </c>
    </row>
    <row r="49" spans="1:6" ht="27.75" customHeight="1">
      <c r="A49" s="148" t="s">
        <v>599</v>
      </c>
      <c r="B49" s="37">
        <f>IFERROR(INDEX('Annex 1 LV, HV and UMS charges'!$B$14:$B$32,MATCH($A49,'Annex 1 LV, HV and UMS charges'!$A$14:$A$297,0)),INDEX('Annex 4 LDNO charges'!$B$14:$B$118,MATCH($A49,'Annex 4 LDNO charges'!$A$14:$A$118,0)))</f>
        <v>0</v>
      </c>
      <c r="C49" s="147" t="str">
        <f>IFERROR(INDEX('Annex 1 LV, HV and UMS charges'!$C$14:$C$32,MATCH($A49,'Annex 1 LV, HV and UMS charges'!$A$14:$A$297,0)),INDEX('Annex 4 LDNO charges'!$C$14:$C$118,MATCH($A49,'Annex 4 LDNO charges'!$A$14:$A$118,0)))</f>
        <v>0, 1, 2 or 5-8</v>
      </c>
      <c r="D49" s="194">
        <v>0.03</v>
      </c>
      <c r="E49" s="35"/>
      <c r="F49" s="194">
        <v>0.16</v>
      </c>
    </row>
    <row r="50" spans="1:6" ht="27.75" customHeight="1">
      <c r="A50" s="148" t="s">
        <v>601</v>
      </c>
      <c r="B50" s="37">
        <f>IFERROR(INDEX('Annex 1 LV, HV and UMS charges'!$B$14:$B$32,MATCH($A50,'Annex 1 LV, HV and UMS charges'!$A$14:$A$297,0)),INDEX('Annex 4 LDNO charges'!$B$14:$B$118,MATCH($A50,'Annex 4 LDNO charges'!$A$14:$A$118,0)))</f>
        <v>0</v>
      </c>
      <c r="C50" s="147" t="str">
        <f>IFERROR(INDEX('Annex 1 LV, HV and UMS charges'!$C$14:$C$32,MATCH($A50,'Annex 1 LV, HV and UMS charges'!$A$14:$A$297,0)),INDEX('Annex 4 LDNO charges'!$C$14:$C$118,MATCH($A50,'Annex 4 LDNO charges'!$A$14:$A$118,0)))</f>
        <v>0, 3, 4 or 5-8</v>
      </c>
      <c r="D50" s="40"/>
      <c r="E50" s="40"/>
      <c r="F50" s="194">
        <v>0.16</v>
      </c>
    </row>
    <row r="51" spans="1:6" ht="27.75" customHeight="1">
      <c r="A51" s="148" t="s">
        <v>603</v>
      </c>
      <c r="B51" s="37">
        <f>IFERROR(INDEX('Annex 1 LV, HV and UMS charges'!$B$14:$B$32,MATCH($A51,'Annex 1 LV, HV and UMS charges'!$A$14:$A$297,0)),INDEX('Annex 4 LDNO charges'!$B$14:$B$118,MATCH($A51,'Annex 4 LDNO charges'!$A$14:$A$118,0)))</f>
        <v>0</v>
      </c>
      <c r="C51" s="147">
        <f>IFERROR(INDEX('Annex 1 LV, HV and UMS charges'!$C$14:$C$32,MATCH($A51,'Annex 1 LV, HV and UMS charges'!$A$14:$A$297,0)),INDEX('Annex 4 LDNO charges'!$C$14:$C$118,MATCH($A51,'Annex 4 LDNO charges'!$A$14:$A$118,0)))</f>
        <v>0</v>
      </c>
      <c r="D51" s="40"/>
      <c r="E51" s="40"/>
      <c r="F51" s="194">
        <v>0.16</v>
      </c>
    </row>
    <row r="52" spans="1:6" ht="27.75" customHeight="1">
      <c r="A52" s="148" t="s">
        <v>604</v>
      </c>
      <c r="B52" s="37">
        <f>IFERROR(INDEX('Annex 1 LV, HV and UMS charges'!$B$14:$B$32,MATCH($A52,'Annex 1 LV, HV and UMS charges'!$A$14:$A$297,0)),INDEX('Annex 4 LDNO charges'!$B$14:$B$118,MATCH($A52,'Annex 4 LDNO charges'!$A$14:$A$118,0)))</f>
        <v>0</v>
      </c>
      <c r="C52" s="147">
        <f>IFERROR(INDEX('Annex 1 LV, HV and UMS charges'!$C$14:$C$32,MATCH($A52,'Annex 1 LV, HV and UMS charges'!$A$14:$A$297,0)),INDEX('Annex 4 LDNO charges'!$C$14:$C$118,MATCH($A52,'Annex 4 LDNO charges'!$A$14:$A$118,0)))</f>
        <v>0</v>
      </c>
      <c r="D52" s="40"/>
      <c r="E52" s="40"/>
      <c r="F52" s="194">
        <v>0.16</v>
      </c>
    </row>
    <row r="53" spans="1:6" ht="27.75" customHeight="1">
      <c r="A53" s="148" t="s">
        <v>605</v>
      </c>
      <c r="B53" s="37">
        <f>IFERROR(INDEX('Annex 1 LV, HV and UMS charges'!$B$14:$B$32,MATCH($A53,'Annex 1 LV, HV and UMS charges'!$A$14:$A$297,0)),INDEX('Annex 4 LDNO charges'!$B$14:$B$118,MATCH($A53,'Annex 4 LDNO charges'!$A$14:$A$118,0)))</f>
        <v>0</v>
      </c>
      <c r="C53" s="147">
        <f>IFERROR(INDEX('Annex 1 LV, HV and UMS charges'!$C$14:$C$32,MATCH($A53,'Annex 1 LV, HV and UMS charges'!$A$14:$A$297,0)),INDEX('Annex 4 LDNO charges'!$C$14:$C$118,MATCH($A53,'Annex 4 LDNO charges'!$A$14:$A$118,0)))</f>
        <v>0</v>
      </c>
      <c r="D53" s="40"/>
      <c r="E53" s="40"/>
      <c r="F53" s="194">
        <v>0.16</v>
      </c>
    </row>
    <row r="54" spans="1:6" ht="27.75" customHeight="1">
      <c r="A54" s="148" t="s">
        <v>606</v>
      </c>
      <c r="B54" s="37">
        <f>IFERROR(INDEX('Annex 1 LV, HV and UMS charges'!$B$14:$B$32,MATCH($A54,'Annex 1 LV, HV and UMS charges'!$A$14:$A$297,0)),INDEX('Annex 4 LDNO charges'!$B$14:$B$118,MATCH($A54,'Annex 4 LDNO charges'!$A$14:$A$118,0)))</f>
        <v>0</v>
      </c>
      <c r="C54" s="147">
        <f>IFERROR(INDEX('Annex 1 LV, HV and UMS charges'!$C$14:$C$32,MATCH($A54,'Annex 1 LV, HV and UMS charges'!$A$14:$A$297,0)),INDEX('Annex 4 LDNO charges'!$C$14:$C$118,MATCH($A54,'Annex 4 LDNO charges'!$A$14:$A$118,0)))</f>
        <v>0</v>
      </c>
      <c r="D54" s="40"/>
      <c r="E54" s="40"/>
      <c r="F54" s="194">
        <v>0.16</v>
      </c>
    </row>
    <row r="55" spans="1:6" ht="27.75" customHeight="1">
      <c r="A55" s="148" t="s">
        <v>607</v>
      </c>
      <c r="B55" s="37">
        <f>IFERROR(INDEX('Annex 1 LV, HV and UMS charges'!$B$14:$B$32,MATCH($A55,'Annex 1 LV, HV and UMS charges'!$A$14:$A$297,0)),INDEX('Annex 4 LDNO charges'!$B$14:$B$118,MATCH($A55,'Annex 4 LDNO charges'!$A$14:$A$118,0)))</f>
        <v>0</v>
      </c>
      <c r="C55" s="147">
        <f>IFERROR(INDEX('Annex 1 LV, HV and UMS charges'!$C$14:$C$32,MATCH($A55,'Annex 1 LV, HV and UMS charges'!$A$14:$A$297,0)),INDEX('Annex 4 LDNO charges'!$C$14:$C$118,MATCH($A55,'Annex 4 LDNO charges'!$A$14:$A$118,0)))</f>
        <v>0</v>
      </c>
      <c r="D55" s="40"/>
      <c r="E55" s="40"/>
      <c r="F55" s="194">
        <v>0.16</v>
      </c>
    </row>
    <row r="56" spans="1:6" ht="27.75" customHeight="1">
      <c r="A56" s="148" t="s">
        <v>608</v>
      </c>
      <c r="B56" s="37">
        <f>IFERROR(INDEX('Annex 1 LV, HV and UMS charges'!$B$14:$B$32,MATCH($A56,'Annex 1 LV, HV and UMS charges'!$A$14:$A$297,0)),INDEX('Annex 4 LDNO charges'!$B$14:$B$118,MATCH($A56,'Annex 4 LDNO charges'!$A$14:$A$118,0)))</f>
        <v>0</v>
      </c>
      <c r="C56" s="147">
        <f>IFERROR(INDEX('Annex 1 LV, HV and UMS charges'!$C$14:$C$32,MATCH($A56,'Annex 1 LV, HV and UMS charges'!$A$14:$A$297,0)),INDEX('Annex 4 LDNO charges'!$C$14:$C$118,MATCH($A56,'Annex 4 LDNO charges'!$A$14:$A$118,0)))</f>
        <v>0</v>
      </c>
      <c r="D56" s="40"/>
      <c r="E56" s="40"/>
      <c r="F56" s="194">
        <v>0.16</v>
      </c>
    </row>
    <row r="57" spans="1:6" ht="27.75" customHeight="1">
      <c r="A57" s="148" t="s">
        <v>615</v>
      </c>
      <c r="B57" s="37">
        <f>IFERROR(INDEX('Annex 1 LV, HV and UMS charges'!$B$14:$B$32,MATCH($A57,'Annex 1 LV, HV and UMS charges'!$A$14:$A$297,0)),INDEX('Annex 4 LDNO charges'!$B$14:$B$118,MATCH($A57,'Annex 4 LDNO charges'!$A$14:$A$118,0)))</f>
        <v>0</v>
      </c>
      <c r="C57" s="147" t="str">
        <f>IFERROR(INDEX('Annex 1 LV, HV and UMS charges'!$C$14:$C$32,MATCH($A57,'Annex 1 LV, HV and UMS charges'!$A$14:$A$297,0)),INDEX('Annex 4 LDNO charges'!$C$14:$C$118,MATCH($A57,'Annex 4 LDNO charges'!$A$14:$A$118,0)))</f>
        <v>0, 1, 2 or 5-8</v>
      </c>
      <c r="D57" s="194">
        <v>0.03</v>
      </c>
      <c r="E57" s="35"/>
      <c r="F57" s="194">
        <v>0.16</v>
      </c>
    </row>
    <row r="58" spans="1:6" ht="27.75" customHeight="1">
      <c r="A58" s="148" t="s">
        <v>617</v>
      </c>
      <c r="B58" s="37">
        <f>IFERROR(INDEX('Annex 1 LV, HV and UMS charges'!$B$14:$B$32,MATCH($A58,'Annex 1 LV, HV and UMS charges'!$A$14:$A$297,0)),INDEX('Annex 4 LDNO charges'!$B$14:$B$118,MATCH($A58,'Annex 4 LDNO charges'!$A$14:$A$118,0)))</f>
        <v>0</v>
      </c>
      <c r="C58" s="147" t="str">
        <f>IFERROR(INDEX('Annex 1 LV, HV and UMS charges'!$C$14:$C$32,MATCH($A58,'Annex 1 LV, HV and UMS charges'!$A$14:$A$297,0)),INDEX('Annex 4 LDNO charges'!$C$14:$C$118,MATCH($A58,'Annex 4 LDNO charges'!$A$14:$A$118,0)))</f>
        <v>0, 3, 4 or 5-8</v>
      </c>
      <c r="D58" s="40"/>
      <c r="E58" s="40"/>
      <c r="F58" s="194">
        <v>0.16</v>
      </c>
    </row>
    <row r="59" spans="1:6" ht="27.75" customHeight="1">
      <c r="A59" s="148" t="s">
        <v>619</v>
      </c>
      <c r="B59" s="37">
        <f>IFERROR(INDEX('Annex 1 LV, HV and UMS charges'!$B$14:$B$32,MATCH($A59,'Annex 1 LV, HV and UMS charges'!$A$14:$A$297,0)),INDEX('Annex 4 LDNO charges'!$B$14:$B$118,MATCH($A59,'Annex 4 LDNO charges'!$A$14:$A$118,0)))</f>
        <v>0</v>
      </c>
      <c r="C59" s="147">
        <f>IFERROR(INDEX('Annex 1 LV, HV and UMS charges'!$C$14:$C$32,MATCH($A59,'Annex 1 LV, HV and UMS charges'!$A$14:$A$297,0)),INDEX('Annex 4 LDNO charges'!$C$14:$C$118,MATCH($A59,'Annex 4 LDNO charges'!$A$14:$A$118,0)))</f>
        <v>0</v>
      </c>
      <c r="D59" s="40"/>
      <c r="E59" s="40"/>
      <c r="F59" s="194">
        <v>0.16</v>
      </c>
    </row>
    <row r="60" spans="1:6" ht="27.75" customHeight="1">
      <c r="A60" s="148" t="s">
        <v>620</v>
      </c>
      <c r="B60" s="37">
        <f>IFERROR(INDEX('Annex 1 LV, HV and UMS charges'!$B$14:$B$32,MATCH($A60,'Annex 1 LV, HV and UMS charges'!$A$14:$A$297,0)),INDEX('Annex 4 LDNO charges'!$B$14:$B$118,MATCH($A60,'Annex 4 LDNO charges'!$A$14:$A$118,0)))</f>
        <v>0</v>
      </c>
      <c r="C60" s="147">
        <f>IFERROR(INDEX('Annex 1 LV, HV and UMS charges'!$C$14:$C$32,MATCH($A60,'Annex 1 LV, HV and UMS charges'!$A$14:$A$297,0)),INDEX('Annex 4 LDNO charges'!$C$14:$C$118,MATCH($A60,'Annex 4 LDNO charges'!$A$14:$A$118,0)))</f>
        <v>0</v>
      </c>
      <c r="D60" s="40"/>
      <c r="E60" s="40"/>
      <c r="F60" s="194">
        <v>0.16</v>
      </c>
    </row>
    <row r="61" spans="1:6" ht="27.75" customHeight="1">
      <c r="A61" s="148" t="s">
        <v>621</v>
      </c>
      <c r="B61" s="37">
        <f>IFERROR(INDEX('Annex 1 LV, HV and UMS charges'!$B$14:$B$32,MATCH($A61,'Annex 1 LV, HV and UMS charges'!$A$14:$A$297,0)),INDEX('Annex 4 LDNO charges'!$B$14:$B$118,MATCH($A61,'Annex 4 LDNO charges'!$A$14:$A$118,0)))</f>
        <v>0</v>
      </c>
      <c r="C61" s="147">
        <f>IFERROR(INDEX('Annex 1 LV, HV and UMS charges'!$C$14:$C$32,MATCH($A61,'Annex 1 LV, HV and UMS charges'!$A$14:$A$297,0)),INDEX('Annex 4 LDNO charges'!$C$14:$C$118,MATCH($A61,'Annex 4 LDNO charges'!$A$14:$A$118,0)))</f>
        <v>0</v>
      </c>
      <c r="D61" s="40"/>
      <c r="E61" s="40"/>
      <c r="F61" s="194">
        <v>0.16</v>
      </c>
    </row>
    <row r="62" spans="1:6" ht="27.75" customHeight="1">
      <c r="A62" s="148" t="s">
        <v>622</v>
      </c>
      <c r="B62" s="37">
        <f>IFERROR(INDEX('Annex 1 LV, HV and UMS charges'!$B$14:$B$32,MATCH($A62,'Annex 1 LV, HV and UMS charges'!$A$14:$A$297,0)),INDEX('Annex 4 LDNO charges'!$B$14:$B$118,MATCH($A62,'Annex 4 LDNO charges'!$A$14:$A$118,0)))</f>
        <v>0</v>
      </c>
      <c r="C62" s="147">
        <f>IFERROR(INDEX('Annex 1 LV, HV and UMS charges'!$C$14:$C$32,MATCH($A62,'Annex 1 LV, HV and UMS charges'!$A$14:$A$297,0)),INDEX('Annex 4 LDNO charges'!$C$14:$C$118,MATCH($A62,'Annex 4 LDNO charges'!$A$14:$A$118,0)))</f>
        <v>0</v>
      </c>
      <c r="D62" s="40"/>
      <c r="E62" s="40"/>
      <c r="F62" s="194">
        <v>0.16</v>
      </c>
    </row>
    <row r="63" spans="1:6" ht="27.75" customHeight="1">
      <c r="A63" s="148" t="s">
        <v>623</v>
      </c>
      <c r="B63" s="37">
        <f>IFERROR(INDEX('Annex 1 LV, HV and UMS charges'!$B$14:$B$32,MATCH($A63,'Annex 1 LV, HV and UMS charges'!$A$14:$A$297,0)),INDEX('Annex 4 LDNO charges'!$B$14:$B$118,MATCH($A63,'Annex 4 LDNO charges'!$A$14:$A$118,0)))</f>
        <v>0</v>
      </c>
      <c r="C63" s="147">
        <f>IFERROR(INDEX('Annex 1 LV, HV and UMS charges'!$C$14:$C$32,MATCH($A63,'Annex 1 LV, HV and UMS charges'!$A$14:$A$297,0)),INDEX('Annex 4 LDNO charges'!$C$14:$C$118,MATCH($A63,'Annex 4 LDNO charges'!$A$14:$A$118,0)))</f>
        <v>0</v>
      </c>
      <c r="D63" s="40"/>
      <c r="E63" s="40"/>
      <c r="F63" s="194">
        <v>0.16</v>
      </c>
    </row>
    <row r="64" spans="1:6" ht="27.75" customHeight="1">
      <c r="A64" s="148" t="s">
        <v>624</v>
      </c>
      <c r="B64" s="37">
        <f>IFERROR(INDEX('Annex 1 LV, HV and UMS charges'!$B$14:$B$32,MATCH($A64,'Annex 1 LV, HV and UMS charges'!$A$14:$A$297,0)),INDEX('Annex 4 LDNO charges'!$B$14:$B$118,MATCH($A64,'Annex 4 LDNO charges'!$A$14:$A$118,0)))</f>
        <v>0</v>
      </c>
      <c r="C64" s="147">
        <f>IFERROR(INDEX('Annex 1 LV, HV and UMS charges'!$C$14:$C$32,MATCH($A64,'Annex 1 LV, HV and UMS charges'!$A$14:$A$297,0)),INDEX('Annex 4 LDNO charges'!$C$14:$C$118,MATCH($A64,'Annex 4 LDNO charges'!$A$14:$A$118,0)))</f>
        <v>0</v>
      </c>
      <c r="D64" s="40"/>
      <c r="E64" s="40"/>
      <c r="F64" s="194">
        <v>0.16</v>
      </c>
    </row>
    <row r="65" spans="1:1" ht="27.75" customHeight="1">
      <c r="A65" s="2" t="s">
        <v>784</v>
      </c>
    </row>
    <row r="66" spans="1:1" ht="27.75" customHeight="1">
      <c r="A66" s="2" t="s">
        <v>785</v>
      </c>
    </row>
    <row r="67" spans="1:1" ht="27.75" customHeight="1">
      <c r="A67" s="2" t="s">
        <v>786</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9 B13:B15 B49:B53 B41:B45 B33:B37 B25:B29 B17:B21 B57:B61 B10:B12 B62:B64 B22:B24 B30:B32 B38:B40 B46:B48 B54:B56 B16 C13:C15 C49:C53 C41:C45 C33:C37 C25:C29 C17:C21 C57:C61 C10:C12 C62:C64 C22:C24 C30:C32 C38:C40 C46:C48 C54:C56 C1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734"/>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43" t="s">
        <v>33</v>
      </c>
      <c r="B1" s="3"/>
      <c r="C1" s="2"/>
      <c r="E1" s="10"/>
      <c r="F1" s="4"/>
      <c r="G1" s="4"/>
    </row>
    <row r="2" spans="1:7" s="11" customFormat="1" ht="27" customHeight="1">
      <c r="A2" s="258" t="str">
        <f>Overview!B4&amp; " - Effective from "&amp;Overview!D4&amp;" - "&amp;Overview!E4&amp;" Nodal/Zonal charges"</f>
        <v>Southern Electric Power Distribution plc - Effective from 1 April 2021 - Final Nodal/Zonal charges</v>
      </c>
      <c r="B2" s="288"/>
      <c r="C2" s="288"/>
      <c r="D2" s="289"/>
    </row>
    <row r="3" spans="1:7" ht="60.75" customHeight="1">
      <c r="A3" s="19" t="s">
        <v>787</v>
      </c>
      <c r="B3" s="19" t="s">
        <v>788</v>
      </c>
      <c r="C3" s="19" t="s">
        <v>789</v>
      </c>
      <c r="D3" s="19" t="s">
        <v>790</v>
      </c>
    </row>
    <row r="4" spans="1:7" ht="21.75" customHeight="1">
      <c r="A4" s="7">
        <v>1</v>
      </c>
      <c r="B4" s="8" t="s">
        <v>791</v>
      </c>
      <c r="C4" s="179">
        <v>4.46795506449845</v>
      </c>
      <c r="D4" s="179">
        <v>0</v>
      </c>
    </row>
    <row r="5" spans="1:7" ht="21.75" customHeight="1">
      <c r="A5" s="7">
        <v>2</v>
      </c>
      <c r="B5" s="8" t="s">
        <v>792</v>
      </c>
      <c r="C5" s="179">
        <v>0</v>
      </c>
      <c r="D5" s="179">
        <v>0</v>
      </c>
    </row>
    <row r="6" spans="1:7" ht="21.75" customHeight="1">
      <c r="A6" s="7">
        <v>3</v>
      </c>
      <c r="B6" s="8" t="s">
        <v>793</v>
      </c>
      <c r="C6" s="179">
        <v>11.799855222019101</v>
      </c>
      <c r="D6" s="179">
        <v>0</v>
      </c>
    </row>
    <row r="7" spans="1:7" ht="21.75" customHeight="1">
      <c r="A7" s="7">
        <v>4</v>
      </c>
      <c r="B7" s="8" t="s">
        <v>794</v>
      </c>
      <c r="C7" s="179">
        <v>4.5922769481053898</v>
      </c>
      <c r="D7" s="179">
        <v>0</v>
      </c>
    </row>
    <row r="8" spans="1:7" ht="21.75" customHeight="1">
      <c r="A8" s="7">
        <v>5</v>
      </c>
      <c r="B8" s="8" t="s">
        <v>795</v>
      </c>
      <c r="C8" s="179">
        <v>0</v>
      </c>
      <c r="D8" s="179">
        <v>0</v>
      </c>
    </row>
    <row r="9" spans="1:7" ht="21.75" customHeight="1">
      <c r="A9" s="7">
        <v>6</v>
      </c>
      <c r="B9" s="8" t="s">
        <v>796</v>
      </c>
      <c r="C9" s="179">
        <v>0</v>
      </c>
      <c r="D9" s="179">
        <v>0</v>
      </c>
    </row>
    <row r="10" spans="1:7" ht="21.75" customHeight="1">
      <c r="A10" s="7">
        <v>7</v>
      </c>
      <c r="B10" s="8" t="s">
        <v>797</v>
      </c>
      <c r="C10" s="179">
        <v>0.67525540285988594</v>
      </c>
      <c r="D10" s="179">
        <v>0</v>
      </c>
    </row>
    <row r="11" spans="1:7" ht="21.75" customHeight="1">
      <c r="A11" s="7">
        <v>8</v>
      </c>
      <c r="B11" s="8" t="s">
        <v>798</v>
      </c>
      <c r="C11" s="179">
        <v>0</v>
      </c>
      <c r="D11" s="179">
        <v>0</v>
      </c>
    </row>
    <row r="12" spans="1:7" ht="21.75" customHeight="1">
      <c r="A12" s="7">
        <v>9</v>
      </c>
      <c r="B12" s="8" t="s">
        <v>799</v>
      </c>
      <c r="C12" s="179">
        <v>0</v>
      </c>
      <c r="D12" s="179">
        <v>0</v>
      </c>
    </row>
    <row r="13" spans="1:7" ht="21.75" customHeight="1">
      <c r="A13" s="7">
        <v>10</v>
      </c>
      <c r="B13" s="8" t="s">
        <v>800</v>
      </c>
      <c r="C13" s="179">
        <v>0</v>
      </c>
      <c r="D13" s="179">
        <v>0</v>
      </c>
    </row>
    <row r="14" spans="1:7" ht="21.75" customHeight="1">
      <c r="A14" s="7">
        <v>11</v>
      </c>
      <c r="B14" s="8" t="s">
        <v>801</v>
      </c>
      <c r="C14" s="179">
        <v>0</v>
      </c>
      <c r="D14" s="179">
        <v>0</v>
      </c>
    </row>
    <row r="15" spans="1:7" ht="21.75" customHeight="1">
      <c r="A15" s="7">
        <v>12</v>
      </c>
      <c r="B15" s="8" t="s">
        <v>802</v>
      </c>
      <c r="C15" s="179">
        <v>0</v>
      </c>
      <c r="D15" s="179">
        <v>0</v>
      </c>
    </row>
    <row r="16" spans="1:7" ht="21.75" customHeight="1">
      <c r="A16" s="7">
        <v>13</v>
      </c>
      <c r="B16" s="8" t="s">
        <v>803</v>
      </c>
      <c r="C16" s="179">
        <v>5.6191592455343997</v>
      </c>
      <c r="D16" s="179">
        <v>0</v>
      </c>
    </row>
    <row r="17" spans="1:4" ht="21.75" customHeight="1">
      <c r="A17" s="7">
        <v>14</v>
      </c>
      <c r="B17" s="8" t="s">
        <v>804</v>
      </c>
      <c r="C17" s="179">
        <v>3.16619398788252</v>
      </c>
      <c r="D17" s="179">
        <v>0</v>
      </c>
    </row>
    <row r="18" spans="1:4" ht="21.75" customHeight="1">
      <c r="A18" s="7">
        <v>15</v>
      </c>
      <c r="B18" s="8" t="s">
        <v>805</v>
      </c>
      <c r="C18" s="179">
        <v>0</v>
      </c>
      <c r="D18" s="179">
        <v>0</v>
      </c>
    </row>
    <row r="19" spans="1:4" ht="21.75" customHeight="1">
      <c r="A19" s="7">
        <v>16</v>
      </c>
      <c r="B19" s="8" t="s">
        <v>806</v>
      </c>
      <c r="C19" s="179">
        <v>7.4523766606661797</v>
      </c>
      <c r="D19" s="179">
        <v>0</v>
      </c>
    </row>
    <row r="20" spans="1:4" ht="21.75" customHeight="1">
      <c r="A20" s="7">
        <v>17</v>
      </c>
      <c r="B20" s="8" t="s">
        <v>807</v>
      </c>
      <c r="C20" s="179">
        <v>0</v>
      </c>
      <c r="D20" s="179">
        <v>0</v>
      </c>
    </row>
    <row r="21" spans="1:4" ht="21.75" customHeight="1">
      <c r="A21" s="7">
        <v>18</v>
      </c>
      <c r="B21" s="8" t="s">
        <v>808</v>
      </c>
      <c r="C21" s="179">
        <v>0</v>
      </c>
      <c r="D21" s="179">
        <v>0</v>
      </c>
    </row>
    <row r="22" spans="1:4" ht="21.75" customHeight="1">
      <c r="A22" s="7">
        <v>19</v>
      </c>
      <c r="B22" s="8" t="s">
        <v>809</v>
      </c>
      <c r="C22" s="179">
        <v>0</v>
      </c>
      <c r="D22" s="179">
        <v>0</v>
      </c>
    </row>
    <row r="23" spans="1:4" ht="21.75" customHeight="1">
      <c r="A23" s="7">
        <v>20</v>
      </c>
      <c r="B23" s="8" t="s">
        <v>810</v>
      </c>
      <c r="C23" s="179">
        <v>0</v>
      </c>
      <c r="D23" s="179">
        <v>0</v>
      </c>
    </row>
    <row r="24" spans="1:4" ht="21.75" customHeight="1">
      <c r="A24" s="7">
        <v>21</v>
      </c>
      <c r="B24" s="8" t="s">
        <v>811</v>
      </c>
      <c r="C24" s="179">
        <v>0</v>
      </c>
      <c r="D24" s="179">
        <v>0</v>
      </c>
    </row>
    <row r="25" spans="1:4" ht="21.75" customHeight="1">
      <c r="A25" s="7">
        <v>22</v>
      </c>
      <c r="B25" s="8" t="s">
        <v>812</v>
      </c>
      <c r="C25" s="179">
        <v>0</v>
      </c>
      <c r="D25" s="179">
        <v>0</v>
      </c>
    </row>
    <row r="26" spans="1:4" ht="21.75" customHeight="1">
      <c r="A26" s="7">
        <v>23</v>
      </c>
      <c r="B26" s="8" t="s">
        <v>813</v>
      </c>
      <c r="C26" s="179">
        <v>0</v>
      </c>
      <c r="D26" s="179">
        <v>0</v>
      </c>
    </row>
    <row r="27" spans="1:4" ht="21.75" customHeight="1">
      <c r="A27" s="7">
        <v>26</v>
      </c>
      <c r="B27" s="8" t="s">
        <v>814</v>
      </c>
      <c r="C27" s="179">
        <v>0</v>
      </c>
      <c r="D27" s="179">
        <v>0</v>
      </c>
    </row>
    <row r="28" spans="1:4" ht="21.75" customHeight="1">
      <c r="A28" s="7">
        <v>27</v>
      </c>
      <c r="B28" s="8" t="s">
        <v>815</v>
      </c>
      <c r="C28" s="179">
        <v>0.26927411153188202</v>
      </c>
      <c r="D28" s="179">
        <v>0</v>
      </c>
    </row>
    <row r="29" spans="1:4" ht="21.75" customHeight="1">
      <c r="A29" s="7">
        <v>28</v>
      </c>
      <c r="B29" s="8" t="s">
        <v>816</v>
      </c>
      <c r="C29" s="179">
        <v>0</v>
      </c>
      <c r="D29" s="179">
        <v>4.46795506449845</v>
      </c>
    </row>
    <row r="30" spans="1:4" ht="21.75" customHeight="1">
      <c r="A30" s="7">
        <v>29</v>
      </c>
      <c r="B30" s="8" t="s">
        <v>817</v>
      </c>
      <c r="C30" s="179">
        <v>1.7294152058855301</v>
      </c>
      <c r="D30" s="179">
        <v>5.6191592455343997</v>
      </c>
    </row>
    <row r="31" spans="1:4" ht="21.75" customHeight="1">
      <c r="A31" s="7">
        <v>30</v>
      </c>
      <c r="B31" s="8" t="s">
        <v>818</v>
      </c>
      <c r="C31" s="179">
        <v>0</v>
      </c>
      <c r="D31" s="179">
        <v>4.46795506449845</v>
      </c>
    </row>
    <row r="32" spans="1:4" ht="21.75" customHeight="1">
      <c r="A32" s="7">
        <v>42</v>
      </c>
      <c r="B32" s="8" t="s">
        <v>819</v>
      </c>
      <c r="C32" s="179">
        <v>0</v>
      </c>
      <c r="D32" s="179">
        <v>4.5922769481053898</v>
      </c>
    </row>
    <row r="33" spans="1:4" ht="21.75" customHeight="1">
      <c r="A33" s="7">
        <v>43</v>
      </c>
      <c r="B33" s="8" t="s">
        <v>820</v>
      </c>
      <c r="C33" s="179">
        <v>0</v>
      </c>
      <c r="D33" s="179">
        <v>4.5922769481053898</v>
      </c>
    </row>
    <row r="34" spans="1:4" ht="21.75" customHeight="1">
      <c r="A34" s="7">
        <v>46</v>
      </c>
      <c r="B34" s="8" t="s">
        <v>821</v>
      </c>
      <c r="C34" s="179">
        <v>0</v>
      </c>
      <c r="D34" s="179">
        <v>0</v>
      </c>
    </row>
    <row r="35" spans="1:4" ht="21.75" customHeight="1">
      <c r="A35" s="7">
        <v>47</v>
      </c>
      <c r="B35" s="8" t="s">
        <v>822</v>
      </c>
      <c r="C35" s="179">
        <v>0</v>
      </c>
      <c r="D35" s="179">
        <v>11.799855222019101</v>
      </c>
    </row>
    <row r="36" spans="1:4" ht="21.75" customHeight="1">
      <c r="A36" s="7">
        <v>48</v>
      </c>
      <c r="B36" s="8" t="s">
        <v>823</v>
      </c>
      <c r="C36" s="179">
        <v>4.4145997163562303</v>
      </c>
      <c r="D36" s="179">
        <v>0</v>
      </c>
    </row>
    <row r="37" spans="1:4" ht="21.75" customHeight="1">
      <c r="A37" s="7">
        <v>49</v>
      </c>
      <c r="B37" s="8" t="s">
        <v>824</v>
      </c>
      <c r="C37" s="179">
        <v>0</v>
      </c>
      <c r="D37" s="179">
        <v>4.46795506449845</v>
      </c>
    </row>
    <row r="38" spans="1:4" ht="21.75" customHeight="1">
      <c r="A38" s="7">
        <v>52</v>
      </c>
      <c r="B38" s="8" t="s">
        <v>825</v>
      </c>
      <c r="C38" s="179">
        <v>0</v>
      </c>
      <c r="D38" s="179">
        <v>0</v>
      </c>
    </row>
    <row r="39" spans="1:4" ht="21.75" customHeight="1">
      <c r="A39" s="7">
        <v>53</v>
      </c>
      <c r="B39" s="8" t="s">
        <v>826</v>
      </c>
      <c r="C39" s="179">
        <v>0</v>
      </c>
      <c r="D39" s="179">
        <v>0</v>
      </c>
    </row>
    <row r="40" spans="1:4" ht="21.75" customHeight="1">
      <c r="A40" s="7">
        <v>54</v>
      </c>
      <c r="B40" s="8" t="s">
        <v>827</v>
      </c>
      <c r="C40" s="179">
        <v>0</v>
      </c>
      <c r="D40" s="179">
        <v>0</v>
      </c>
    </row>
    <row r="41" spans="1:4" ht="21.75" customHeight="1">
      <c r="A41" s="7">
        <v>55</v>
      </c>
      <c r="B41" s="8" t="s">
        <v>828</v>
      </c>
      <c r="C41" s="179">
        <v>0</v>
      </c>
      <c r="D41" s="179">
        <v>11.799855222019101</v>
      </c>
    </row>
    <row r="42" spans="1:4" ht="21.75" customHeight="1">
      <c r="A42" s="7">
        <v>56</v>
      </c>
      <c r="B42" s="8" t="s">
        <v>829</v>
      </c>
      <c r="C42" s="179">
        <v>0</v>
      </c>
      <c r="D42" s="179">
        <v>0</v>
      </c>
    </row>
    <row r="43" spans="1:4" ht="21.75" customHeight="1">
      <c r="A43" s="7">
        <v>57</v>
      </c>
      <c r="B43" s="8" t="s">
        <v>830</v>
      </c>
      <c r="C43" s="179">
        <v>0</v>
      </c>
      <c r="D43" s="179">
        <v>4.46795506449845</v>
      </c>
    </row>
    <row r="44" spans="1:4" ht="21.75" customHeight="1">
      <c r="A44" s="7">
        <v>58</v>
      </c>
      <c r="B44" s="8" t="s">
        <v>831</v>
      </c>
      <c r="C44" s="179">
        <v>0</v>
      </c>
      <c r="D44" s="179">
        <v>0</v>
      </c>
    </row>
    <row r="45" spans="1:4" ht="21.75" customHeight="1">
      <c r="A45" s="7">
        <v>59</v>
      </c>
      <c r="B45" s="8" t="s">
        <v>832</v>
      </c>
      <c r="C45" s="179">
        <v>0</v>
      </c>
      <c r="D45" s="179">
        <v>4.5922769481053898</v>
      </c>
    </row>
    <row r="46" spans="1:4" ht="21.75" customHeight="1">
      <c r="A46" s="7">
        <v>60</v>
      </c>
      <c r="B46" s="8" t="s">
        <v>833</v>
      </c>
      <c r="C46" s="179">
        <v>1.70169263239044</v>
      </c>
      <c r="D46" s="179">
        <v>4.5922769481053898</v>
      </c>
    </row>
    <row r="47" spans="1:4" ht="21.75" customHeight="1">
      <c r="A47" s="7">
        <v>61</v>
      </c>
      <c r="B47" s="8" t="s">
        <v>834</v>
      </c>
      <c r="C47" s="179">
        <v>0</v>
      </c>
      <c r="D47" s="179">
        <v>4.5922769481053898</v>
      </c>
    </row>
    <row r="48" spans="1:4" ht="21.75" customHeight="1">
      <c r="A48" s="7">
        <v>66</v>
      </c>
      <c r="B48" s="8" t="s">
        <v>835</v>
      </c>
      <c r="C48" s="179">
        <v>0</v>
      </c>
      <c r="D48" s="179">
        <v>4.5922769481053898</v>
      </c>
    </row>
    <row r="49" spans="1:4" ht="21.75" customHeight="1">
      <c r="A49" s="7">
        <v>67</v>
      </c>
      <c r="B49" s="8" t="s">
        <v>836</v>
      </c>
      <c r="C49" s="179">
        <v>0</v>
      </c>
      <c r="D49" s="179">
        <v>4.5922769481053898</v>
      </c>
    </row>
    <row r="50" spans="1:4" ht="21.75" customHeight="1">
      <c r="A50" s="7">
        <v>68</v>
      </c>
      <c r="B50" s="8" t="s">
        <v>837</v>
      </c>
      <c r="C50" s="179">
        <v>0</v>
      </c>
      <c r="D50" s="179">
        <v>4.5922769481053898</v>
      </c>
    </row>
    <row r="51" spans="1:4" ht="21.75" customHeight="1">
      <c r="A51" s="7">
        <v>69</v>
      </c>
      <c r="B51" s="8" t="s">
        <v>838</v>
      </c>
      <c r="C51" s="179">
        <v>0</v>
      </c>
      <c r="D51" s="179">
        <v>0</v>
      </c>
    </row>
    <row r="52" spans="1:4" ht="21.75" customHeight="1">
      <c r="A52" s="7">
        <v>70</v>
      </c>
      <c r="B52" s="8" t="s">
        <v>839</v>
      </c>
      <c r="C52" s="179">
        <v>3.5908746808641698</v>
      </c>
      <c r="D52" s="179">
        <v>11.799855222019101</v>
      </c>
    </row>
    <row r="53" spans="1:4" ht="21.75" customHeight="1">
      <c r="A53" s="7">
        <v>71</v>
      </c>
      <c r="B53" s="8" t="s">
        <v>840</v>
      </c>
      <c r="C53" s="179">
        <v>0</v>
      </c>
      <c r="D53" s="179">
        <v>4.46795506449845</v>
      </c>
    </row>
    <row r="54" spans="1:4" ht="21.75" customHeight="1">
      <c r="A54" s="7">
        <v>72</v>
      </c>
      <c r="B54" s="8" t="s">
        <v>841</v>
      </c>
      <c r="C54" s="179">
        <v>0</v>
      </c>
      <c r="D54" s="179">
        <v>5.6191592455343997</v>
      </c>
    </row>
    <row r="55" spans="1:4" ht="21.75" customHeight="1">
      <c r="A55" s="7">
        <v>73</v>
      </c>
      <c r="B55" s="8" t="s">
        <v>842</v>
      </c>
      <c r="C55" s="179">
        <v>18.5324518969149</v>
      </c>
      <c r="D55" s="179">
        <v>5.6191592455343997</v>
      </c>
    </row>
    <row r="56" spans="1:4" ht="21.75" customHeight="1">
      <c r="A56" s="7">
        <v>74</v>
      </c>
      <c r="B56" s="8" t="s">
        <v>843</v>
      </c>
      <c r="C56" s="179">
        <v>0</v>
      </c>
      <c r="D56" s="179">
        <v>0</v>
      </c>
    </row>
    <row r="57" spans="1:4" ht="21.75" customHeight="1">
      <c r="A57" s="7">
        <v>75</v>
      </c>
      <c r="B57" s="8" t="s">
        <v>844</v>
      </c>
      <c r="C57" s="179">
        <v>0</v>
      </c>
      <c r="D57" s="179">
        <v>4.5922769481053898</v>
      </c>
    </row>
    <row r="58" spans="1:4" ht="21.75" customHeight="1">
      <c r="A58" s="7">
        <v>76</v>
      </c>
      <c r="B58" s="8" t="s">
        <v>845</v>
      </c>
      <c r="C58" s="179">
        <v>0</v>
      </c>
      <c r="D58" s="179">
        <v>0</v>
      </c>
    </row>
    <row r="59" spans="1:4" ht="21.75" customHeight="1">
      <c r="A59" s="7">
        <v>77</v>
      </c>
      <c r="B59" s="8" t="s">
        <v>846</v>
      </c>
      <c r="C59" s="179">
        <v>1.0058317839157001</v>
      </c>
      <c r="D59" s="179">
        <v>3.16619398788252</v>
      </c>
    </row>
    <row r="60" spans="1:4" ht="21.75" customHeight="1">
      <c r="A60" s="7">
        <v>78</v>
      </c>
      <c r="B60" s="8" t="s">
        <v>847</v>
      </c>
      <c r="C60" s="179">
        <v>0</v>
      </c>
      <c r="D60" s="179">
        <v>0</v>
      </c>
    </row>
    <row r="61" spans="1:4" ht="21.75" customHeight="1">
      <c r="A61" s="7">
        <v>79</v>
      </c>
      <c r="B61" s="8" t="s">
        <v>848</v>
      </c>
      <c r="C61" s="179">
        <v>0</v>
      </c>
      <c r="D61" s="179">
        <v>0</v>
      </c>
    </row>
    <row r="62" spans="1:4" ht="21.75" customHeight="1">
      <c r="A62" s="7">
        <v>80</v>
      </c>
      <c r="B62" s="8" t="s">
        <v>849</v>
      </c>
      <c r="C62" s="179">
        <v>0</v>
      </c>
      <c r="D62" s="179">
        <v>0</v>
      </c>
    </row>
    <row r="63" spans="1:4" ht="21.75" customHeight="1">
      <c r="A63" s="7">
        <v>81</v>
      </c>
      <c r="B63" s="8" t="s">
        <v>850</v>
      </c>
      <c r="C63" s="179">
        <v>0</v>
      </c>
      <c r="D63" s="179">
        <v>7.4523766606661797</v>
      </c>
    </row>
    <row r="64" spans="1:4" ht="21.75" customHeight="1">
      <c r="A64" s="7">
        <v>82</v>
      </c>
      <c r="B64" s="8" t="s">
        <v>851</v>
      </c>
      <c r="C64" s="179">
        <v>0</v>
      </c>
      <c r="D64" s="179">
        <v>7.4523766606661797</v>
      </c>
    </row>
    <row r="65" spans="1:4" ht="21.75" customHeight="1">
      <c r="A65" s="7">
        <v>91</v>
      </c>
      <c r="B65" s="8" t="s">
        <v>852</v>
      </c>
      <c r="C65" s="179">
        <v>0</v>
      </c>
      <c r="D65" s="179">
        <v>11.799855222019101</v>
      </c>
    </row>
    <row r="66" spans="1:4" ht="21.75" customHeight="1">
      <c r="A66" s="7">
        <v>92</v>
      </c>
      <c r="B66" s="8" t="s">
        <v>853</v>
      </c>
      <c r="C66" s="179">
        <v>0</v>
      </c>
      <c r="D66" s="179">
        <v>7.4523766606661797</v>
      </c>
    </row>
    <row r="67" spans="1:4" ht="21.75" customHeight="1">
      <c r="A67" s="7">
        <v>93</v>
      </c>
      <c r="B67" s="8" t="s">
        <v>854</v>
      </c>
      <c r="C67" s="179">
        <v>0</v>
      </c>
      <c r="D67" s="179">
        <v>4.46795506449845</v>
      </c>
    </row>
    <row r="68" spans="1:4" ht="21.75" customHeight="1">
      <c r="A68" s="7">
        <v>94</v>
      </c>
      <c r="B68" s="8" t="s">
        <v>855</v>
      </c>
      <c r="C68" s="179">
        <v>0</v>
      </c>
      <c r="D68" s="179">
        <v>0</v>
      </c>
    </row>
    <row r="69" spans="1:4" ht="21.75" customHeight="1">
      <c r="A69" s="7">
        <v>95</v>
      </c>
      <c r="B69" s="8" t="s">
        <v>856</v>
      </c>
      <c r="C69" s="179">
        <v>0</v>
      </c>
      <c r="D69" s="179">
        <v>5.6191592455343997</v>
      </c>
    </row>
    <row r="70" spans="1:4" ht="21.75" customHeight="1">
      <c r="A70" s="7">
        <v>96</v>
      </c>
      <c r="B70" s="8" t="s">
        <v>857</v>
      </c>
      <c r="C70" s="179">
        <v>0</v>
      </c>
      <c r="D70" s="179">
        <v>5.6191592455343997</v>
      </c>
    </row>
    <row r="71" spans="1:4" ht="21.75" customHeight="1">
      <c r="A71" s="7">
        <v>100</v>
      </c>
      <c r="B71" s="8" t="s">
        <v>858</v>
      </c>
      <c r="C71" s="179">
        <v>0</v>
      </c>
      <c r="D71" s="179">
        <v>0</v>
      </c>
    </row>
    <row r="72" spans="1:4" ht="21.75" customHeight="1">
      <c r="A72" s="7">
        <v>105</v>
      </c>
      <c r="B72" s="8" t="s">
        <v>859</v>
      </c>
      <c r="C72" s="179">
        <v>0</v>
      </c>
      <c r="D72" s="179">
        <v>0</v>
      </c>
    </row>
    <row r="73" spans="1:4" ht="21.75" customHeight="1">
      <c r="A73" s="7">
        <v>106</v>
      </c>
      <c r="B73" s="8" t="s">
        <v>860</v>
      </c>
      <c r="C73" s="179">
        <v>0</v>
      </c>
      <c r="D73" s="179">
        <v>0</v>
      </c>
    </row>
    <row r="74" spans="1:4" ht="21.75" customHeight="1">
      <c r="A74" s="7">
        <v>107</v>
      </c>
      <c r="B74" s="8" t="s">
        <v>861</v>
      </c>
      <c r="C74" s="179">
        <v>0</v>
      </c>
      <c r="D74" s="179">
        <v>0</v>
      </c>
    </row>
    <row r="75" spans="1:4" ht="21.75" customHeight="1">
      <c r="A75" s="7">
        <v>108</v>
      </c>
      <c r="B75" s="8" t="s">
        <v>862</v>
      </c>
      <c r="C75" s="179">
        <v>0</v>
      </c>
      <c r="D75" s="179">
        <v>4.5922769481053898</v>
      </c>
    </row>
    <row r="76" spans="1:4" ht="21.75" customHeight="1">
      <c r="A76" s="7">
        <v>109</v>
      </c>
      <c r="B76" s="8" t="s">
        <v>863</v>
      </c>
      <c r="C76" s="179">
        <v>1.02512884968324</v>
      </c>
      <c r="D76" s="179">
        <v>4.46795506449845</v>
      </c>
    </row>
    <row r="77" spans="1:4" ht="21.75" customHeight="1">
      <c r="A77" s="7">
        <v>113</v>
      </c>
      <c r="B77" s="8" t="s">
        <v>864</v>
      </c>
      <c r="C77" s="179">
        <v>0</v>
      </c>
      <c r="D77" s="179">
        <v>11.799855222019101</v>
      </c>
    </row>
    <row r="78" spans="1:4" ht="21.75" customHeight="1">
      <c r="A78" s="7">
        <v>116</v>
      </c>
      <c r="B78" s="8" t="s">
        <v>865</v>
      </c>
      <c r="C78" s="179">
        <v>0</v>
      </c>
      <c r="D78" s="179">
        <v>0</v>
      </c>
    </row>
    <row r="79" spans="1:4" ht="21.75" customHeight="1">
      <c r="A79" s="7">
        <v>117</v>
      </c>
      <c r="B79" s="8" t="s">
        <v>866</v>
      </c>
      <c r="C79" s="179">
        <v>2.7387150294180498</v>
      </c>
      <c r="D79" s="179">
        <v>0</v>
      </c>
    </row>
    <row r="80" spans="1:4" ht="21.75" customHeight="1">
      <c r="A80" s="7">
        <v>118</v>
      </c>
      <c r="B80" s="8" t="s">
        <v>867</v>
      </c>
      <c r="C80" s="179">
        <v>2.4060506311233398</v>
      </c>
      <c r="D80" s="179">
        <v>11.799855222019101</v>
      </c>
    </row>
    <row r="81" spans="1:4" ht="21.75" customHeight="1">
      <c r="A81" s="7">
        <v>121</v>
      </c>
      <c r="B81" s="8" t="s">
        <v>868</v>
      </c>
      <c r="C81" s="179">
        <v>0</v>
      </c>
      <c r="D81" s="179">
        <v>3.16619398788252</v>
      </c>
    </row>
    <row r="82" spans="1:4" ht="21.75" customHeight="1">
      <c r="A82" s="7">
        <v>122</v>
      </c>
      <c r="B82" s="8" t="s">
        <v>869</v>
      </c>
      <c r="C82" s="179">
        <v>1.93966227452308</v>
      </c>
      <c r="D82" s="179">
        <v>7.4523766606661797</v>
      </c>
    </row>
    <row r="83" spans="1:4" ht="21.75" customHeight="1">
      <c r="A83" s="7">
        <v>123</v>
      </c>
      <c r="B83" s="8" t="s">
        <v>870</v>
      </c>
      <c r="C83" s="179">
        <v>0</v>
      </c>
      <c r="D83" s="179">
        <v>4.5922769481053898</v>
      </c>
    </row>
    <row r="84" spans="1:4" ht="21.75" customHeight="1">
      <c r="A84" s="7">
        <v>124</v>
      </c>
      <c r="B84" s="8" t="s">
        <v>871</v>
      </c>
      <c r="C84" s="179">
        <v>0</v>
      </c>
      <c r="D84" s="179">
        <v>4.5922769481053898</v>
      </c>
    </row>
    <row r="85" spans="1:4" ht="21.75" customHeight="1">
      <c r="A85" s="7">
        <v>125</v>
      </c>
      <c r="B85" s="8" t="s">
        <v>872</v>
      </c>
      <c r="C85" s="179">
        <v>2.0191118826504502</v>
      </c>
      <c r="D85" s="179">
        <v>4.5922769481053898</v>
      </c>
    </row>
    <row r="86" spans="1:4" ht="21.75" customHeight="1">
      <c r="A86" s="7">
        <v>126</v>
      </c>
      <c r="B86" s="8" t="s">
        <v>873</v>
      </c>
      <c r="C86" s="179">
        <v>0</v>
      </c>
      <c r="D86" s="179">
        <v>4.5922769481053898</v>
      </c>
    </row>
    <row r="87" spans="1:4" ht="21.75" customHeight="1">
      <c r="A87" s="7">
        <v>127</v>
      </c>
      <c r="B87" s="8" t="s">
        <v>874</v>
      </c>
      <c r="C87" s="179">
        <v>0</v>
      </c>
      <c r="D87" s="179">
        <v>4.46795506449845</v>
      </c>
    </row>
    <row r="88" spans="1:4" ht="21.75" customHeight="1">
      <c r="A88" s="7">
        <v>128</v>
      </c>
      <c r="B88" s="8" t="s">
        <v>875</v>
      </c>
      <c r="C88" s="179">
        <v>0</v>
      </c>
      <c r="D88" s="179">
        <v>0</v>
      </c>
    </row>
    <row r="89" spans="1:4" ht="21.75" customHeight="1">
      <c r="A89" s="7">
        <v>129</v>
      </c>
      <c r="B89" s="8" t="s">
        <v>876</v>
      </c>
      <c r="C89" s="179">
        <v>0</v>
      </c>
      <c r="D89" s="179">
        <v>4.46795506449845</v>
      </c>
    </row>
    <row r="90" spans="1:4" ht="21.75" customHeight="1">
      <c r="A90" s="7">
        <v>130</v>
      </c>
      <c r="B90" s="8" t="s">
        <v>877</v>
      </c>
      <c r="C90" s="179">
        <v>0.70472897808037105</v>
      </c>
      <c r="D90" s="179">
        <v>4.46795506449845</v>
      </c>
    </row>
    <row r="91" spans="1:4" ht="21.75" customHeight="1">
      <c r="A91" s="7">
        <v>131</v>
      </c>
      <c r="B91" s="8" t="s">
        <v>878</v>
      </c>
      <c r="C91" s="179">
        <v>0</v>
      </c>
      <c r="D91" s="179">
        <v>0</v>
      </c>
    </row>
    <row r="92" spans="1:4" ht="21.75" customHeight="1">
      <c r="A92" s="7">
        <v>132</v>
      </c>
      <c r="B92" s="8" t="s">
        <v>879</v>
      </c>
      <c r="C92" s="179">
        <v>0</v>
      </c>
      <c r="D92" s="179">
        <v>0</v>
      </c>
    </row>
    <row r="93" spans="1:4" ht="21.75" customHeight="1">
      <c r="A93" s="7">
        <v>133</v>
      </c>
      <c r="B93" s="8" t="s">
        <v>880</v>
      </c>
      <c r="C93" s="179">
        <v>0</v>
      </c>
      <c r="D93" s="179">
        <v>0</v>
      </c>
    </row>
    <row r="94" spans="1:4" ht="21.75" customHeight="1">
      <c r="A94" s="7">
        <v>134</v>
      </c>
      <c r="B94" s="8" t="s">
        <v>881</v>
      </c>
      <c r="C94" s="179">
        <v>0</v>
      </c>
      <c r="D94" s="179">
        <v>0</v>
      </c>
    </row>
    <row r="95" spans="1:4" ht="21.75" customHeight="1">
      <c r="A95" s="7">
        <v>135</v>
      </c>
      <c r="B95" s="8" t="s">
        <v>882</v>
      </c>
      <c r="C95" s="179">
        <v>0</v>
      </c>
      <c r="D95" s="179">
        <v>0</v>
      </c>
    </row>
    <row r="96" spans="1:4" ht="21.75" customHeight="1">
      <c r="A96" s="7">
        <v>136</v>
      </c>
      <c r="B96" s="8" t="s">
        <v>883</v>
      </c>
      <c r="C96" s="179">
        <v>0</v>
      </c>
      <c r="D96" s="179">
        <v>0</v>
      </c>
    </row>
    <row r="97" spans="1:4" ht="21.75" customHeight="1">
      <c r="A97" s="7">
        <v>137</v>
      </c>
      <c r="B97" s="8" t="s">
        <v>884</v>
      </c>
      <c r="C97" s="179">
        <v>0</v>
      </c>
      <c r="D97" s="179">
        <v>0</v>
      </c>
    </row>
    <row r="98" spans="1:4" ht="21.75" customHeight="1">
      <c r="A98" s="7">
        <v>138</v>
      </c>
      <c r="B98" s="8" t="s">
        <v>885</v>
      </c>
      <c r="C98" s="179">
        <v>6.6148495332663302</v>
      </c>
      <c r="D98" s="179">
        <v>0</v>
      </c>
    </row>
    <row r="99" spans="1:4" ht="21.75" customHeight="1">
      <c r="A99" s="7">
        <v>139</v>
      </c>
      <c r="B99" s="8" t="s">
        <v>886</v>
      </c>
      <c r="C99" s="179">
        <v>0</v>
      </c>
      <c r="D99" s="179">
        <v>0</v>
      </c>
    </row>
    <row r="100" spans="1:4" ht="21.75" customHeight="1">
      <c r="A100" s="7">
        <v>140</v>
      </c>
      <c r="B100" s="8" t="s">
        <v>887</v>
      </c>
      <c r="C100" s="179">
        <v>0</v>
      </c>
      <c r="D100" s="179">
        <v>0</v>
      </c>
    </row>
    <row r="101" spans="1:4" ht="21.75" customHeight="1">
      <c r="A101" s="7">
        <v>141</v>
      </c>
      <c r="B101" s="8" t="s">
        <v>888</v>
      </c>
      <c r="C101" s="179">
        <v>0</v>
      </c>
      <c r="D101" s="179">
        <v>0</v>
      </c>
    </row>
    <row r="102" spans="1:4" ht="21.75" customHeight="1">
      <c r="A102" s="7">
        <v>142</v>
      </c>
      <c r="B102" s="8" t="s">
        <v>889</v>
      </c>
      <c r="C102" s="179">
        <v>0</v>
      </c>
      <c r="D102" s="179">
        <v>0</v>
      </c>
    </row>
    <row r="103" spans="1:4" ht="21.75" customHeight="1">
      <c r="A103" s="7">
        <v>143</v>
      </c>
      <c r="B103" s="8" t="s">
        <v>890</v>
      </c>
      <c r="C103" s="179">
        <v>0</v>
      </c>
      <c r="D103" s="179">
        <v>0</v>
      </c>
    </row>
    <row r="104" spans="1:4" ht="21.75" customHeight="1">
      <c r="A104" s="7">
        <v>144</v>
      </c>
      <c r="B104" s="8" t="s">
        <v>891</v>
      </c>
      <c r="C104" s="179">
        <v>0</v>
      </c>
      <c r="D104" s="179">
        <v>0</v>
      </c>
    </row>
    <row r="105" spans="1:4" ht="21.75" customHeight="1">
      <c r="A105" s="7">
        <v>145</v>
      </c>
      <c r="B105" s="8" t="s">
        <v>892</v>
      </c>
      <c r="C105" s="179">
        <v>0</v>
      </c>
      <c r="D105" s="179">
        <v>4.46795506449845</v>
      </c>
    </row>
    <row r="106" spans="1:4" ht="21.75" customHeight="1">
      <c r="A106" s="7">
        <v>146</v>
      </c>
      <c r="B106" s="8" t="s">
        <v>893</v>
      </c>
      <c r="C106" s="179">
        <v>0</v>
      </c>
      <c r="D106" s="179">
        <v>11.799855222019101</v>
      </c>
    </row>
    <row r="107" spans="1:4" ht="21.75" customHeight="1">
      <c r="A107" s="7">
        <v>147</v>
      </c>
      <c r="B107" s="8" t="s">
        <v>894</v>
      </c>
      <c r="C107" s="179">
        <v>0</v>
      </c>
      <c r="D107" s="179">
        <v>11.799855222019101</v>
      </c>
    </row>
    <row r="108" spans="1:4" ht="21.75" customHeight="1">
      <c r="A108" s="7">
        <v>148</v>
      </c>
      <c r="B108" s="8" t="s">
        <v>895</v>
      </c>
      <c r="C108" s="179">
        <v>0</v>
      </c>
      <c r="D108" s="179">
        <v>0</v>
      </c>
    </row>
    <row r="109" spans="1:4" ht="21.75" customHeight="1">
      <c r="A109" s="7">
        <v>149</v>
      </c>
      <c r="B109" s="8" t="s">
        <v>896</v>
      </c>
      <c r="C109" s="179">
        <v>0.67851006896099697</v>
      </c>
      <c r="D109" s="179">
        <v>7.4523766606661797</v>
      </c>
    </row>
    <row r="110" spans="1:4" ht="21.75" customHeight="1">
      <c r="A110" s="7">
        <v>150</v>
      </c>
      <c r="B110" s="8" t="s">
        <v>897</v>
      </c>
      <c r="C110" s="179">
        <v>1.37512687670944</v>
      </c>
      <c r="D110" s="179">
        <v>0.67525540285988594</v>
      </c>
    </row>
    <row r="111" spans="1:4" ht="21.75" customHeight="1">
      <c r="A111" s="7">
        <v>151</v>
      </c>
      <c r="B111" s="8" t="s">
        <v>898</v>
      </c>
      <c r="C111" s="179">
        <v>0</v>
      </c>
      <c r="D111" s="179">
        <v>0</v>
      </c>
    </row>
    <row r="112" spans="1:4" ht="21.75" customHeight="1">
      <c r="A112" s="7">
        <v>163</v>
      </c>
      <c r="B112" s="8" t="s">
        <v>899</v>
      </c>
      <c r="C112" s="179">
        <v>0</v>
      </c>
      <c r="D112" s="179">
        <v>0</v>
      </c>
    </row>
    <row r="113" spans="1:4" ht="21.75" customHeight="1">
      <c r="A113" s="7">
        <v>164</v>
      </c>
      <c r="B113" s="8" t="s">
        <v>900</v>
      </c>
      <c r="C113" s="179">
        <v>1.73567191551474</v>
      </c>
      <c r="D113" s="179">
        <v>4.5922769481053898</v>
      </c>
    </row>
    <row r="114" spans="1:4" ht="21.75" customHeight="1">
      <c r="A114" s="7">
        <v>165</v>
      </c>
      <c r="B114" s="8" t="s">
        <v>901</v>
      </c>
      <c r="C114" s="179">
        <v>0</v>
      </c>
      <c r="D114" s="179">
        <v>0</v>
      </c>
    </row>
    <row r="115" spans="1:4" ht="21.75" customHeight="1">
      <c r="A115" s="7">
        <v>166</v>
      </c>
      <c r="B115" s="8" t="s">
        <v>902</v>
      </c>
      <c r="C115" s="179">
        <v>0</v>
      </c>
      <c r="D115" s="179">
        <v>0</v>
      </c>
    </row>
    <row r="116" spans="1:4" ht="21.75" customHeight="1">
      <c r="A116" s="7">
        <v>167</v>
      </c>
      <c r="B116" s="8" t="s">
        <v>903</v>
      </c>
      <c r="C116" s="179">
        <v>0</v>
      </c>
      <c r="D116" s="179">
        <v>0</v>
      </c>
    </row>
    <row r="117" spans="1:4" ht="21.75" customHeight="1">
      <c r="A117" s="7">
        <v>168</v>
      </c>
      <c r="B117" s="8" t="s">
        <v>904</v>
      </c>
      <c r="C117" s="179">
        <v>0</v>
      </c>
      <c r="D117" s="179">
        <v>0</v>
      </c>
    </row>
    <row r="118" spans="1:4" ht="21.75" customHeight="1">
      <c r="A118" s="7">
        <v>169</v>
      </c>
      <c r="B118" s="8" t="s">
        <v>905</v>
      </c>
      <c r="C118" s="179">
        <v>3.3583615359493999</v>
      </c>
      <c r="D118" s="179">
        <v>0</v>
      </c>
    </row>
    <row r="119" spans="1:4" ht="21.75" customHeight="1">
      <c r="A119" s="7">
        <v>170</v>
      </c>
      <c r="B119" s="8" t="s">
        <v>906</v>
      </c>
      <c r="C119" s="179">
        <v>3.3177490022442999</v>
      </c>
      <c r="D119" s="179">
        <v>11.799855222019101</v>
      </c>
    </row>
    <row r="120" spans="1:4" ht="21.75" customHeight="1">
      <c r="A120" s="7">
        <v>171</v>
      </c>
      <c r="B120" s="8" t="s">
        <v>907</v>
      </c>
      <c r="C120" s="179">
        <v>0.54836446535827499</v>
      </c>
      <c r="D120" s="179">
        <v>0.26927411153188202</v>
      </c>
    </row>
    <row r="121" spans="1:4" ht="21.75" customHeight="1">
      <c r="A121" s="7">
        <v>172</v>
      </c>
      <c r="B121" s="8" t="s">
        <v>908</v>
      </c>
      <c r="C121" s="179">
        <v>0</v>
      </c>
      <c r="D121" s="179">
        <v>4.46795506449845</v>
      </c>
    </row>
    <row r="122" spans="1:4" ht="21.75" customHeight="1">
      <c r="A122" s="7">
        <v>173</v>
      </c>
      <c r="B122" s="8" t="s">
        <v>909</v>
      </c>
      <c r="C122" s="179">
        <v>0</v>
      </c>
      <c r="D122" s="179">
        <v>4.5922769481053898</v>
      </c>
    </row>
    <row r="123" spans="1:4" ht="21.75" customHeight="1">
      <c r="A123" s="7">
        <v>174</v>
      </c>
      <c r="B123" s="8" t="s">
        <v>910</v>
      </c>
      <c r="C123" s="179">
        <v>0</v>
      </c>
      <c r="D123" s="179">
        <v>4.5922769481053898</v>
      </c>
    </row>
    <row r="124" spans="1:4" ht="21.75" customHeight="1">
      <c r="A124" s="7">
        <v>175</v>
      </c>
      <c r="B124" s="8" t="s">
        <v>911</v>
      </c>
      <c r="C124" s="179">
        <v>0</v>
      </c>
      <c r="D124" s="179">
        <v>4.5922769481053898</v>
      </c>
    </row>
    <row r="125" spans="1:4" ht="21.75" customHeight="1">
      <c r="A125" s="7">
        <v>176</v>
      </c>
      <c r="B125" s="8" t="s">
        <v>912</v>
      </c>
      <c r="C125" s="179">
        <v>0</v>
      </c>
      <c r="D125" s="179">
        <v>4.4145997163562303</v>
      </c>
    </row>
    <row r="126" spans="1:4" ht="21.75" customHeight="1">
      <c r="A126" s="7">
        <v>177</v>
      </c>
      <c r="B126" s="8" t="s">
        <v>913</v>
      </c>
      <c r="C126" s="179">
        <v>0</v>
      </c>
      <c r="D126" s="179">
        <v>4.4145997163562303</v>
      </c>
    </row>
    <row r="127" spans="1:4" ht="21.75" customHeight="1">
      <c r="A127" s="7">
        <v>179</v>
      </c>
      <c r="B127" s="8" t="s">
        <v>914</v>
      </c>
      <c r="C127" s="179">
        <v>0</v>
      </c>
      <c r="D127" s="179">
        <v>4.4145997163562303</v>
      </c>
    </row>
    <row r="128" spans="1:4" ht="21.75" customHeight="1">
      <c r="A128" s="7">
        <v>180</v>
      </c>
      <c r="B128" s="8" t="s">
        <v>915</v>
      </c>
      <c r="C128" s="179">
        <v>0</v>
      </c>
      <c r="D128" s="179">
        <v>4.4145997163562303</v>
      </c>
    </row>
    <row r="129" spans="1:4" ht="21.75" customHeight="1">
      <c r="A129" s="7">
        <v>181</v>
      </c>
      <c r="B129" s="8" t="s">
        <v>916</v>
      </c>
      <c r="C129" s="179">
        <v>0</v>
      </c>
      <c r="D129" s="179">
        <v>4.4145997163562303</v>
      </c>
    </row>
    <row r="130" spans="1:4" ht="21.75" customHeight="1">
      <c r="A130" s="7">
        <v>182</v>
      </c>
      <c r="B130" s="8" t="s">
        <v>917</v>
      </c>
      <c r="C130" s="179">
        <v>0</v>
      </c>
      <c r="D130" s="179">
        <v>7.34857445141993</v>
      </c>
    </row>
    <row r="131" spans="1:4" ht="21.75" customHeight="1">
      <c r="A131" s="7">
        <v>183</v>
      </c>
      <c r="B131" s="8" t="s">
        <v>918</v>
      </c>
      <c r="C131" s="179">
        <v>0</v>
      </c>
      <c r="D131" s="179">
        <v>4.5922769481053898</v>
      </c>
    </row>
    <row r="132" spans="1:4" ht="21.75" customHeight="1">
      <c r="A132" s="7">
        <v>184</v>
      </c>
      <c r="B132" s="8" t="s">
        <v>919</v>
      </c>
      <c r="C132" s="179">
        <v>0</v>
      </c>
      <c r="D132" s="179">
        <v>0</v>
      </c>
    </row>
    <row r="133" spans="1:4" ht="21.75" customHeight="1">
      <c r="A133" s="7">
        <v>185</v>
      </c>
      <c r="B133" s="8" t="s">
        <v>920</v>
      </c>
      <c r="C133" s="179">
        <v>0</v>
      </c>
      <c r="D133" s="179">
        <v>4.5922769481053898</v>
      </c>
    </row>
    <row r="134" spans="1:4" ht="21.75" customHeight="1">
      <c r="A134" s="7">
        <v>186</v>
      </c>
      <c r="B134" s="8" t="s">
        <v>921</v>
      </c>
      <c r="C134" s="179">
        <v>0</v>
      </c>
      <c r="D134" s="179">
        <v>4.5922769481053898</v>
      </c>
    </row>
    <row r="135" spans="1:4" ht="21.75" customHeight="1">
      <c r="A135" s="7">
        <v>187</v>
      </c>
      <c r="B135" s="8" t="s">
        <v>922</v>
      </c>
      <c r="C135" s="179">
        <v>0</v>
      </c>
      <c r="D135" s="179">
        <v>0</v>
      </c>
    </row>
    <row r="136" spans="1:4" ht="21.75" customHeight="1">
      <c r="A136" s="7">
        <v>188</v>
      </c>
      <c r="B136" s="8" t="s">
        <v>923</v>
      </c>
      <c r="C136" s="179">
        <v>0</v>
      </c>
      <c r="D136" s="179">
        <v>0</v>
      </c>
    </row>
    <row r="137" spans="1:4" ht="21.75" customHeight="1">
      <c r="A137" s="7">
        <v>189</v>
      </c>
      <c r="B137" s="8" t="s">
        <v>924</v>
      </c>
      <c r="C137" s="179">
        <v>0</v>
      </c>
      <c r="D137" s="179">
        <v>4.5922769481053898</v>
      </c>
    </row>
    <row r="138" spans="1:4" ht="21.75" customHeight="1">
      <c r="A138" s="7">
        <v>190</v>
      </c>
      <c r="B138" s="8" t="s">
        <v>925</v>
      </c>
      <c r="C138" s="179">
        <v>0</v>
      </c>
      <c r="D138" s="179">
        <v>7.34857445141993</v>
      </c>
    </row>
    <row r="139" spans="1:4" ht="21.75" customHeight="1">
      <c r="A139" s="7">
        <v>191</v>
      </c>
      <c r="B139" s="8" t="s">
        <v>926</v>
      </c>
      <c r="C139" s="179">
        <v>0</v>
      </c>
      <c r="D139" s="179">
        <v>4.5922769481053898</v>
      </c>
    </row>
    <row r="140" spans="1:4" ht="21.75" customHeight="1">
      <c r="A140" s="7">
        <v>192</v>
      </c>
      <c r="B140" s="8" t="s">
        <v>927</v>
      </c>
      <c r="C140" s="179">
        <v>0</v>
      </c>
      <c r="D140" s="179">
        <v>7.34857445141993</v>
      </c>
    </row>
    <row r="141" spans="1:4" ht="21.75" customHeight="1">
      <c r="A141" s="7">
        <v>193</v>
      </c>
      <c r="B141" s="8" t="s">
        <v>928</v>
      </c>
      <c r="C141" s="179">
        <v>0</v>
      </c>
      <c r="D141" s="179">
        <v>7.34857445141993</v>
      </c>
    </row>
    <row r="142" spans="1:4" ht="21.75" customHeight="1">
      <c r="A142" s="7">
        <v>194</v>
      </c>
      <c r="B142" s="8" t="s">
        <v>929</v>
      </c>
      <c r="C142" s="179">
        <v>0</v>
      </c>
      <c r="D142" s="179">
        <v>4.4145997163562303</v>
      </c>
    </row>
    <row r="143" spans="1:4" ht="21.75" customHeight="1">
      <c r="A143" s="7">
        <v>195</v>
      </c>
      <c r="B143" s="8" t="s">
        <v>930</v>
      </c>
      <c r="C143" s="179">
        <v>0</v>
      </c>
      <c r="D143" s="179">
        <v>4.4145997163562303</v>
      </c>
    </row>
    <row r="144" spans="1:4" ht="21.75" customHeight="1">
      <c r="A144" s="7">
        <v>196</v>
      </c>
      <c r="B144" s="8" t="s">
        <v>931</v>
      </c>
      <c r="C144" s="179">
        <v>0</v>
      </c>
      <c r="D144" s="179">
        <v>7.34857445141993</v>
      </c>
    </row>
    <row r="145" spans="1:4" ht="21.75" customHeight="1">
      <c r="A145" s="7">
        <v>197</v>
      </c>
      <c r="B145" s="8" t="s">
        <v>932</v>
      </c>
      <c r="C145" s="179">
        <v>0</v>
      </c>
      <c r="D145" s="179">
        <v>4.46795506449845</v>
      </c>
    </row>
    <row r="146" spans="1:4" ht="21.75" customHeight="1">
      <c r="A146" s="7">
        <v>199</v>
      </c>
      <c r="B146" s="8" t="s">
        <v>933</v>
      </c>
      <c r="C146" s="179">
        <v>0</v>
      </c>
      <c r="D146" s="179">
        <v>0</v>
      </c>
    </row>
    <row r="147" spans="1:4" ht="21.75" customHeight="1">
      <c r="A147" s="7">
        <v>200</v>
      </c>
      <c r="B147" s="8" t="s">
        <v>934</v>
      </c>
      <c r="C147" s="179">
        <v>0</v>
      </c>
      <c r="D147" s="179">
        <v>0</v>
      </c>
    </row>
    <row r="148" spans="1:4" ht="21.75" customHeight="1">
      <c r="A148" s="7">
        <v>201</v>
      </c>
      <c r="B148" s="8" t="s">
        <v>935</v>
      </c>
      <c r="C148" s="179">
        <v>0</v>
      </c>
      <c r="D148" s="179">
        <v>3.16619398788252</v>
      </c>
    </row>
    <row r="149" spans="1:4" ht="21.75" customHeight="1">
      <c r="A149" s="7">
        <v>202</v>
      </c>
      <c r="B149" s="8" t="s">
        <v>936</v>
      </c>
      <c r="C149" s="179">
        <v>0</v>
      </c>
      <c r="D149" s="179">
        <v>3.16619398788252</v>
      </c>
    </row>
    <row r="150" spans="1:4" ht="21.75" customHeight="1">
      <c r="A150" s="7">
        <v>203</v>
      </c>
      <c r="B150" s="8" t="s">
        <v>937</v>
      </c>
      <c r="C150" s="179">
        <v>0</v>
      </c>
      <c r="D150" s="179">
        <v>7.34857445141993</v>
      </c>
    </row>
    <row r="151" spans="1:4" ht="21.75" customHeight="1">
      <c r="A151" s="7">
        <v>204</v>
      </c>
      <c r="B151" s="8" t="s">
        <v>938</v>
      </c>
      <c r="C151" s="179">
        <v>0</v>
      </c>
      <c r="D151" s="179">
        <v>3.16619398788252</v>
      </c>
    </row>
    <row r="152" spans="1:4" ht="21.75" customHeight="1">
      <c r="A152" s="7">
        <v>205</v>
      </c>
      <c r="B152" s="8" t="s">
        <v>939</v>
      </c>
      <c r="C152" s="179">
        <v>0</v>
      </c>
      <c r="D152" s="179">
        <v>3.16619398788252</v>
      </c>
    </row>
    <row r="153" spans="1:4" ht="21.75" customHeight="1">
      <c r="A153" s="7">
        <v>206</v>
      </c>
      <c r="B153" s="8" t="s">
        <v>940</v>
      </c>
      <c r="C153" s="179">
        <v>0</v>
      </c>
      <c r="D153" s="179">
        <v>0</v>
      </c>
    </row>
    <row r="154" spans="1:4" ht="21.75" customHeight="1">
      <c r="A154" s="7">
        <v>207</v>
      </c>
      <c r="B154" s="8" t="s">
        <v>941</v>
      </c>
      <c r="C154" s="179">
        <v>0</v>
      </c>
      <c r="D154" s="179">
        <v>0</v>
      </c>
    </row>
    <row r="155" spans="1:4" ht="21.75" customHeight="1">
      <c r="A155" s="7">
        <v>208</v>
      </c>
      <c r="B155" s="8" t="s">
        <v>942</v>
      </c>
      <c r="C155" s="179">
        <v>0</v>
      </c>
      <c r="D155" s="179">
        <v>0</v>
      </c>
    </row>
    <row r="156" spans="1:4" ht="21.75" customHeight="1">
      <c r="A156" s="7">
        <v>209</v>
      </c>
      <c r="B156" s="8" t="s">
        <v>943</v>
      </c>
      <c r="C156" s="179">
        <v>0</v>
      </c>
      <c r="D156" s="179">
        <v>0</v>
      </c>
    </row>
    <row r="157" spans="1:4" ht="21.75" customHeight="1">
      <c r="A157" s="7">
        <v>210</v>
      </c>
      <c r="B157" s="8" t="s">
        <v>944</v>
      </c>
      <c r="C157" s="179">
        <v>0</v>
      </c>
      <c r="D157" s="179">
        <v>7.34857445141993</v>
      </c>
    </row>
    <row r="158" spans="1:4" ht="21.75" customHeight="1">
      <c r="A158" s="7">
        <v>211</v>
      </c>
      <c r="B158" s="8" t="s">
        <v>945</v>
      </c>
      <c r="C158" s="179">
        <v>0</v>
      </c>
      <c r="D158" s="179">
        <v>0</v>
      </c>
    </row>
    <row r="159" spans="1:4" ht="21.75" customHeight="1">
      <c r="A159" s="7">
        <v>212</v>
      </c>
      <c r="B159" s="8" t="s">
        <v>946</v>
      </c>
      <c r="C159" s="179">
        <v>0</v>
      </c>
      <c r="D159" s="179">
        <v>7.4523766606661797</v>
      </c>
    </row>
    <row r="160" spans="1:4" ht="21.75" customHeight="1">
      <c r="A160" s="7">
        <v>213</v>
      </c>
      <c r="B160" s="8" t="s">
        <v>947</v>
      </c>
      <c r="C160" s="179">
        <v>0</v>
      </c>
      <c r="D160" s="179">
        <v>0</v>
      </c>
    </row>
    <row r="161" spans="1:4" ht="21.75" customHeight="1">
      <c r="A161" s="7">
        <v>214</v>
      </c>
      <c r="B161" s="8" t="s">
        <v>948</v>
      </c>
      <c r="C161" s="179">
        <v>0</v>
      </c>
      <c r="D161" s="179">
        <v>0</v>
      </c>
    </row>
    <row r="162" spans="1:4" ht="21.75" customHeight="1">
      <c r="A162" s="7">
        <v>215</v>
      </c>
      <c r="B162" s="8" t="s">
        <v>949</v>
      </c>
      <c r="C162" s="179">
        <v>0</v>
      </c>
      <c r="D162" s="179">
        <v>0</v>
      </c>
    </row>
    <row r="163" spans="1:4" ht="21.75" customHeight="1">
      <c r="A163" s="7">
        <v>216</v>
      </c>
      <c r="B163" s="8" t="s">
        <v>950</v>
      </c>
      <c r="C163" s="179">
        <v>0</v>
      </c>
      <c r="D163" s="179">
        <v>0</v>
      </c>
    </row>
    <row r="164" spans="1:4" ht="21.75" customHeight="1">
      <c r="A164" s="7">
        <v>217</v>
      </c>
      <c r="B164" s="8" t="s">
        <v>951</v>
      </c>
      <c r="C164" s="179">
        <v>0</v>
      </c>
      <c r="D164" s="179">
        <v>0</v>
      </c>
    </row>
    <row r="165" spans="1:4" ht="21.75" customHeight="1">
      <c r="A165" s="7">
        <v>218</v>
      </c>
      <c r="B165" s="8" t="s">
        <v>952</v>
      </c>
      <c r="C165" s="179">
        <v>0</v>
      </c>
      <c r="D165" s="179">
        <v>0</v>
      </c>
    </row>
    <row r="166" spans="1:4" ht="21.75" customHeight="1">
      <c r="A166" s="7">
        <v>219</v>
      </c>
      <c r="B166" s="8" t="s">
        <v>953</v>
      </c>
      <c r="C166" s="179">
        <v>0</v>
      </c>
      <c r="D166" s="179">
        <v>0</v>
      </c>
    </row>
    <row r="167" spans="1:4" ht="21.75" customHeight="1">
      <c r="A167" s="7">
        <v>220</v>
      </c>
      <c r="B167" s="8" t="s">
        <v>954</v>
      </c>
      <c r="C167" s="179">
        <v>0</v>
      </c>
      <c r="D167" s="179">
        <v>0</v>
      </c>
    </row>
    <row r="168" spans="1:4" ht="21.75" customHeight="1">
      <c r="A168" s="7">
        <v>221</v>
      </c>
      <c r="B168" s="8" t="s">
        <v>955</v>
      </c>
      <c r="C168" s="179">
        <v>0</v>
      </c>
      <c r="D168" s="179">
        <v>4.5922769481053898</v>
      </c>
    </row>
    <row r="169" spans="1:4" ht="21.75" customHeight="1">
      <c r="A169" s="7">
        <v>222</v>
      </c>
      <c r="B169" s="8" t="s">
        <v>956</v>
      </c>
      <c r="C169" s="179">
        <v>0</v>
      </c>
      <c r="D169" s="179">
        <v>11.799855222019101</v>
      </c>
    </row>
    <row r="170" spans="1:4" ht="21.75" customHeight="1">
      <c r="A170" s="7">
        <v>223</v>
      </c>
      <c r="B170" s="8" t="s">
        <v>957</v>
      </c>
      <c r="C170" s="179">
        <v>0</v>
      </c>
      <c r="D170" s="179">
        <v>7.34857445141993</v>
      </c>
    </row>
    <row r="171" spans="1:4" ht="21.75" customHeight="1">
      <c r="A171" s="7">
        <v>224</v>
      </c>
      <c r="B171" s="8" t="s">
        <v>958</v>
      </c>
      <c r="C171" s="179">
        <v>0</v>
      </c>
      <c r="D171" s="179">
        <v>4.5922769481053898</v>
      </c>
    </row>
    <row r="172" spans="1:4" ht="21.75" customHeight="1">
      <c r="A172" s="7">
        <v>225</v>
      </c>
      <c r="B172" s="8" t="s">
        <v>959</v>
      </c>
      <c r="C172" s="179">
        <v>0</v>
      </c>
      <c r="D172" s="179">
        <v>4.4145997163562303</v>
      </c>
    </row>
    <row r="173" spans="1:4" ht="21.75" customHeight="1">
      <c r="A173" s="7">
        <v>226</v>
      </c>
      <c r="B173" s="8" t="s">
        <v>960</v>
      </c>
      <c r="C173" s="179">
        <v>0</v>
      </c>
      <c r="D173" s="179">
        <v>3.16619398788252</v>
      </c>
    </row>
    <row r="174" spans="1:4" ht="21.75" customHeight="1">
      <c r="A174" s="7">
        <v>227</v>
      </c>
      <c r="B174" s="8" t="s">
        <v>961</v>
      </c>
      <c r="C174" s="179">
        <v>0</v>
      </c>
      <c r="D174" s="179">
        <v>3.16619398788252</v>
      </c>
    </row>
    <row r="175" spans="1:4" ht="21.75" customHeight="1">
      <c r="A175" s="7">
        <v>228</v>
      </c>
      <c r="B175" s="8" t="s">
        <v>962</v>
      </c>
      <c r="C175" s="179">
        <v>0</v>
      </c>
      <c r="D175" s="179">
        <v>3.16619398788252</v>
      </c>
    </row>
    <row r="176" spans="1:4" ht="21.75" customHeight="1">
      <c r="A176" s="7">
        <v>229</v>
      </c>
      <c r="B176" s="8" t="s">
        <v>963</v>
      </c>
      <c r="C176" s="179">
        <v>0</v>
      </c>
      <c r="D176" s="179">
        <v>4.5922769481053898</v>
      </c>
    </row>
    <row r="177" spans="1:4" ht="21.75" customHeight="1">
      <c r="A177" s="7">
        <v>230</v>
      </c>
      <c r="B177" s="8" t="s">
        <v>964</v>
      </c>
      <c r="C177" s="179">
        <v>0</v>
      </c>
      <c r="D177" s="179">
        <v>0</v>
      </c>
    </row>
    <row r="178" spans="1:4" ht="21.75" customHeight="1">
      <c r="A178" s="7">
        <v>231</v>
      </c>
      <c r="B178" s="8" t="s">
        <v>965</v>
      </c>
      <c r="C178" s="179">
        <v>0</v>
      </c>
      <c r="D178" s="179">
        <v>4.5922769481053898</v>
      </c>
    </row>
    <row r="179" spans="1:4" ht="21.75" customHeight="1">
      <c r="A179" s="7">
        <v>232</v>
      </c>
      <c r="B179" s="8" t="s">
        <v>966</v>
      </c>
      <c r="C179" s="179">
        <v>0</v>
      </c>
      <c r="D179" s="179">
        <v>0</v>
      </c>
    </row>
    <row r="180" spans="1:4" ht="21.75" customHeight="1">
      <c r="A180" s="7">
        <v>233</v>
      </c>
      <c r="B180" s="8" t="s">
        <v>967</v>
      </c>
      <c r="C180" s="179">
        <v>0</v>
      </c>
      <c r="D180" s="179">
        <v>7.34857445141993</v>
      </c>
    </row>
    <row r="181" spans="1:4" ht="21.75" customHeight="1">
      <c r="A181" s="7">
        <v>234</v>
      </c>
      <c r="B181" s="8" t="s">
        <v>968</v>
      </c>
      <c r="C181" s="179">
        <v>0</v>
      </c>
      <c r="D181" s="179">
        <v>7.34857445141993</v>
      </c>
    </row>
    <row r="182" spans="1:4" ht="21.75" customHeight="1">
      <c r="A182" s="7">
        <v>235</v>
      </c>
      <c r="B182" s="8" t="s">
        <v>969</v>
      </c>
      <c r="C182" s="179">
        <v>0</v>
      </c>
      <c r="D182" s="179">
        <v>7.34857445141993</v>
      </c>
    </row>
    <row r="183" spans="1:4" ht="21.75" customHeight="1">
      <c r="A183" s="7">
        <v>236</v>
      </c>
      <c r="B183" s="8" t="s">
        <v>970</v>
      </c>
      <c r="C183" s="179">
        <v>0</v>
      </c>
      <c r="D183" s="179">
        <v>4.5922769481053898</v>
      </c>
    </row>
    <row r="184" spans="1:4" ht="21.75" customHeight="1">
      <c r="A184" s="7">
        <v>237</v>
      </c>
      <c r="B184" s="8" t="s">
        <v>971</v>
      </c>
      <c r="C184" s="179">
        <v>0</v>
      </c>
      <c r="D184" s="179">
        <v>4.5922769481053898</v>
      </c>
    </row>
    <row r="185" spans="1:4" ht="21.75" customHeight="1">
      <c r="A185" s="7">
        <v>238</v>
      </c>
      <c r="B185" s="8" t="s">
        <v>972</v>
      </c>
      <c r="C185" s="179">
        <v>0</v>
      </c>
      <c r="D185" s="179">
        <v>7.34857445141993</v>
      </c>
    </row>
    <row r="186" spans="1:4" ht="21.75" customHeight="1">
      <c r="A186" s="7">
        <v>239</v>
      </c>
      <c r="B186" s="8" t="s">
        <v>973</v>
      </c>
      <c r="C186" s="179">
        <v>0</v>
      </c>
      <c r="D186" s="179">
        <v>7.4523766606661797</v>
      </c>
    </row>
    <row r="187" spans="1:4" ht="21.75" customHeight="1">
      <c r="A187" s="7">
        <v>240</v>
      </c>
      <c r="B187" s="8" t="s">
        <v>974</v>
      </c>
      <c r="C187" s="179">
        <v>0</v>
      </c>
      <c r="D187" s="179">
        <v>7.34857445141993</v>
      </c>
    </row>
    <row r="188" spans="1:4" ht="21.75" customHeight="1">
      <c r="A188" s="7">
        <v>241</v>
      </c>
      <c r="B188" s="8" t="s">
        <v>975</v>
      </c>
      <c r="C188" s="179">
        <v>0</v>
      </c>
      <c r="D188" s="179">
        <v>0</v>
      </c>
    </row>
    <row r="189" spans="1:4" ht="21.75" customHeight="1">
      <c r="A189" s="7">
        <v>242</v>
      </c>
      <c r="B189" s="8" t="s">
        <v>976</v>
      </c>
      <c r="C189" s="179">
        <v>0</v>
      </c>
      <c r="D189" s="179">
        <v>0</v>
      </c>
    </row>
    <row r="190" spans="1:4" ht="21.75" customHeight="1">
      <c r="A190" s="7">
        <v>243</v>
      </c>
      <c r="B190" s="8" t="s">
        <v>977</v>
      </c>
      <c r="C190" s="179">
        <v>0</v>
      </c>
      <c r="D190" s="179">
        <v>0</v>
      </c>
    </row>
    <row r="191" spans="1:4" ht="21.75" customHeight="1">
      <c r="A191" s="7">
        <v>244</v>
      </c>
      <c r="B191" s="8" t="s">
        <v>978</v>
      </c>
      <c r="C191" s="179">
        <v>0</v>
      </c>
      <c r="D191" s="179">
        <v>4.4145997163562303</v>
      </c>
    </row>
    <row r="192" spans="1:4" ht="21.75" customHeight="1">
      <c r="A192" s="7">
        <v>245</v>
      </c>
      <c r="B192" s="8" t="s">
        <v>979</v>
      </c>
      <c r="C192" s="179">
        <v>0</v>
      </c>
      <c r="D192" s="179">
        <v>0</v>
      </c>
    </row>
    <row r="193" spans="1:4" ht="21.75" customHeight="1">
      <c r="A193" s="7">
        <v>246</v>
      </c>
      <c r="B193" s="8" t="s">
        <v>980</v>
      </c>
      <c r="C193" s="179">
        <v>0</v>
      </c>
      <c r="D193" s="179">
        <v>4.5922769481053898</v>
      </c>
    </row>
    <row r="194" spans="1:4" ht="21.75" customHeight="1">
      <c r="A194" s="7">
        <v>247</v>
      </c>
      <c r="B194" s="8" t="s">
        <v>981</v>
      </c>
      <c r="C194" s="179">
        <v>0</v>
      </c>
      <c r="D194" s="179">
        <v>0</v>
      </c>
    </row>
    <row r="195" spans="1:4" ht="21.75" customHeight="1">
      <c r="A195" s="7">
        <v>249</v>
      </c>
      <c r="B195" s="8" t="s">
        <v>982</v>
      </c>
      <c r="C195" s="179">
        <v>0</v>
      </c>
      <c r="D195" s="179">
        <v>0</v>
      </c>
    </row>
    <row r="196" spans="1:4" ht="21.75" customHeight="1">
      <c r="A196" s="7">
        <v>250</v>
      </c>
      <c r="B196" s="8" t="s">
        <v>983</v>
      </c>
      <c r="C196" s="179">
        <v>0</v>
      </c>
      <c r="D196" s="179">
        <v>4.5922769481053898</v>
      </c>
    </row>
    <row r="197" spans="1:4" ht="21.75" customHeight="1">
      <c r="A197" s="7">
        <v>251</v>
      </c>
      <c r="B197" s="8" t="s">
        <v>984</v>
      </c>
      <c r="C197" s="179">
        <v>0</v>
      </c>
      <c r="D197" s="179">
        <v>4.5922769481053898</v>
      </c>
    </row>
    <row r="198" spans="1:4" ht="21.75" customHeight="1">
      <c r="A198" s="7">
        <v>252</v>
      </c>
      <c r="B198" s="8" t="s">
        <v>985</v>
      </c>
      <c r="C198" s="179">
        <v>0</v>
      </c>
      <c r="D198" s="179">
        <v>9.3920389351892588</v>
      </c>
    </row>
    <row r="199" spans="1:4" ht="21.75" customHeight="1">
      <c r="A199" s="7">
        <v>253</v>
      </c>
      <c r="B199" s="8" t="s">
        <v>986</v>
      </c>
      <c r="C199" s="179">
        <v>0</v>
      </c>
      <c r="D199" s="179">
        <v>4.5922769481053898</v>
      </c>
    </row>
    <row r="200" spans="1:4" ht="21.75" customHeight="1">
      <c r="A200" s="7">
        <v>254</v>
      </c>
      <c r="B200" s="8" t="s">
        <v>987</v>
      </c>
      <c r="C200" s="179">
        <v>0</v>
      </c>
      <c r="D200" s="179">
        <v>4.5922769481053898</v>
      </c>
    </row>
    <row r="201" spans="1:4" ht="21.75" customHeight="1">
      <c r="A201" s="7">
        <v>255</v>
      </c>
      <c r="B201" s="8" t="s">
        <v>988</v>
      </c>
      <c r="C201" s="179">
        <v>0</v>
      </c>
      <c r="D201" s="179">
        <v>4.5922769481053898</v>
      </c>
    </row>
    <row r="202" spans="1:4" ht="21.75" customHeight="1">
      <c r="A202" s="7">
        <v>256</v>
      </c>
      <c r="B202" s="8" t="s">
        <v>989</v>
      </c>
      <c r="C202" s="179">
        <v>0</v>
      </c>
      <c r="D202" s="179">
        <v>4.5922769481053898</v>
      </c>
    </row>
    <row r="203" spans="1:4" ht="21.75" customHeight="1">
      <c r="A203" s="7">
        <v>257</v>
      </c>
      <c r="B203" s="8" t="s">
        <v>990</v>
      </c>
      <c r="C203" s="179">
        <v>0</v>
      </c>
      <c r="D203" s="179">
        <v>6.6113888307558399</v>
      </c>
    </row>
    <row r="204" spans="1:4" ht="21.75" customHeight="1">
      <c r="A204" s="7">
        <v>258</v>
      </c>
      <c r="B204" s="8" t="s">
        <v>991</v>
      </c>
      <c r="C204" s="179">
        <v>0</v>
      </c>
      <c r="D204" s="179">
        <v>7.34857445141993</v>
      </c>
    </row>
    <row r="205" spans="1:4" ht="21.75" customHeight="1">
      <c r="A205" s="7">
        <v>259</v>
      </c>
      <c r="B205" s="8" t="s">
        <v>992</v>
      </c>
      <c r="C205" s="179">
        <v>0</v>
      </c>
      <c r="D205" s="179">
        <v>4.4145997163562303</v>
      </c>
    </row>
    <row r="206" spans="1:4" ht="21.75" customHeight="1">
      <c r="A206" s="7">
        <v>260</v>
      </c>
      <c r="B206" s="8" t="s">
        <v>993</v>
      </c>
      <c r="C206" s="179">
        <v>0</v>
      </c>
      <c r="D206" s="179">
        <v>4.4145997163562303</v>
      </c>
    </row>
    <row r="207" spans="1:4" ht="21.75" customHeight="1">
      <c r="A207" s="7">
        <v>261</v>
      </c>
      <c r="B207" s="8" t="s">
        <v>994</v>
      </c>
      <c r="C207" s="179">
        <v>0</v>
      </c>
      <c r="D207" s="179">
        <v>4.4145997163562303</v>
      </c>
    </row>
    <row r="208" spans="1:4" ht="21.75" customHeight="1">
      <c r="A208" s="7">
        <v>262</v>
      </c>
      <c r="B208" s="8" t="s">
        <v>995</v>
      </c>
      <c r="C208" s="179">
        <v>0</v>
      </c>
      <c r="D208" s="179">
        <v>0</v>
      </c>
    </row>
    <row r="209" spans="1:4" ht="21.75" customHeight="1">
      <c r="A209" s="7">
        <v>263</v>
      </c>
      <c r="B209" s="8" t="s">
        <v>996</v>
      </c>
      <c r="C209" s="179">
        <v>0</v>
      </c>
      <c r="D209" s="179">
        <v>0</v>
      </c>
    </row>
    <row r="210" spans="1:4" ht="21.75" customHeight="1">
      <c r="A210" s="7">
        <v>264</v>
      </c>
      <c r="B210" s="8" t="s">
        <v>997</v>
      </c>
      <c r="C210" s="179">
        <v>0</v>
      </c>
      <c r="D210" s="179">
        <v>4.4145997163562303</v>
      </c>
    </row>
    <row r="211" spans="1:4" ht="21.75" customHeight="1">
      <c r="A211" s="7">
        <v>265</v>
      </c>
      <c r="B211" s="8" t="s">
        <v>998</v>
      </c>
      <c r="C211" s="179">
        <v>0</v>
      </c>
      <c r="D211" s="179">
        <v>4.4145997163562303</v>
      </c>
    </row>
    <row r="212" spans="1:4" ht="21.75" customHeight="1">
      <c r="A212" s="7">
        <v>266</v>
      </c>
      <c r="B212" s="8" t="s">
        <v>999</v>
      </c>
      <c r="C212" s="179">
        <v>0</v>
      </c>
      <c r="D212" s="179">
        <v>4.4145997163562303</v>
      </c>
    </row>
    <row r="213" spans="1:4" ht="21.75" customHeight="1">
      <c r="A213" s="7">
        <v>267</v>
      </c>
      <c r="B213" s="8" t="s">
        <v>1000</v>
      </c>
      <c r="C213" s="179">
        <v>0</v>
      </c>
      <c r="D213" s="179">
        <v>4.4145997163562303</v>
      </c>
    </row>
    <row r="214" spans="1:4" ht="21.75" customHeight="1">
      <c r="A214" s="7">
        <v>268</v>
      </c>
      <c r="B214" s="8" t="s">
        <v>1001</v>
      </c>
      <c r="C214" s="179">
        <v>0</v>
      </c>
      <c r="D214" s="179">
        <v>4.5922769481053898</v>
      </c>
    </row>
    <row r="215" spans="1:4" ht="21.75" customHeight="1">
      <c r="A215" s="7">
        <v>269</v>
      </c>
      <c r="B215" s="8" t="s">
        <v>1002</v>
      </c>
      <c r="C215" s="179">
        <v>0</v>
      </c>
      <c r="D215" s="179">
        <v>0</v>
      </c>
    </row>
    <row r="216" spans="1:4" ht="21.75" customHeight="1">
      <c r="A216" s="7">
        <v>270</v>
      </c>
      <c r="B216" s="8" t="s">
        <v>1003</v>
      </c>
      <c r="C216" s="179">
        <v>0</v>
      </c>
      <c r="D216" s="179">
        <v>4.4145997163562303</v>
      </c>
    </row>
    <row r="217" spans="1:4" ht="21.75" customHeight="1">
      <c r="A217" s="7">
        <v>271</v>
      </c>
      <c r="B217" s="8" t="s">
        <v>1004</v>
      </c>
      <c r="C217" s="179">
        <v>0</v>
      </c>
      <c r="D217" s="179">
        <v>4.4145997163562303</v>
      </c>
    </row>
    <row r="218" spans="1:4" ht="21.75" customHeight="1">
      <c r="A218" s="7">
        <v>272</v>
      </c>
      <c r="B218" s="8" t="s">
        <v>1005</v>
      </c>
      <c r="C218" s="179">
        <v>0</v>
      </c>
      <c r="D218" s="179">
        <v>0</v>
      </c>
    </row>
    <row r="219" spans="1:4" ht="21.75" customHeight="1">
      <c r="A219" s="7">
        <v>273</v>
      </c>
      <c r="B219" s="8" t="s">
        <v>1006</v>
      </c>
      <c r="C219" s="179">
        <v>0</v>
      </c>
      <c r="D219" s="179">
        <v>7.34857445141993</v>
      </c>
    </row>
    <row r="220" spans="1:4" ht="21.75" customHeight="1">
      <c r="A220" s="7">
        <v>274</v>
      </c>
      <c r="B220" s="8" t="s">
        <v>1007</v>
      </c>
      <c r="C220" s="179">
        <v>0</v>
      </c>
      <c r="D220" s="179">
        <v>0</v>
      </c>
    </row>
    <row r="221" spans="1:4" ht="21.75" customHeight="1">
      <c r="A221" s="7">
        <v>275</v>
      </c>
      <c r="B221" s="8" t="s">
        <v>1008</v>
      </c>
      <c r="C221" s="179">
        <v>0</v>
      </c>
      <c r="D221" s="179">
        <v>0</v>
      </c>
    </row>
    <row r="222" spans="1:4" ht="21.75" customHeight="1">
      <c r="A222" s="7">
        <v>276</v>
      </c>
      <c r="B222" s="8" t="s">
        <v>1009</v>
      </c>
      <c r="C222" s="179">
        <v>0</v>
      </c>
      <c r="D222" s="179">
        <v>0</v>
      </c>
    </row>
    <row r="223" spans="1:4" ht="21.75" customHeight="1">
      <c r="A223" s="7">
        <v>277</v>
      </c>
      <c r="B223" s="8" t="s">
        <v>1010</v>
      </c>
      <c r="C223" s="179">
        <v>0</v>
      </c>
      <c r="D223" s="179">
        <v>4.5922769481053898</v>
      </c>
    </row>
    <row r="224" spans="1:4" ht="21.75" customHeight="1">
      <c r="A224" s="7">
        <v>278</v>
      </c>
      <c r="B224" s="8" t="s">
        <v>1011</v>
      </c>
      <c r="C224" s="179">
        <v>0</v>
      </c>
      <c r="D224" s="179">
        <v>4.5922769481053898</v>
      </c>
    </row>
    <row r="225" spans="1:4" ht="21.75" customHeight="1">
      <c r="A225" s="7">
        <v>279</v>
      </c>
      <c r="B225" s="8" t="s">
        <v>1012</v>
      </c>
      <c r="C225" s="179">
        <v>0</v>
      </c>
      <c r="D225" s="179">
        <v>0</v>
      </c>
    </row>
    <row r="226" spans="1:4" ht="21.75" customHeight="1">
      <c r="A226" s="7">
        <v>280</v>
      </c>
      <c r="B226" s="8" t="s">
        <v>1013</v>
      </c>
      <c r="C226" s="179">
        <v>0</v>
      </c>
      <c r="D226" s="179">
        <v>0</v>
      </c>
    </row>
    <row r="227" spans="1:4" ht="21.75" customHeight="1">
      <c r="A227" s="7">
        <v>281</v>
      </c>
      <c r="B227" s="8" t="s">
        <v>1014</v>
      </c>
      <c r="C227" s="179">
        <v>0</v>
      </c>
      <c r="D227" s="179">
        <v>4.5922769481053898</v>
      </c>
    </row>
    <row r="228" spans="1:4" ht="21.75" customHeight="1">
      <c r="A228" s="7">
        <v>282</v>
      </c>
      <c r="B228" s="8" t="s">
        <v>1015</v>
      </c>
      <c r="C228" s="179">
        <v>0</v>
      </c>
      <c r="D228" s="179">
        <v>4.46795506449845</v>
      </c>
    </row>
    <row r="229" spans="1:4" ht="21.75" customHeight="1">
      <c r="A229" s="7">
        <v>283</v>
      </c>
      <c r="B229" s="8" t="s">
        <v>1016</v>
      </c>
      <c r="C229" s="179">
        <v>0</v>
      </c>
      <c r="D229" s="179">
        <v>7.34857445141993</v>
      </c>
    </row>
    <row r="230" spans="1:4" ht="21.75" customHeight="1">
      <c r="A230" s="7">
        <v>284</v>
      </c>
      <c r="B230" s="8" t="s">
        <v>1017</v>
      </c>
      <c r="C230" s="179">
        <v>0</v>
      </c>
      <c r="D230" s="179">
        <v>7.34857445141993</v>
      </c>
    </row>
    <row r="231" spans="1:4" ht="21.75" customHeight="1">
      <c r="A231" s="7">
        <v>285</v>
      </c>
      <c r="B231" s="8" t="s">
        <v>1018</v>
      </c>
      <c r="C231" s="179">
        <v>0</v>
      </c>
      <c r="D231" s="179">
        <v>0</v>
      </c>
    </row>
    <row r="232" spans="1:4" ht="21.75" customHeight="1">
      <c r="A232" s="7">
        <v>286</v>
      </c>
      <c r="B232" s="8" t="s">
        <v>1019</v>
      </c>
      <c r="C232" s="179">
        <v>0</v>
      </c>
      <c r="D232" s="179">
        <v>0</v>
      </c>
    </row>
    <row r="233" spans="1:4" ht="21.75" customHeight="1">
      <c r="A233" s="7">
        <v>288</v>
      </c>
      <c r="B233" s="8" t="s">
        <v>1020</v>
      </c>
      <c r="C233" s="179">
        <v>0</v>
      </c>
      <c r="D233" s="179">
        <v>4.46795506449845</v>
      </c>
    </row>
    <row r="234" spans="1:4" ht="21.75" customHeight="1">
      <c r="A234" s="7">
        <v>289</v>
      </c>
      <c r="B234" s="8" t="s">
        <v>1021</v>
      </c>
      <c r="C234" s="179">
        <v>0</v>
      </c>
      <c r="D234" s="179">
        <v>7.34857445141993</v>
      </c>
    </row>
    <row r="235" spans="1:4" ht="21.75" customHeight="1">
      <c r="A235" s="7">
        <v>290</v>
      </c>
      <c r="B235" s="8" t="s">
        <v>1022</v>
      </c>
      <c r="C235" s="179">
        <v>0</v>
      </c>
      <c r="D235" s="179">
        <v>7.34857445141993</v>
      </c>
    </row>
    <row r="236" spans="1:4" ht="21.75" customHeight="1">
      <c r="A236" s="7">
        <v>291</v>
      </c>
      <c r="B236" s="8" t="s">
        <v>1023</v>
      </c>
      <c r="C236" s="179">
        <v>0</v>
      </c>
      <c r="D236" s="179">
        <v>0</v>
      </c>
    </row>
    <row r="237" spans="1:4" ht="21.75" customHeight="1">
      <c r="A237" s="7">
        <v>292</v>
      </c>
      <c r="B237" s="8" t="s">
        <v>1024</v>
      </c>
      <c r="C237" s="179">
        <v>0</v>
      </c>
      <c r="D237" s="179">
        <v>11.799855222019101</v>
      </c>
    </row>
    <row r="238" spans="1:4" ht="21.75" customHeight="1">
      <c r="A238" s="7">
        <v>293</v>
      </c>
      <c r="B238" s="8" t="s">
        <v>1025</v>
      </c>
      <c r="C238" s="179">
        <v>0</v>
      </c>
      <c r="D238" s="179">
        <v>11.799855222019101</v>
      </c>
    </row>
    <row r="239" spans="1:4" ht="21.75" customHeight="1">
      <c r="A239" s="7">
        <v>294</v>
      </c>
      <c r="B239" s="8" t="s">
        <v>1026</v>
      </c>
      <c r="C239" s="179">
        <v>0</v>
      </c>
      <c r="D239" s="179">
        <v>11.799855222019101</v>
      </c>
    </row>
    <row r="240" spans="1:4" ht="21.75" customHeight="1">
      <c r="A240" s="7">
        <v>295</v>
      </c>
      <c r="B240" s="8" t="s">
        <v>1027</v>
      </c>
      <c r="C240" s="179">
        <v>0</v>
      </c>
      <c r="D240" s="179">
        <v>11.799855222019101</v>
      </c>
    </row>
    <row r="241" spans="1:4" ht="21.75" customHeight="1">
      <c r="A241" s="7">
        <v>296</v>
      </c>
      <c r="B241" s="8" t="s">
        <v>1028</v>
      </c>
      <c r="C241" s="179">
        <v>0</v>
      </c>
      <c r="D241" s="179">
        <v>11.799855222019101</v>
      </c>
    </row>
    <row r="242" spans="1:4" ht="21.75" customHeight="1">
      <c r="A242" s="7">
        <v>297</v>
      </c>
      <c r="B242" s="8" t="s">
        <v>1029</v>
      </c>
      <c r="C242" s="179">
        <v>0</v>
      </c>
      <c r="D242" s="179">
        <v>11.799855222019101</v>
      </c>
    </row>
    <row r="243" spans="1:4" ht="21.75" customHeight="1">
      <c r="A243" s="7">
        <v>298</v>
      </c>
      <c r="B243" s="8" t="s">
        <v>1030</v>
      </c>
      <c r="C243" s="179">
        <v>0</v>
      </c>
      <c r="D243" s="179">
        <v>11.799855222019101</v>
      </c>
    </row>
    <row r="244" spans="1:4" ht="21.75" customHeight="1">
      <c r="A244" s="7">
        <v>299</v>
      </c>
      <c r="B244" s="8" t="s">
        <v>1031</v>
      </c>
      <c r="C244" s="179">
        <v>0</v>
      </c>
      <c r="D244" s="179">
        <v>11.799855222019101</v>
      </c>
    </row>
    <row r="245" spans="1:4" ht="21.75" customHeight="1">
      <c r="A245" s="7">
        <v>300</v>
      </c>
      <c r="B245" s="8" t="s">
        <v>1032</v>
      </c>
      <c r="C245" s="179">
        <v>0</v>
      </c>
      <c r="D245" s="179">
        <v>11.799855222019101</v>
      </c>
    </row>
    <row r="246" spans="1:4" ht="21.75" customHeight="1">
      <c r="A246" s="7">
        <v>302</v>
      </c>
      <c r="B246" s="8" t="s">
        <v>1033</v>
      </c>
      <c r="C246" s="179">
        <v>0</v>
      </c>
      <c r="D246" s="179">
        <v>11.799855222019101</v>
      </c>
    </row>
    <row r="247" spans="1:4" ht="21.75" customHeight="1">
      <c r="A247" s="7">
        <v>303</v>
      </c>
      <c r="B247" s="8" t="s">
        <v>1034</v>
      </c>
      <c r="C247" s="179">
        <v>0</v>
      </c>
      <c r="D247" s="179">
        <v>11.799855222019101</v>
      </c>
    </row>
    <row r="248" spans="1:4" ht="21.75" customHeight="1">
      <c r="A248" s="7">
        <v>304</v>
      </c>
      <c r="B248" s="8" t="s">
        <v>1035</v>
      </c>
      <c r="C248" s="179">
        <v>0</v>
      </c>
      <c r="D248" s="179">
        <v>15.390729902883271</v>
      </c>
    </row>
    <row r="249" spans="1:4" ht="21.75" customHeight="1">
      <c r="A249" s="7">
        <v>305</v>
      </c>
      <c r="B249" s="8" t="s">
        <v>1036</v>
      </c>
      <c r="C249" s="179">
        <v>0</v>
      </c>
      <c r="D249" s="179">
        <v>14.20590585314244</v>
      </c>
    </row>
    <row r="250" spans="1:4" ht="21.75" customHeight="1">
      <c r="A250" s="7">
        <v>306</v>
      </c>
      <c r="B250" s="8" t="s">
        <v>1037</v>
      </c>
      <c r="C250" s="179">
        <v>0</v>
      </c>
      <c r="D250" s="179">
        <v>15.117604224263401</v>
      </c>
    </row>
    <row r="251" spans="1:4" ht="21.75" customHeight="1">
      <c r="A251" s="7">
        <v>307</v>
      </c>
      <c r="B251" s="8" t="s">
        <v>1038</v>
      </c>
      <c r="C251" s="179">
        <v>0</v>
      </c>
      <c r="D251" s="179">
        <v>15.390729902883271</v>
      </c>
    </row>
    <row r="252" spans="1:4" ht="21.75" customHeight="1">
      <c r="A252" s="7">
        <v>308</v>
      </c>
      <c r="B252" s="8" t="s">
        <v>1039</v>
      </c>
      <c r="C252" s="179">
        <v>0</v>
      </c>
      <c r="D252" s="179">
        <v>15.390729902883271</v>
      </c>
    </row>
    <row r="253" spans="1:4" ht="21.75" customHeight="1">
      <c r="A253" s="7">
        <v>309</v>
      </c>
      <c r="B253" s="8" t="s">
        <v>1040</v>
      </c>
      <c r="C253" s="179">
        <v>0</v>
      </c>
      <c r="D253" s="179">
        <v>15.390729902883271</v>
      </c>
    </row>
    <row r="254" spans="1:4" ht="21.75" customHeight="1">
      <c r="A254" s="7">
        <v>310</v>
      </c>
      <c r="B254" s="8" t="s">
        <v>1041</v>
      </c>
      <c r="C254" s="179">
        <v>0</v>
      </c>
      <c r="D254" s="179">
        <v>15.390729902883271</v>
      </c>
    </row>
    <row r="255" spans="1:4" ht="21.75" customHeight="1">
      <c r="A255" s="7">
        <v>311</v>
      </c>
      <c r="B255" s="8" t="s">
        <v>1042</v>
      </c>
      <c r="C255" s="179">
        <v>0</v>
      </c>
      <c r="D255" s="179">
        <v>15.390729902883271</v>
      </c>
    </row>
    <row r="256" spans="1:4" ht="21.75" customHeight="1">
      <c r="A256" s="7">
        <v>312</v>
      </c>
      <c r="B256" s="8" t="s">
        <v>1043</v>
      </c>
      <c r="C256" s="179">
        <v>0</v>
      </c>
      <c r="D256" s="179">
        <v>15.390729902883271</v>
      </c>
    </row>
    <row r="257" spans="1:4" ht="21.75" customHeight="1">
      <c r="A257" s="7">
        <v>313</v>
      </c>
      <c r="B257" s="8" t="s">
        <v>1044</v>
      </c>
      <c r="C257" s="179">
        <v>0</v>
      </c>
      <c r="D257" s="179">
        <v>15.390729902883271</v>
      </c>
    </row>
    <row r="258" spans="1:4" ht="21.75" customHeight="1">
      <c r="A258" s="7">
        <v>314</v>
      </c>
      <c r="B258" s="8" t="s">
        <v>1045</v>
      </c>
      <c r="C258" s="179">
        <v>0</v>
      </c>
      <c r="D258" s="179">
        <v>15.390729902883271</v>
      </c>
    </row>
    <row r="259" spans="1:4" ht="21.75" customHeight="1">
      <c r="A259" s="7">
        <v>315</v>
      </c>
      <c r="B259" s="8" t="s">
        <v>1046</v>
      </c>
      <c r="C259" s="179">
        <v>0</v>
      </c>
      <c r="D259" s="179">
        <v>0</v>
      </c>
    </row>
    <row r="260" spans="1:4" ht="21.75" customHeight="1">
      <c r="A260" s="7">
        <v>316</v>
      </c>
      <c r="B260" s="8" t="s">
        <v>1047</v>
      </c>
      <c r="C260" s="179">
        <v>0</v>
      </c>
      <c r="D260" s="179">
        <v>14.20590585314244</v>
      </c>
    </row>
    <row r="261" spans="1:4" ht="21.75" customHeight="1">
      <c r="A261" s="7">
        <v>317</v>
      </c>
      <c r="B261" s="8" t="s">
        <v>1048</v>
      </c>
      <c r="C261" s="179">
        <v>0</v>
      </c>
      <c r="D261" s="179">
        <v>14.20590585314244</v>
      </c>
    </row>
    <row r="262" spans="1:4" ht="21.75" customHeight="1">
      <c r="A262" s="7">
        <v>318</v>
      </c>
      <c r="B262" s="8" t="s">
        <v>1049</v>
      </c>
      <c r="C262" s="179">
        <v>0</v>
      </c>
      <c r="D262" s="179">
        <v>15.390729902883271</v>
      </c>
    </row>
    <row r="263" spans="1:4" ht="21.75" customHeight="1">
      <c r="A263" s="7">
        <v>319</v>
      </c>
      <c r="B263" s="8" t="s">
        <v>1050</v>
      </c>
      <c r="C263" s="179">
        <v>0</v>
      </c>
      <c r="D263" s="179">
        <v>11.799855222019101</v>
      </c>
    </row>
    <row r="264" spans="1:4" ht="21.75" customHeight="1">
      <c r="A264" s="7">
        <v>320</v>
      </c>
      <c r="B264" s="8" t="s">
        <v>1051</v>
      </c>
      <c r="C264" s="179">
        <v>0</v>
      </c>
      <c r="D264" s="179">
        <v>11.799855222019101</v>
      </c>
    </row>
    <row r="265" spans="1:4" ht="21.75" customHeight="1">
      <c r="A265" s="7">
        <v>321</v>
      </c>
      <c r="B265" s="8" t="s">
        <v>1052</v>
      </c>
      <c r="C265" s="179">
        <v>0</v>
      </c>
      <c r="D265" s="179">
        <v>11.799855222019101</v>
      </c>
    </row>
    <row r="266" spans="1:4" ht="21.75" customHeight="1">
      <c r="A266" s="7">
        <v>322</v>
      </c>
      <c r="B266" s="8" t="s">
        <v>1053</v>
      </c>
      <c r="C266" s="179">
        <v>0</v>
      </c>
      <c r="D266" s="179">
        <v>11.799855222019101</v>
      </c>
    </row>
    <row r="267" spans="1:4" ht="21.75" customHeight="1">
      <c r="A267" s="7">
        <v>323</v>
      </c>
      <c r="B267" s="8" t="s">
        <v>1054</v>
      </c>
      <c r="C267" s="179">
        <v>0</v>
      </c>
      <c r="D267" s="179">
        <v>11.799855222019101</v>
      </c>
    </row>
    <row r="268" spans="1:4" ht="21.75" customHeight="1">
      <c r="A268" s="7">
        <v>324</v>
      </c>
      <c r="B268" s="8" t="s">
        <v>1055</v>
      </c>
      <c r="C268" s="179">
        <v>0</v>
      </c>
      <c r="D268" s="179">
        <v>11.799855222019101</v>
      </c>
    </row>
    <row r="269" spans="1:4" ht="21.75" customHeight="1">
      <c r="A269" s="7">
        <v>325</v>
      </c>
      <c r="B269" s="8" t="s">
        <v>1056</v>
      </c>
      <c r="C269" s="179">
        <v>0</v>
      </c>
      <c r="D269" s="179">
        <v>11.799855222019101</v>
      </c>
    </row>
    <row r="270" spans="1:4" ht="21.75" customHeight="1">
      <c r="A270" s="7">
        <v>326</v>
      </c>
      <c r="B270" s="8" t="s">
        <v>1057</v>
      </c>
      <c r="C270" s="179">
        <v>0</v>
      </c>
      <c r="D270" s="179">
        <v>11.799855222019101</v>
      </c>
    </row>
    <row r="271" spans="1:4" ht="21.75" customHeight="1">
      <c r="A271" s="7">
        <v>327</v>
      </c>
      <c r="B271" s="8" t="s">
        <v>1058</v>
      </c>
      <c r="C271" s="179">
        <v>0</v>
      </c>
      <c r="D271" s="179">
        <v>11.799855222019101</v>
      </c>
    </row>
    <row r="272" spans="1:4" ht="21.75" customHeight="1">
      <c r="A272" s="7">
        <v>328</v>
      </c>
      <c r="B272" s="8" t="s">
        <v>1059</v>
      </c>
      <c r="C272" s="179">
        <v>0</v>
      </c>
      <c r="D272" s="179">
        <v>11.799855222019101</v>
      </c>
    </row>
    <row r="273" spans="1:4" ht="21.75" customHeight="1">
      <c r="A273" s="7">
        <v>329</v>
      </c>
      <c r="B273" s="8" t="s">
        <v>1060</v>
      </c>
      <c r="C273" s="179">
        <v>0</v>
      </c>
      <c r="D273" s="179">
        <v>11.799855222019101</v>
      </c>
    </row>
    <row r="274" spans="1:4" ht="21.75" customHeight="1">
      <c r="A274" s="7">
        <v>330</v>
      </c>
      <c r="B274" s="8" t="s">
        <v>1061</v>
      </c>
      <c r="C274" s="179">
        <v>0</v>
      </c>
      <c r="D274" s="179">
        <v>11.799855222019101</v>
      </c>
    </row>
    <row r="275" spans="1:4" ht="21.75" customHeight="1">
      <c r="A275" s="7">
        <v>331</v>
      </c>
      <c r="B275" s="8" t="s">
        <v>1062</v>
      </c>
      <c r="C275" s="179">
        <v>0</v>
      </c>
      <c r="D275" s="179">
        <v>11.799855222019101</v>
      </c>
    </row>
    <row r="276" spans="1:4" ht="21.75" customHeight="1">
      <c r="A276" s="7">
        <v>332</v>
      </c>
      <c r="B276" s="8" t="s">
        <v>1063</v>
      </c>
      <c r="C276" s="179">
        <v>0</v>
      </c>
      <c r="D276" s="179">
        <v>11.799855222019101</v>
      </c>
    </row>
    <row r="277" spans="1:4" ht="21.75" customHeight="1">
      <c r="A277" s="7">
        <v>333</v>
      </c>
      <c r="B277" s="8" t="s">
        <v>1064</v>
      </c>
      <c r="C277" s="179">
        <v>0</v>
      </c>
      <c r="D277" s="179">
        <v>14.20590585314244</v>
      </c>
    </row>
    <row r="278" spans="1:4" ht="21.75" customHeight="1">
      <c r="A278" s="7">
        <v>334</v>
      </c>
      <c r="B278" s="8" t="s">
        <v>1065</v>
      </c>
      <c r="C278" s="179">
        <v>0</v>
      </c>
      <c r="D278" s="179">
        <v>14.20590585314244</v>
      </c>
    </row>
    <row r="279" spans="1:4" ht="21.75" customHeight="1">
      <c r="A279" s="7">
        <v>335</v>
      </c>
      <c r="B279" s="8" t="s">
        <v>1066</v>
      </c>
      <c r="C279" s="179">
        <v>0</v>
      </c>
      <c r="D279" s="179">
        <v>14.20590585314244</v>
      </c>
    </row>
    <row r="280" spans="1:4" ht="21.75" customHeight="1">
      <c r="A280" s="7">
        <v>336</v>
      </c>
      <c r="B280" s="8" t="s">
        <v>1067</v>
      </c>
      <c r="C280" s="179">
        <v>0</v>
      </c>
      <c r="D280" s="179">
        <v>14.20590585314244</v>
      </c>
    </row>
    <row r="281" spans="1:4" ht="21.75" customHeight="1">
      <c r="A281" s="7">
        <v>337</v>
      </c>
      <c r="B281" s="8" t="s">
        <v>1068</v>
      </c>
      <c r="C281" s="179">
        <v>0</v>
      </c>
      <c r="D281" s="179">
        <v>14.20590585314244</v>
      </c>
    </row>
    <row r="282" spans="1:4" ht="21.75" customHeight="1">
      <c r="A282" s="7">
        <v>338</v>
      </c>
      <c r="B282" s="8" t="s">
        <v>1069</v>
      </c>
      <c r="C282" s="179">
        <v>0</v>
      </c>
      <c r="D282" s="179">
        <v>14.20590585314244</v>
      </c>
    </row>
    <row r="283" spans="1:4" ht="21.75" customHeight="1">
      <c r="A283" s="7">
        <v>339</v>
      </c>
      <c r="B283" s="8" t="s">
        <v>1070</v>
      </c>
      <c r="C283" s="179">
        <v>0</v>
      </c>
      <c r="D283" s="179">
        <v>14.20590585314244</v>
      </c>
    </row>
    <row r="284" spans="1:4" ht="21.75" customHeight="1">
      <c r="A284" s="7">
        <v>340</v>
      </c>
      <c r="B284" s="8" t="s">
        <v>1071</v>
      </c>
      <c r="C284" s="179">
        <v>0</v>
      </c>
      <c r="D284" s="179">
        <v>14.20590585314244</v>
      </c>
    </row>
    <row r="285" spans="1:4" ht="21.75" customHeight="1">
      <c r="A285" s="7">
        <v>341</v>
      </c>
      <c r="B285" s="8" t="s">
        <v>1072</v>
      </c>
      <c r="C285" s="179">
        <v>0</v>
      </c>
      <c r="D285" s="179">
        <v>14.20590585314244</v>
      </c>
    </row>
    <row r="286" spans="1:4" ht="21.75" customHeight="1">
      <c r="A286" s="7">
        <v>342</v>
      </c>
      <c r="B286" s="8" t="s">
        <v>1073</v>
      </c>
      <c r="C286" s="179">
        <v>0</v>
      </c>
      <c r="D286" s="179">
        <v>14.20590585314244</v>
      </c>
    </row>
    <row r="287" spans="1:4" ht="21.75" customHeight="1">
      <c r="A287" s="7">
        <v>343</v>
      </c>
      <c r="B287" s="8" t="s">
        <v>1074</v>
      </c>
      <c r="C287" s="179">
        <v>0</v>
      </c>
      <c r="D287" s="179">
        <v>14.20590585314244</v>
      </c>
    </row>
    <row r="288" spans="1:4" ht="21.75" customHeight="1">
      <c r="A288" s="7">
        <v>344</v>
      </c>
      <c r="B288" s="8" t="s">
        <v>1075</v>
      </c>
      <c r="C288" s="179">
        <v>0</v>
      </c>
      <c r="D288" s="179">
        <v>14.20590585314244</v>
      </c>
    </row>
    <row r="289" spans="1:4" ht="21.75" customHeight="1">
      <c r="A289" s="7">
        <v>345</v>
      </c>
      <c r="B289" s="8" t="s">
        <v>1076</v>
      </c>
      <c r="C289" s="179">
        <v>0</v>
      </c>
      <c r="D289" s="179">
        <v>14.20590585314244</v>
      </c>
    </row>
    <row r="290" spans="1:4" ht="21.75" customHeight="1">
      <c r="A290" s="7">
        <v>346</v>
      </c>
      <c r="B290" s="8" t="s">
        <v>1077</v>
      </c>
      <c r="C290" s="179">
        <v>0</v>
      </c>
      <c r="D290" s="179">
        <v>14.20590585314244</v>
      </c>
    </row>
    <row r="291" spans="1:4" ht="21.75" customHeight="1">
      <c r="A291" s="7">
        <v>347</v>
      </c>
      <c r="B291" s="8" t="s">
        <v>1078</v>
      </c>
      <c r="C291" s="179">
        <v>0</v>
      </c>
      <c r="D291" s="179">
        <v>14.20590585314244</v>
      </c>
    </row>
    <row r="292" spans="1:4" ht="21.75" customHeight="1">
      <c r="A292" s="7">
        <v>349</v>
      </c>
      <c r="B292" s="8" t="s">
        <v>1079</v>
      </c>
      <c r="C292" s="179">
        <v>0</v>
      </c>
      <c r="D292" s="179">
        <v>14.20590585314244</v>
      </c>
    </row>
    <row r="293" spans="1:4" ht="21.75" customHeight="1">
      <c r="A293" s="7">
        <v>350</v>
      </c>
      <c r="B293" s="8" t="s">
        <v>1080</v>
      </c>
      <c r="C293" s="179">
        <v>0</v>
      </c>
      <c r="D293" s="179">
        <v>14.20590585314244</v>
      </c>
    </row>
    <row r="294" spans="1:4" ht="21.75" customHeight="1">
      <c r="A294" s="7">
        <v>351</v>
      </c>
      <c r="B294" s="8" t="s">
        <v>1081</v>
      </c>
      <c r="C294" s="179">
        <v>0</v>
      </c>
      <c r="D294" s="179">
        <v>6.6148495332663302</v>
      </c>
    </row>
    <row r="295" spans="1:4" ht="21.75" customHeight="1">
      <c r="A295" s="7">
        <v>352</v>
      </c>
      <c r="B295" s="8" t="s">
        <v>1082</v>
      </c>
      <c r="C295" s="179">
        <v>0</v>
      </c>
      <c r="D295" s="179">
        <v>6.6148495332663302</v>
      </c>
    </row>
    <row r="296" spans="1:4" ht="21.75" customHeight="1">
      <c r="A296" s="7">
        <v>353</v>
      </c>
      <c r="B296" s="8" t="s">
        <v>1083</v>
      </c>
      <c r="C296" s="179">
        <v>0</v>
      </c>
      <c r="D296" s="179">
        <v>6.6148495332663302</v>
      </c>
    </row>
    <row r="297" spans="1:4" ht="21.75" customHeight="1">
      <c r="A297" s="7">
        <v>354</v>
      </c>
      <c r="B297" s="8" t="s">
        <v>1084</v>
      </c>
      <c r="C297" s="179">
        <v>0</v>
      </c>
      <c r="D297" s="179">
        <v>6.6148495332663302</v>
      </c>
    </row>
    <row r="298" spans="1:4" ht="21.75" customHeight="1">
      <c r="A298" s="7">
        <v>355</v>
      </c>
      <c r="B298" s="8" t="s">
        <v>1085</v>
      </c>
      <c r="C298" s="179">
        <v>0</v>
      </c>
      <c r="D298" s="179">
        <v>6.6148495332663302</v>
      </c>
    </row>
    <row r="299" spans="1:4" ht="21.75" customHeight="1">
      <c r="A299" s="7">
        <v>356</v>
      </c>
      <c r="B299" s="8" t="s">
        <v>1086</v>
      </c>
      <c r="C299" s="179">
        <v>0</v>
      </c>
      <c r="D299" s="179">
        <v>0</v>
      </c>
    </row>
    <row r="300" spans="1:4" ht="21.75" customHeight="1">
      <c r="A300" s="7">
        <v>357</v>
      </c>
      <c r="B300" s="8" t="s">
        <v>1087</v>
      </c>
      <c r="C300" s="179">
        <v>0</v>
      </c>
      <c r="D300" s="179">
        <v>0</v>
      </c>
    </row>
    <row r="301" spans="1:4" ht="21.75" customHeight="1">
      <c r="A301" s="7">
        <v>358</v>
      </c>
      <c r="B301" s="8" t="s">
        <v>1088</v>
      </c>
      <c r="C301" s="179">
        <v>0</v>
      </c>
      <c r="D301" s="179">
        <v>0</v>
      </c>
    </row>
    <row r="302" spans="1:4" ht="21.75" customHeight="1">
      <c r="A302" s="7">
        <v>359</v>
      </c>
      <c r="B302" s="8" t="s">
        <v>1089</v>
      </c>
      <c r="C302" s="179">
        <v>0</v>
      </c>
      <c r="D302" s="179">
        <v>0</v>
      </c>
    </row>
    <row r="303" spans="1:4" ht="21.75" customHeight="1">
      <c r="A303" s="7">
        <v>360</v>
      </c>
      <c r="B303" s="8" t="s">
        <v>1090</v>
      </c>
      <c r="C303" s="179">
        <v>0</v>
      </c>
      <c r="D303" s="179">
        <v>0</v>
      </c>
    </row>
    <row r="304" spans="1:4" ht="21.75" customHeight="1">
      <c r="A304" s="7">
        <v>361</v>
      </c>
      <c r="B304" s="8" t="s">
        <v>1091</v>
      </c>
      <c r="C304" s="179">
        <v>0</v>
      </c>
      <c r="D304" s="179">
        <v>6.6148495332663302</v>
      </c>
    </row>
    <row r="305" spans="1:4" ht="21.75" customHeight="1">
      <c r="A305" s="7">
        <v>362</v>
      </c>
      <c r="B305" s="8" t="s">
        <v>1092</v>
      </c>
      <c r="C305" s="179">
        <v>0</v>
      </c>
      <c r="D305" s="179">
        <v>0</v>
      </c>
    </row>
    <row r="306" spans="1:4" ht="21.75" customHeight="1">
      <c r="A306" s="7">
        <v>363</v>
      </c>
      <c r="B306" s="8" t="s">
        <v>1093</v>
      </c>
      <c r="C306" s="179">
        <v>0</v>
      </c>
      <c r="D306" s="179">
        <v>0</v>
      </c>
    </row>
    <row r="307" spans="1:4" ht="21.75" customHeight="1">
      <c r="A307" s="7">
        <v>364</v>
      </c>
      <c r="B307" s="8" t="s">
        <v>1094</v>
      </c>
      <c r="C307" s="179">
        <v>0</v>
      </c>
      <c r="D307" s="179">
        <v>6.6148495332663302</v>
      </c>
    </row>
    <row r="308" spans="1:4" ht="21.75" customHeight="1">
      <c r="A308" s="7">
        <v>365</v>
      </c>
      <c r="B308" s="8" t="s">
        <v>1095</v>
      </c>
      <c r="C308" s="179">
        <v>0</v>
      </c>
      <c r="D308" s="179">
        <v>0</v>
      </c>
    </row>
    <row r="309" spans="1:4" ht="21.75" customHeight="1">
      <c r="A309" s="7">
        <v>366</v>
      </c>
      <c r="B309" s="8" t="s">
        <v>1096</v>
      </c>
      <c r="C309" s="179">
        <v>0</v>
      </c>
      <c r="D309" s="179">
        <v>6.6148495332663302</v>
      </c>
    </row>
    <row r="310" spans="1:4" ht="21.75" customHeight="1">
      <c r="A310" s="7">
        <v>367</v>
      </c>
      <c r="B310" s="8" t="s">
        <v>1097</v>
      </c>
      <c r="C310" s="179">
        <v>0</v>
      </c>
      <c r="D310" s="179">
        <v>6.6148495332663302</v>
      </c>
    </row>
    <row r="311" spans="1:4" ht="21.75" customHeight="1">
      <c r="A311" s="7">
        <v>368</v>
      </c>
      <c r="B311" s="8" t="s">
        <v>1098</v>
      </c>
      <c r="C311" s="179">
        <v>0</v>
      </c>
      <c r="D311" s="179">
        <v>0</v>
      </c>
    </row>
    <row r="312" spans="1:4" ht="21.75" customHeight="1">
      <c r="A312" s="7">
        <v>369</v>
      </c>
      <c r="B312" s="8" t="s">
        <v>1099</v>
      </c>
      <c r="C312" s="179">
        <v>0</v>
      </c>
      <c r="D312" s="179">
        <v>0</v>
      </c>
    </row>
    <row r="313" spans="1:4" ht="21.75" customHeight="1">
      <c r="A313" s="7">
        <v>370</v>
      </c>
      <c r="B313" s="8" t="s">
        <v>1100</v>
      </c>
      <c r="C313" s="179">
        <v>0</v>
      </c>
      <c r="D313" s="179">
        <v>0</v>
      </c>
    </row>
    <row r="314" spans="1:4" ht="21.75" customHeight="1">
      <c r="A314" s="7">
        <v>371</v>
      </c>
      <c r="B314" s="8" t="s">
        <v>1101</v>
      </c>
      <c r="C314" s="179">
        <v>0</v>
      </c>
      <c r="D314" s="179">
        <v>11.799855222019101</v>
      </c>
    </row>
    <row r="315" spans="1:4" ht="21.75" customHeight="1">
      <c r="A315" s="7">
        <v>372</v>
      </c>
      <c r="B315" s="8" t="s">
        <v>1102</v>
      </c>
      <c r="C315" s="179">
        <v>0</v>
      </c>
      <c r="D315" s="179">
        <v>11.799855222019101</v>
      </c>
    </row>
    <row r="316" spans="1:4" ht="21.75" customHeight="1">
      <c r="A316" s="7">
        <v>373</v>
      </c>
      <c r="B316" s="8" t="s">
        <v>1103</v>
      </c>
      <c r="C316" s="179">
        <v>0</v>
      </c>
      <c r="D316" s="179">
        <v>0</v>
      </c>
    </row>
    <row r="317" spans="1:4" ht="21.75" customHeight="1">
      <c r="A317" s="7">
        <v>374</v>
      </c>
      <c r="B317" s="8" t="s">
        <v>1104</v>
      </c>
      <c r="C317" s="179">
        <v>0</v>
      </c>
      <c r="D317" s="179">
        <v>11.799855222019101</v>
      </c>
    </row>
    <row r="318" spans="1:4" ht="21.75" customHeight="1">
      <c r="A318" s="7">
        <v>375</v>
      </c>
      <c r="B318" s="8" t="s">
        <v>1105</v>
      </c>
      <c r="C318" s="179">
        <v>0</v>
      </c>
      <c r="D318" s="179">
        <v>11.799855222019101</v>
      </c>
    </row>
    <row r="319" spans="1:4" ht="21.75" customHeight="1">
      <c r="A319" s="7">
        <v>376</v>
      </c>
      <c r="B319" s="8" t="s">
        <v>1106</v>
      </c>
      <c r="C319" s="179">
        <v>0</v>
      </c>
      <c r="D319" s="179">
        <v>11.799855222019101</v>
      </c>
    </row>
    <row r="320" spans="1:4" ht="21.75" customHeight="1">
      <c r="A320" s="7">
        <v>377</v>
      </c>
      <c r="B320" s="8" t="s">
        <v>1107</v>
      </c>
      <c r="C320" s="179">
        <v>0</v>
      </c>
      <c r="D320" s="179">
        <v>0</v>
      </c>
    </row>
    <row r="321" spans="1:4" ht="21.75" customHeight="1">
      <c r="A321" s="7">
        <v>378</v>
      </c>
      <c r="B321" s="8" t="s">
        <v>1108</v>
      </c>
      <c r="C321" s="179">
        <v>0</v>
      </c>
      <c r="D321" s="179">
        <v>0</v>
      </c>
    </row>
    <row r="322" spans="1:4" ht="21.75" customHeight="1">
      <c r="A322" s="7">
        <v>379</v>
      </c>
      <c r="B322" s="8" t="s">
        <v>1109</v>
      </c>
      <c r="C322" s="179">
        <v>0</v>
      </c>
      <c r="D322" s="179">
        <v>0</v>
      </c>
    </row>
    <row r="323" spans="1:4" ht="21.75" customHeight="1">
      <c r="A323" s="7">
        <v>380</v>
      </c>
      <c r="B323" s="8" t="s">
        <v>1110</v>
      </c>
      <c r="C323" s="179">
        <v>0</v>
      </c>
      <c r="D323" s="179">
        <v>0</v>
      </c>
    </row>
    <row r="324" spans="1:4" ht="21.75" customHeight="1">
      <c r="A324" s="7">
        <v>381</v>
      </c>
      <c r="B324" s="8" t="s">
        <v>1111</v>
      </c>
      <c r="C324" s="179">
        <v>0</v>
      </c>
      <c r="D324" s="179">
        <v>24.151611142449298</v>
      </c>
    </row>
    <row r="325" spans="1:4" ht="21.75" customHeight="1">
      <c r="A325" s="7">
        <v>382</v>
      </c>
      <c r="B325" s="8" t="s">
        <v>1112</v>
      </c>
      <c r="C325" s="179">
        <v>0</v>
      </c>
      <c r="D325" s="179">
        <v>24.151611142449298</v>
      </c>
    </row>
    <row r="326" spans="1:4" ht="21.75" customHeight="1">
      <c r="A326" s="7">
        <v>383</v>
      </c>
      <c r="B326" s="8" t="s">
        <v>1113</v>
      </c>
      <c r="C326" s="179">
        <v>0</v>
      </c>
      <c r="D326" s="179">
        <v>5.6191592455343997</v>
      </c>
    </row>
    <row r="327" spans="1:4" ht="21.75" customHeight="1">
      <c r="A327" s="7">
        <v>384</v>
      </c>
      <c r="B327" s="8" t="s">
        <v>1114</v>
      </c>
      <c r="C327" s="179">
        <v>0</v>
      </c>
      <c r="D327" s="179">
        <v>5.6191592455343997</v>
      </c>
    </row>
    <row r="328" spans="1:4" ht="21.75" customHeight="1">
      <c r="A328" s="7">
        <v>385</v>
      </c>
      <c r="B328" s="8" t="s">
        <v>1115</v>
      </c>
      <c r="C328" s="179">
        <v>0</v>
      </c>
      <c r="D328" s="179">
        <v>5.6191592455343997</v>
      </c>
    </row>
    <row r="329" spans="1:4" ht="21.75" customHeight="1">
      <c r="A329" s="7">
        <v>386</v>
      </c>
      <c r="B329" s="8" t="s">
        <v>1116</v>
      </c>
      <c r="C329" s="179">
        <v>0</v>
      </c>
      <c r="D329" s="179">
        <v>5.6191592455343997</v>
      </c>
    </row>
    <row r="330" spans="1:4" ht="21.75" customHeight="1">
      <c r="A330" s="7">
        <v>387</v>
      </c>
      <c r="B330" s="8" t="s">
        <v>1117</v>
      </c>
      <c r="C330" s="179">
        <v>0</v>
      </c>
      <c r="D330" s="179">
        <v>24.151611142449298</v>
      </c>
    </row>
    <row r="331" spans="1:4" ht="21.75" customHeight="1">
      <c r="A331" s="7">
        <v>388</v>
      </c>
      <c r="B331" s="8" t="s">
        <v>1118</v>
      </c>
      <c r="C331" s="179">
        <v>0</v>
      </c>
      <c r="D331" s="179">
        <v>4.1720257717982197</v>
      </c>
    </row>
    <row r="332" spans="1:4" ht="21.75" customHeight="1">
      <c r="A332" s="7">
        <v>389</v>
      </c>
      <c r="B332" s="8" t="s">
        <v>1119</v>
      </c>
      <c r="C332" s="179">
        <v>0</v>
      </c>
      <c r="D332" s="179">
        <v>4.1720257717982197</v>
      </c>
    </row>
    <row r="333" spans="1:4" ht="21.75" customHeight="1">
      <c r="A333" s="7">
        <v>390</v>
      </c>
      <c r="B333" s="8" t="s">
        <v>1120</v>
      </c>
      <c r="C333" s="179">
        <v>0</v>
      </c>
      <c r="D333" s="179">
        <v>4.1720257717982197</v>
      </c>
    </row>
    <row r="334" spans="1:4" ht="21.75" customHeight="1">
      <c r="A334" s="7">
        <v>391</v>
      </c>
      <c r="B334" s="8" t="s">
        <v>1121</v>
      </c>
      <c r="C334" s="179">
        <v>0</v>
      </c>
      <c r="D334" s="179">
        <v>4.1720257717982197</v>
      </c>
    </row>
    <row r="335" spans="1:4" ht="21.75" customHeight="1">
      <c r="A335" s="7">
        <v>392</v>
      </c>
      <c r="B335" s="8" t="s">
        <v>1122</v>
      </c>
      <c r="C335" s="179">
        <v>0</v>
      </c>
      <c r="D335" s="179">
        <v>4.1720257717982197</v>
      </c>
    </row>
    <row r="336" spans="1:4" ht="21.75" customHeight="1">
      <c r="A336" s="7">
        <v>393</v>
      </c>
      <c r="B336" s="8" t="s">
        <v>1123</v>
      </c>
      <c r="C336" s="179">
        <v>0</v>
      </c>
      <c r="D336" s="179">
        <v>4.1720257717982197</v>
      </c>
    </row>
    <row r="337" spans="1:4" ht="21.75" customHeight="1">
      <c r="A337" s="7">
        <v>394</v>
      </c>
      <c r="B337" s="8" t="s">
        <v>1124</v>
      </c>
      <c r="C337" s="179">
        <v>0</v>
      </c>
      <c r="D337" s="179">
        <v>4.1720257717982197</v>
      </c>
    </row>
    <row r="338" spans="1:4" ht="21.75" customHeight="1">
      <c r="A338" s="7">
        <v>395</v>
      </c>
      <c r="B338" s="8" t="s">
        <v>1125</v>
      </c>
      <c r="C338" s="179">
        <v>0</v>
      </c>
      <c r="D338" s="179">
        <v>4.1720257717982197</v>
      </c>
    </row>
    <row r="339" spans="1:4" ht="21.75" customHeight="1">
      <c r="A339" s="7">
        <v>396</v>
      </c>
      <c r="B339" s="8" t="s">
        <v>1126</v>
      </c>
      <c r="C339" s="179">
        <v>0</v>
      </c>
      <c r="D339" s="179">
        <v>5.6191592455343997</v>
      </c>
    </row>
    <row r="340" spans="1:4" ht="21.75" customHeight="1">
      <c r="A340" s="7">
        <v>397</v>
      </c>
      <c r="B340" s="8" t="s">
        <v>1127</v>
      </c>
      <c r="C340" s="179">
        <v>0</v>
      </c>
      <c r="D340" s="179">
        <v>0</v>
      </c>
    </row>
    <row r="341" spans="1:4" ht="21.75" customHeight="1">
      <c r="A341" s="7">
        <v>398</v>
      </c>
      <c r="B341" s="8" t="s">
        <v>1128</v>
      </c>
      <c r="C341" s="179">
        <v>0</v>
      </c>
      <c r="D341" s="179">
        <v>0</v>
      </c>
    </row>
    <row r="342" spans="1:4" ht="21.75" customHeight="1">
      <c r="A342" s="7">
        <v>399</v>
      </c>
      <c r="B342" s="8" t="s">
        <v>1129</v>
      </c>
      <c r="C342" s="179">
        <v>0</v>
      </c>
      <c r="D342" s="179">
        <v>5.6191592455343997</v>
      </c>
    </row>
    <row r="343" spans="1:4" ht="21.75" customHeight="1">
      <c r="A343" s="7">
        <v>400</v>
      </c>
      <c r="B343" s="8" t="s">
        <v>1130</v>
      </c>
      <c r="C343" s="179">
        <v>0</v>
      </c>
      <c r="D343" s="179">
        <v>0</v>
      </c>
    </row>
    <row r="344" spans="1:4" ht="21.75" customHeight="1">
      <c r="A344" s="7">
        <v>401</v>
      </c>
      <c r="B344" s="8" t="s">
        <v>1131</v>
      </c>
      <c r="C344" s="179">
        <v>0</v>
      </c>
      <c r="D344" s="179">
        <v>5.6191592455343997</v>
      </c>
    </row>
    <row r="345" spans="1:4" ht="21.75" customHeight="1">
      <c r="A345" s="7">
        <v>402</v>
      </c>
      <c r="B345" s="8" t="s">
        <v>1132</v>
      </c>
      <c r="C345" s="179">
        <v>0</v>
      </c>
      <c r="D345" s="179">
        <v>5.6191592455343997</v>
      </c>
    </row>
    <row r="346" spans="1:4" ht="21.75" customHeight="1">
      <c r="A346" s="7">
        <v>403</v>
      </c>
      <c r="B346" s="8" t="s">
        <v>1133</v>
      </c>
      <c r="C346" s="179">
        <v>0</v>
      </c>
      <c r="D346" s="179">
        <v>0</v>
      </c>
    </row>
    <row r="347" spans="1:4" ht="21.75" customHeight="1">
      <c r="A347" s="7">
        <v>404</v>
      </c>
      <c r="B347" s="8" t="s">
        <v>1134</v>
      </c>
      <c r="C347" s="179">
        <v>0</v>
      </c>
      <c r="D347" s="179">
        <v>0</v>
      </c>
    </row>
    <row r="348" spans="1:4" ht="21.75" customHeight="1">
      <c r="A348" s="7">
        <v>405</v>
      </c>
      <c r="B348" s="8" t="s">
        <v>1135</v>
      </c>
      <c r="C348" s="179">
        <v>0</v>
      </c>
      <c r="D348" s="179">
        <v>5.6191592455343997</v>
      </c>
    </row>
    <row r="349" spans="1:4" ht="21.75" customHeight="1">
      <c r="A349" s="7">
        <v>406</v>
      </c>
      <c r="B349" s="8" t="s">
        <v>1136</v>
      </c>
      <c r="C349" s="179">
        <v>0</v>
      </c>
      <c r="D349" s="179">
        <v>5.6191592455343997</v>
      </c>
    </row>
    <row r="350" spans="1:4" ht="21.75" customHeight="1">
      <c r="A350" s="7">
        <v>407</v>
      </c>
      <c r="B350" s="8" t="s">
        <v>1137</v>
      </c>
      <c r="C350" s="179">
        <v>0</v>
      </c>
      <c r="D350" s="179">
        <v>5.6191592455343997</v>
      </c>
    </row>
    <row r="351" spans="1:4" ht="21.75" customHeight="1">
      <c r="A351" s="7">
        <v>408</v>
      </c>
      <c r="B351" s="8" t="s">
        <v>1138</v>
      </c>
      <c r="C351" s="179">
        <v>0</v>
      </c>
      <c r="D351" s="179">
        <v>5.6191592455343997</v>
      </c>
    </row>
    <row r="352" spans="1:4" ht="21.75" customHeight="1">
      <c r="A352" s="7">
        <v>409</v>
      </c>
      <c r="B352" s="8" t="s">
        <v>1139</v>
      </c>
      <c r="C352" s="179">
        <v>0</v>
      </c>
      <c r="D352" s="179">
        <v>5.6191592455343997</v>
      </c>
    </row>
    <row r="353" spans="1:4" ht="21.75" customHeight="1">
      <c r="A353" s="7">
        <v>410</v>
      </c>
      <c r="B353" s="8" t="s">
        <v>1140</v>
      </c>
      <c r="C353" s="179">
        <v>0</v>
      </c>
      <c r="D353" s="179">
        <v>5.6191592455343997</v>
      </c>
    </row>
    <row r="354" spans="1:4" ht="21.75" customHeight="1">
      <c r="A354" s="7">
        <v>411</v>
      </c>
      <c r="B354" s="8" t="s">
        <v>1141</v>
      </c>
      <c r="C354" s="179">
        <v>0</v>
      </c>
      <c r="D354" s="179">
        <v>5.6191592455343997</v>
      </c>
    </row>
    <row r="355" spans="1:4" ht="21.75" customHeight="1">
      <c r="A355" s="7">
        <v>412</v>
      </c>
      <c r="B355" s="8" t="s">
        <v>1142</v>
      </c>
      <c r="C355" s="179">
        <v>0</v>
      </c>
      <c r="D355" s="179">
        <v>5.6191592455343997</v>
      </c>
    </row>
    <row r="356" spans="1:4" ht="21.75" customHeight="1">
      <c r="A356" s="7">
        <v>413</v>
      </c>
      <c r="B356" s="8" t="s">
        <v>1143</v>
      </c>
      <c r="C356" s="179">
        <v>0</v>
      </c>
      <c r="D356" s="179">
        <v>5.6191592455343997</v>
      </c>
    </row>
    <row r="357" spans="1:4" ht="21.75" customHeight="1">
      <c r="A357" s="7">
        <v>414</v>
      </c>
      <c r="B357" s="8" t="s">
        <v>1144</v>
      </c>
      <c r="C357" s="179">
        <v>0</v>
      </c>
      <c r="D357" s="179">
        <v>3.16619398788252</v>
      </c>
    </row>
    <row r="358" spans="1:4" ht="21.75" customHeight="1">
      <c r="A358" s="7">
        <v>415</v>
      </c>
      <c r="B358" s="8" t="s">
        <v>1145</v>
      </c>
      <c r="C358" s="179">
        <v>0</v>
      </c>
      <c r="D358" s="179">
        <v>3.16619398788252</v>
      </c>
    </row>
    <row r="359" spans="1:4" ht="21.75" customHeight="1">
      <c r="A359" s="7">
        <v>416</v>
      </c>
      <c r="B359" s="8" t="s">
        <v>1146</v>
      </c>
      <c r="C359" s="179">
        <v>0</v>
      </c>
      <c r="D359" s="179">
        <v>3.16619398788252</v>
      </c>
    </row>
    <row r="360" spans="1:4" ht="21.75" customHeight="1">
      <c r="A360" s="7">
        <v>417</v>
      </c>
      <c r="B360" s="8" t="s">
        <v>1147</v>
      </c>
      <c r="C360" s="179">
        <v>0</v>
      </c>
      <c r="D360" s="179">
        <v>3.16619398788252</v>
      </c>
    </row>
    <row r="361" spans="1:4" ht="21.75" customHeight="1">
      <c r="A361" s="7">
        <v>418</v>
      </c>
      <c r="B361" s="8" t="s">
        <v>1148</v>
      </c>
      <c r="C361" s="179">
        <v>0</v>
      </c>
      <c r="D361" s="179">
        <v>3.16619398788252</v>
      </c>
    </row>
    <row r="362" spans="1:4" ht="21.75" customHeight="1">
      <c r="A362" s="7">
        <v>419</v>
      </c>
      <c r="B362" s="8" t="s">
        <v>1149</v>
      </c>
      <c r="C362" s="179">
        <v>0</v>
      </c>
      <c r="D362" s="179">
        <v>3.16619398788252</v>
      </c>
    </row>
    <row r="363" spans="1:4" ht="21.75" customHeight="1">
      <c r="A363" s="7">
        <v>420</v>
      </c>
      <c r="B363" s="8" t="s">
        <v>1150</v>
      </c>
      <c r="C363" s="179">
        <v>0</v>
      </c>
      <c r="D363" s="179">
        <v>0</v>
      </c>
    </row>
    <row r="364" spans="1:4" ht="21.75" customHeight="1">
      <c r="A364" s="7">
        <v>421</v>
      </c>
      <c r="B364" s="8" t="s">
        <v>1151</v>
      </c>
      <c r="C364" s="179">
        <v>0</v>
      </c>
      <c r="D364" s="179">
        <v>0</v>
      </c>
    </row>
    <row r="365" spans="1:4" ht="21.75" customHeight="1">
      <c r="A365" s="7">
        <v>422</v>
      </c>
      <c r="B365" s="8" t="s">
        <v>1152</v>
      </c>
      <c r="C365" s="179">
        <v>0</v>
      </c>
      <c r="D365" s="179">
        <v>0</v>
      </c>
    </row>
    <row r="366" spans="1:4" ht="21.75" customHeight="1">
      <c r="A366" s="7">
        <v>423</v>
      </c>
      <c r="B366" s="8" t="s">
        <v>1153</v>
      </c>
      <c r="C366" s="179">
        <v>0</v>
      </c>
      <c r="D366" s="179">
        <v>0</v>
      </c>
    </row>
    <row r="367" spans="1:4" ht="21.75" customHeight="1">
      <c r="A367" s="7">
        <v>424</v>
      </c>
      <c r="B367" s="8" t="s">
        <v>1154</v>
      </c>
      <c r="C367" s="179">
        <v>0</v>
      </c>
      <c r="D367" s="179">
        <v>0</v>
      </c>
    </row>
    <row r="368" spans="1:4" ht="21.75" customHeight="1">
      <c r="A368" s="7">
        <v>425</v>
      </c>
      <c r="B368" s="8" t="s">
        <v>1155</v>
      </c>
      <c r="C368" s="179">
        <v>0</v>
      </c>
      <c r="D368" s="179">
        <v>4.5922769481053898</v>
      </c>
    </row>
    <row r="369" spans="1:4" ht="21.75" customHeight="1">
      <c r="A369" s="7">
        <v>426</v>
      </c>
      <c r="B369" s="8" t="s">
        <v>1156</v>
      </c>
      <c r="C369" s="179">
        <v>0</v>
      </c>
      <c r="D369" s="179">
        <v>0</v>
      </c>
    </row>
    <row r="370" spans="1:4" ht="21.75" customHeight="1">
      <c r="A370" s="7">
        <v>427</v>
      </c>
      <c r="B370" s="8" t="s">
        <v>1157</v>
      </c>
      <c r="C370" s="179">
        <v>0</v>
      </c>
      <c r="D370" s="179">
        <v>0</v>
      </c>
    </row>
    <row r="371" spans="1:4" ht="21.75" customHeight="1">
      <c r="A371" s="7">
        <v>428</v>
      </c>
      <c r="B371" s="8" t="s">
        <v>1158</v>
      </c>
      <c r="C371" s="179">
        <v>0</v>
      </c>
      <c r="D371" s="179">
        <v>0</v>
      </c>
    </row>
    <row r="372" spans="1:4" ht="21.75" customHeight="1">
      <c r="A372" s="7">
        <v>429</v>
      </c>
      <c r="B372" s="8" t="s">
        <v>1159</v>
      </c>
      <c r="C372" s="179">
        <v>0</v>
      </c>
      <c r="D372" s="179">
        <v>0</v>
      </c>
    </row>
    <row r="373" spans="1:4" ht="21.75" customHeight="1">
      <c r="A373" s="7">
        <v>430</v>
      </c>
      <c r="B373" s="8" t="s">
        <v>1160</v>
      </c>
      <c r="C373" s="179">
        <v>0</v>
      </c>
      <c r="D373" s="179">
        <v>0</v>
      </c>
    </row>
    <row r="374" spans="1:4" ht="21.75" customHeight="1">
      <c r="A374" s="7">
        <v>431</v>
      </c>
      <c r="B374" s="8" t="s">
        <v>1161</v>
      </c>
      <c r="C374" s="179">
        <v>0</v>
      </c>
      <c r="D374" s="179">
        <v>0</v>
      </c>
    </row>
    <row r="375" spans="1:4" ht="21.75" customHeight="1">
      <c r="A375" s="7">
        <v>432</v>
      </c>
      <c r="B375" s="8" t="s">
        <v>1162</v>
      </c>
      <c r="C375" s="179">
        <v>0</v>
      </c>
      <c r="D375" s="179">
        <v>0</v>
      </c>
    </row>
    <row r="376" spans="1:4" ht="21.75" customHeight="1">
      <c r="A376" s="7">
        <v>433</v>
      </c>
      <c r="B376" s="8" t="s">
        <v>1163</v>
      </c>
      <c r="C376" s="179">
        <v>0</v>
      </c>
      <c r="D376" s="179">
        <v>0</v>
      </c>
    </row>
    <row r="377" spans="1:4" ht="21.75" customHeight="1">
      <c r="A377" s="7">
        <v>434</v>
      </c>
      <c r="B377" s="8" t="s">
        <v>1164</v>
      </c>
      <c r="C377" s="179">
        <v>0</v>
      </c>
      <c r="D377" s="179">
        <v>0</v>
      </c>
    </row>
    <row r="378" spans="1:4" ht="21.75" customHeight="1">
      <c r="A378" s="7">
        <v>435</v>
      </c>
      <c r="B378" s="8" t="s">
        <v>1165</v>
      </c>
      <c r="C378" s="179">
        <v>0</v>
      </c>
      <c r="D378" s="179">
        <v>0</v>
      </c>
    </row>
    <row r="379" spans="1:4" ht="21.75" customHeight="1">
      <c r="A379" s="7">
        <v>436</v>
      </c>
      <c r="B379" s="8" t="s">
        <v>1166</v>
      </c>
      <c r="C379" s="179">
        <v>0</v>
      </c>
      <c r="D379" s="179">
        <v>0</v>
      </c>
    </row>
    <row r="380" spans="1:4" ht="21.75" customHeight="1">
      <c r="A380" s="7">
        <v>437</v>
      </c>
      <c r="B380" s="8" t="s">
        <v>1167</v>
      </c>
      <c r="C380" s="179">
        <v>0</v>
      </c>
      <c r="D380" s="179">
        <v>4.5922769481053898</v>
      </c>
    </row>
    <row r="381" spans="1:4" ht="21.75" customHeight="1">
      <c r="A381" s="7">
        <v>438</v>
      </c>
      <c r="B381" s="8" t="s">
        <v>1168</v>
      </c>
      <c r="C381" s="179">
        <v>0</v>
      </c>
      <c r="D381" s="179">
        <v>4.5922769481053898</v>
      </c>
    </row>
    <row r="382" spans="1:4" ht="21.75" customHeight="1">
      <c r="A382" s="7">
        <v>439</v>
      </c>
      <c r="B382" s="8" t="s">
        <v>1169</v>
      </c>
      <c r="C382" s="179">
        <v>0</v>
      </c>
      <c r="D382" s="179">
        <v>6.3279488636201293</v>
      </c>
    </row>
    <row r="383" spans="1:4" ht="21.75" customHeight="1">
      <c r="A383" s="7">
        <v>440</v>
      </c>
      <c r="B383" s="8" t="s">
        <v>1170</v>
      </c>
      <c r="C383" s="179">
        <v>0</v>
      </c>
      <c r="D383" s="179">
        <v>6.3279488636201293</v>
      </c>
    </row>
    <row r="384" spans="1:4" ht="21.75" customHeight="1">
      <c r="A384" s="7">
        <v>441</v>
      </c>
      <c r="B384" s="8" t="s">
        <v>1171</v>
      </c>
      <c r="C384" s="179">
        <v>0</v>
      </c>
      <c r="D384" s="179">
        <v>6.3279488636201293</v>
      </c>
    </row>
    <row r="385" spans="1:4" ht="21.75" customHeight="1">
      <c r="A385" s="7">
        <v>442</v>
      </c>
      <c r="B385" s="8" t="s">
        <v>1172</v>
      </c>
      <c r="C385" s="179">
        <v>0</v>
      </c>
      <c r="D385" s="179">
        <v>6.3279488636201293</v>
      </c>
    </row>
    <row r="386" spans="1:4" ht="21.75" customHeight="1">
      <c r="A386" s="7">
        <v>443</v>
      </c>
      <c r="B386" s="8" t="s">
        <v>1173</v>
      </c>
      <c r="C386" s="179">
        <v>0</v>
      </c>
      <c r="D386" s="179">
        <v>6.3279488636201293</v>
      </c>
    </row>
    <row r="387" spans="1:4" ht="21.75" customHeight="1">
      <c r="A387" s="7">
        <v>444</v>
      </c>
      <c r="B387" s="8" t="s">
        <v>1174</v>
      </c>
      <c r="C387" s="179">
        <v>0</v>
      </c>
      <c r="D387" s="179">
        <v>6.3279488636201293</v>
      </c>
    </row>
    <row r="388" spans="1:4" ht="21.75" customHeight="1">
      <c r="A388" s="7">
        <v>445</v>
      </c>
      <c r="B388" s="8" t="s">
        <v>1175</v>
      </c>
      <c r="C388" s="179">
        <v>0</v>
      </c>
      <c r="D388" s="179">
        <v>4.5922769481053898</v>
      </c>
    </row>
    <row r="389" spans="1:4" ht="21.75" customHeight="1">
      <c r="A389" s="7">
        <v>446</v>
      </c>
      <c r="B389" s="8" t="s">
        <v>1176</v>
      </c>
      <c r="C389" s="179">
        <v>0</v>
      </c>
      <c r="D389" s="179">
        <v>4.5922769481053898</v>
      </c>
    </row>
    <row r="390" spans="1:4" ht="21.75" customHeight="1">
      <c r="A390" s="7">
        <v>447</v>
      </c>
      <c r="B390" s="8" t="s">
        <v>1177</v>
      </c>
      <c r="C390" s="179">
        <v>0</v>
      </c>
      <c r="D390" s="179">
        <v>6.3279488636201293</v>
      </c>
    </row>
    <row r="391" spans="1:4" ht="21.75" customHeight="1">
      <c r="A391" s="7">
        <v>448</v>
      </c>
      <c r="B391" s="8" t="s">
        <v>1178</v>
      </c>
      <c r="C391" s="179">
        <v>0</v>
      </c>
      <c r="D391" s="179">
        <v>4.5922769481053898</v>
      </c>
    </row>
    <row r="392" spans="1:4" ht="21.75" customHeight="1">
      <c r="A392" s="7">
        <v>449</v>
      </c>
      <c r="B392" s="8" t="s">
        <v>1179</v>
      </c>
      <c r="C392" s="179">
        <v>0</v>
      </c>
      <c r="D392" s="179">
        <v>6.3279488636201293</v>
      </c>
    </row>
    <row r="393" spans="1:4" ht="21.75" customHeight="1">
      <c r="A393" s="7">
        <v>450</v>
      </c>
      <c r="B393" s="8" t="s">
        <v>1180</v>
      </c>
      <c r="C393" s="179">
        <v>0</v>
      </c>
      <c r="D393" s="179">
        <v>6.6113888307558399</v>
      </c>
    </row>
    <row r="394" spans="1:4" ht="21.75" customHeight="1">
      <c r="A394" s="7">
        <v>451</v>
      </c>
      <c r="B394" s="8" t="s">
        <v>1181</v>
      </c>
      <c r="C394" s="179">
        <v>0</v>
      </c>
      <c r="D394" s="179">
        <v>0</v>
      </c>
    </row>
    <row r="395" spans="1:4" ht="21.75" customHeight="1">
      <c r="A395" s="7">
        <v>452</v>
      </c>
      <c r="B395" s="8" t="s">
        <v>1182</v>
      </c>
      <c r="C395" s="179">
        <v>0</v>
      </c>
      <c r="D395" s="179">
        <v>0</v>
      </c>
    </row>
    <row r="396" spans="1:4" ht="21.75" customHeight="1">
      <c r="A396" s="7">
        <v>453</v>
      </c>
      <c r="B396" s="8" t="s">
        <v>1183</v>
      </c>
      <c r="C396" s="179">
        <v>0</v>
      </c>
      <c r="D396" s="179">
        <v>0</v>
      </c>
    </row>
    <row r="397" spans="1:4" ht="21.75" customHeight="1">
      <c r="A397" s="7">
        <v>454</v>
      </c>
      <c r="B397" s="8" t="s">
        <v>1184</v>
      </c>
      <c r="C397" s="179">
        <v>0</v>
      </c>
      <c r="D397" s="179">
        <v>0</v>
      </c>
    </row>
    <row r="398" spans="1:4" ht="21.75" customHeight="1">
      <c r="A398" s="7">
        <v>455</v>
      </c>
      <c r="B398" s="8" t="s">
        <v>1185</v>
      </c>
      <c r="C398" s="179">
        <v>0</v>
      </c>
      <c r="D398" s="179">
        <v>0</v>
      </c>
    </row>
    <row r="399" spans="1:4" ht="21.75" customHeight="1">
      <c r="A399" s="7">
        <v>456</v>
      </c>
      <c r="B399" s="8" t="s">
        <v>1186</v>
      </c>
      <c r="C399" s="179">
        <v>0</v>
      </c>
      <c r="D399" s="179">
        <v>0</v>
      </c>
    </row>
    <row r="400" spans="1:4" ht="21.75" customHeight="1">
      <c r="A400" s="7">
        <v>457</v>
      </c>
      <c r="B400" s="8" t="s">
        <v>1187</v>
      </c>
      <c r="C400" s="179">
        <v>0</v>
      </c>
      <c r="D400" s="179">
        <v>0</v>
      </c>
    </row>
    <row r="401" spans="1:4" ht="21.75" customHeight="1">
      <c r="A401" s="7">
        <v>458</v>
      </c>
      <c r="B401" s="8" t="s">
        <v>1188</v>
      </c>
      <c r="C401" s="179">
        <v>0</v>
      </c>
      <c r="D401" s="179">
        <v>0</v>
      </c>
    </row>
    <row r="402" spans="1:4" ht="21.75" customHeight="1">
      <c r="A402" s="7">
        <v>459</v>
      </c>
      <c r="B402" s="8" t="s">
        <v>1189</v>
      </c>
      <c r="C402" s="179">
        <v>0</v>
      </c>
      <c r="D402" s="179">
        <v>0</v>
      </c>
    </row>
    <row r="403" spans="1:4" ht="21.75" customHeight="1">
      <c r="A403" s="7">
        <v>460</v>
      </c>
      <c r="B403" s="8" t="s">
        <v>1190</v>
      </c>
      <c r="C403" s="179">
        <v>0</v>
      </c>
      <c r="D403" s="179">
        <v>0</v>
      </c>
    </row>
    <row r="404" spans="1:4" ht="21.75" customHeight="1">
      <c r="A404" s="7">
        <v>461</v>
      </c>
      <c r="B404" s="8" t="s">
        <v>1191</v>
      </c>
      <c r="C404" s="179">
        <v>0</v>
      </c>
      <c r="D404" s="179">
        <v>0</v>
      </c>
    </row>
    <row r="405" spans="1:4" ht="21.75" customHeight="1">
      <c r="A405" s="7">
        <v>462</v>
      </c>
      <c r="B405" s="8" t="s">
        <v>1192</v>
      </c>
      <c r="C405" s="179">
        <v>0</v>
      </c>
      <c r="D405" s="179">
        <v>0</v>
      </c>
    </row>
    <row r="406" spans="1:4" ht="21.75" customHeight="1">
      <c r="A406" s="7">
        <v>463</v>
      </c>
      <c r="B406" s="8" t="s">
        <v>1193</v>
      </c>
      <c r="C406" s="179">
        <v>0</v>
      </c>
      <c r="D406" s="179">
        <v>0</v>
      </c>
    </row>
    <row r="407" spans="1:4" ht="21.75" customHeight="1">
      <c r="A407" s="7">
        <v>464</v>
      </c>
      <c r="B407" s="8" t="s">
        <v>1194</v>
      </c>
      <c r="C407" s="179">
        <v>0</v>
      </c>
      <c r="D407" s="179">
        <v>0</v>
      </c>
    </row>
    <row r="408" spans="1:4" ht="21.75" customHeight="1">
      <c r="A408" s="7">
        <v>465</v>
      </c>
      <c r="B408" s="8" t="s">
        <v>1195</v>
      </c>
      <c r="C408" s="179">
        <v>0</v>
      </c>
      <c r="D408" s="179">
        <v>4.5922769481053898</v>
      </c>
    </row>
    <row r="409" spans="1:4" ht="21.75" customHeight="1">
      <c r="A409" s="7">
        <v>466</v>
      </c>
      <c r="B409" s="8" t="s">
        <v>1196</v>
      </c>
      <c r="C409" s="179">
        <v>0</v>
      </c>
      <c r="D409" s="179">
        <v>6.6113888307558399</v>
      </c>
    </row>
    <row r="410" spans="1:4" ht="21.75" customHeight="1">
      <c r="A410" s="7">
        <v>467</v>
      </c>
      <c r="B410" s="8" t="s">
        <v>1197</v>
      </c>
      <c r="C410" s="179">
        <v>0</v>
      </c>
      <c r="D410" s="179">
        <v>4.5922769481053898</v>
      </c>
    </row>
    <row r="411" spans="1:4" ht="21.75" customHeight="1">
      <c r="A411" s="7">
        <v>468</v>
      </c>
      <c r="B411" s="8" t="s">
        <v>1198</v>
      </c>
      <c r="C411" s="179">
        <v>0</v>
      </c>
      <c r="D411" s="179">
        <v>4.5922769481053898</v>
      </c>
    </row>
    <row r="412" spans="1:4" ht="21.75" customHeight="1">
      <c r="A412" s="7">
        <v>469</v>
      </c>
      <c r="B412" s="8" t="s">
        <v>1199</v>
      </c>
      <c r="C412" s="179">
        <v>0</v>
      </c>
      <c r="D412" s="179">
        <v>4.5922769481053898</v>
      </c>
    </row>
    <row r="413" spans="1:4" ht="21.75" customHeight="1">
      <c r="A413" s="7">
        <v>470</v>
      </c>
      <c r="B413" s="8" t="s">
        <v>1200</v>
      </c>
      <c r="C413" s="179">
        <v>0</v>
      </c>
      <c r="D413" s="179">
        <v>6.6113888307558399</v>
      </c>
    </row>
    <row r="414" spans="1:4" ht="21.75" customHeight="1">
      <c r="A414" s="7">
        <v>471</v>
      </c>
      <c r="B414" s="8" t="s">
        <v>1201</v>
      </c>
      <c r="C414" s="179">
        <v>0</v>
      </c>
      <c r="D414" s="179">
        <v>6.6113888307558399</v>
      </c>
    </row>
    <row r="415" spans="1:4" ht="21.75" customHeight="1">
      <c r="A415" s="7">
        <v>472</v>
      </c>
      <c r="B415" s="8" t="s">
        <v>1202</v>
      </c>
      <c r="C415" s="179">
        <v>0</v>
      </c>
      <c r="D415" s="179">
        <v>6.6113888307558399</v>
      </c>
    </row>
    <row r="416" spans="1:4" ht="21.75" customHeight="1">
      <c r="A416" s="7">
        <v>473</v>
      </c>
      <c r="B416" s="8" t="s">
        <v>1203</v>
      </c>
      <c r="C416" s="179">
        <v>0</v>
      </c>
      <c r="D416" s="179">
        <v>6.6113888307558399</v>
      </c>
    </row>
    <row r="417" spans="1:4" ht="21.75" customHeight="1">
      <c r="A417" s="7">
        <v>474</v>
      </c>
      <c r="B417" s="8" t="s">
        <v>1204</v>
      </c>
      <c r="C417" s="179">
        <v>0</v>
      </c>
      <c r="D417" s="179">
        <v>6.6113888307558399</v>
      </c>
    </row>
    <row r="418" spans="1:4" ht="21.75" customHeight="1">
      <c r="A418" s="7">
        <v>475</v>
      </c>
      <c r="B418" s="8" t="s">
        <v>1205</v>
      </c>
      <c r="C418" s="179">
        <v>0</v>
      </c>
      <c r="D418" s="179">
        <v>6.6113888307558399</v>
      </c>
    </row>
    <row r="419" spans="1:4" ht="21.75" customHeight="1">
      <c r="A419" s="7">
        <v>476</v>
      </c>
      <c r="B419" s="8" t="s">
        <v>1206</v>
      </c>
      <c r="C419" s="179">
        <v>0</v>
      </c>
      <c r="D419" s="179">
        <v>4.5922769481053898</v>
      </c>
    </row>
    <row r="420" spans="1:4" ht="21.75" customHeight="1">
      <c r="A420" s="7">
        <v>477</v>
      </c>
      <c r="B420" s="8" t="s">
        <v>1207</v>
      </c>
      <c r="C420" s="179">
        <v>0</v>
      </c>
      <c r="D420" s="179">
        <v>4.5922769481053898</v>
      </c>
    </row>
    <row r="421" spans="1:4" ht="21.75" customHeight="1">
      <c r="A421" s="7">
        <v>478</v>
      </c>
      <c r="B421" s="8" t="s">
        <v>1208</v>
      </c>
      <c r="C421" s="179">
        <v>0</v>
      </c>
      <c r="D421" s="179">
        <v>4.5922769481053898</v>
      </c>
    </row>
    <row r="422" spans="1:4" ht="21.75" customHeight="1">
      <c r="A422" s="7">
        <v>479</v>
      </c>
      <c r="B422" s="8" t="s">
        <v>1209</v>
      </c>
      <c r="C422" s="179">
        <v>0</v>
      </c>
      <c r="D422" s="179">
        <v>4.5922769481053898</v>
      </c>
    </row>
    <row r="423" spans="1:4" ht="21.75" customHeight="1">
      <c r="A423" s="7">
        <v>480</v>
      </c>
      <c r="B423" s="8" t="s">
        <v>1210</v>
      </c>
      <c r="C423" s="179">
        <v>0</v>
      </c>
      <c r="D423" s="179">
        <v>4.5922769481053898</v>
      </c>
    </row>
    <row r="424" spans="1:4" ht="21.75" customHeight="1">
      <c r="A424" s="7">
        <v>481</v>
      </c>
      <c r="B424" s="8" t="s">
        <v>1211</v>
      </c>
      <c r="C424" s="179">
        <v>0</v>
      </c>
      <c r="D424" s="179">
        <v>4.5922769481053898</v>
      </c>
    </row>
    <row r="425" spans="1:4" ht="21.75" customHeight="1">
      <c r="A425" s="7">
        <v>482</v>
      </c>
      <c r="B425" s="8" t="s">
        <v>1212</v>
      </c>
      <c r="C425" s="179">
        <v>0</v>
      </c>
      <c r="D425" s="179">
        <v>4.5922769481053898</v>
      </c>
    </row>
    <row r="426" spans="1:4" ht="21.75" customHeight="1">
      <c r="A426" s="7">
        <v>483</v>
      </c>
      <c r="B426" s="8" t="s">
        <v>1213</v>
      </c>
      <c r="C426" s="179">
        <v>0</v>
      </c>
      <c r="D426" s="179">
        <v>6.6113888307558399</v>
      </c>
    </row>
    <row r="427" spans="1:4" ht="21.75" customHeight="1">
      <c r="A427" s="7">
        <v>484</v>
      </c>
      <c r="B427" s="8" t="s">
        <v>1214</v>
      </c>
      <c r="C427" s="179">
        <v>0</v>
      </c>
      <c r="D427" s="179">
        <v>0</v>
      </c>
    </row>
    <row r="428" spans="1:4" ht="21.75" customHeight="1">
      <c r="A428" s="7">
        <v>485</v>
      </c>
      <c r="B428" s="8" t="s">
        <v>1215</v>
      </c>
      <c r="C428" s="179">
        <v>0</v>
      </c>
      <c r="D428" s="179">
        <v>0</v>
      </c>
    </row>
    <row r="429" spans="1:4" ht="21.75" customHeight="1">
      <c r="A429" s="7">
        <v>486</v>
      </c>
      <c r="B429" s="8" t="s">
        <v>1216</v>
      </c>
      <c r="C429" s="179">
        <v>0</v>
      </c>
      <c r="D429" s="179">
        <v>0</v>
      </c>
    </row>
    <row r="430" spans="1:4" ht="21.75" customHeight="1">
      <c r="A430" s="7">
        <v>487</v>
      </c>
      <c r="B430" s="8" t="s">
        <v>1217</v>
      </c>
      <c r="C430" s="179">
        <v>0</v>
      </c>
      <c r="D430" s="179">
        <v>0</v>
      </c>
    </row>
    <row r="431" spans="1:4" ht="21.75" customHeight="1">
      <c r="A431" s="7">
        <v>488</v>
      </c>
      <c r="B431" s="8" t="s">
        <v>1218</v>
      </c>
      <c r="C431" s="179">
        <v>0</v>
      </c>
      <c r="D431" s="179">
        <v>0</v>
      </c>
    </row>
    <row r="432" spans="1:4" ht="21.75" customHeight="1">
      <c r="A432" s="7">
        <v>489</v>
      </c>
      <c r="B432" s="8" t="s">
        <v>1219</v>
      </c>
      <c r="C432" s="179">
        <v>0</v>
      </c>
      <c r="D432" s="179">
        <v>4.5922769481053898</v>
      </c>
    </row>
    <row r="433" spans="1:4" ht="21.75" customHeight="1">
      <c r="A433" s="7">
        <v>490</v>
      </c>
      <c r="B433" s="8" t="s">
        <v>1220</v>
      </c>
      <c r="C433" s="179">
        <v>0</v>
      </c>
      <c r="D433" s="179">
        <v>0</v>
      </c>
    </row>
    <row r="434" spans="1:4" ht="21.75" customHeight="1">
      <c r="A434" s="7">
        <v>491</v>
      </c>
      <c r="B434" s="8" t="s">
        <v>1221</v>
      </c>
      <c r="C434" s="179">
        <v>0</v>
      </c>
      <c r="D434" s="179">
        <v>0</v>
      </c>
    </row>
    <row r="435" spans="1:4" ht="21.75" customHeight="1">
      <c r="A435" s="7">
        <v>492</v>
      </c>
      <c r="B435" s="8" t="s">
        <v>1222</v>
      </c>
      <c r="C435" s="179">
        <v>0</v>
      </c>
      <c r="D435" s="179">
        <v>0</v>
      </c>
    </row>
    <row r="436" spans="1:4" ht="21.75" customHeight="1">
      <c r="A436" s="7">
        <v>493</v>
      </c>
      <c r="B436" s="8" t="s">
        <v>1223</v>
      </c>
      <c r="C436" s="179">
        <v>0</v>
      </c>
      <c r="D436" s="179">
        <v>0</v>
      </c>
    </row>
    <row r="437" spans="1:4" ht="21.75" customHeight="1">
      <c r="A437" s="7">
        <v>494</v>
      </c>
      <c r="B437" s="8" t="s">
        <v>1224</v>
      </c>
      <c r="C437" s="179">
        <v>0</v>
      </c>
      <c r="D437" s="179">
        <v>0</v>
      </c>
    </row>
    <row r="438" spans="1:4" ht="21.75" customHeight="1">
      <c r="A438" s="7">
        <v>495</v>
      </c>
      <c r="B438" s="8" t="s">
        <v>1225</v>
      </c>
      <c r="C438" s="179">
        <v>0</v>
      </c>
      <c r="D438" s="179">
        <v>0</v>
      </c>
    </row>
    <row r="439" spans="1:4" ht="21.75" customHeight="1">
      <c r="A439" s="7">
        <v>496</v>
      </c>
      <c r="B439" s="8" t="s">
        <v>1226</v>
      </c>
      <c r="C439" s="179">
        <v>0</v>
      </c>
      <c r="D439" s="179">
        <v>0</v>
      </c>
    </row>
    <row r="440" spans="1:4" ht="21.75" customHeight="1">
      <c r="A440" s="7">
        <v>497</v>
      </c>
      <c r="B440" s="8" t="s">
        <v>1227</v>
      </c>
      <c r="C440" s="179">
        <v>0</v>
      </c>
      <c r="D440" s="179">
        <v>4.5922769481053898</v>
      </c>
    </row>
    <row r="441" spans="1:4" ht="21.75" customHeight="1">
      <c r="A441" s="7">
        <v>498</v>
      </c>
      <c r="B441" s="8" t="s">
        <v>1228</v>
      </c>
      <c r="C441" s="179">
        <v>0</v>
      </c>
      <c r="D441" s="179">
        <v>4.5922769481053898</v>
      </c>
    </row>
    <row r="442" spans="1:4" ht="21.75" customHeight="1">
      <c r="A442" s="7">
        <v>499</v>
      </c>
      <c r="B442" s="8" t="s">
        <v>1229</v>
      </c>
      <c r="C442" s="179">
        <v>0</v>
      </c>
      <c r="D442" s="179">
        <v>6.2939695804958298</v>
      </c>
    </row>
    <row r="443" spans="1:4" ht="21.75" customHeight="1">
      <c r="A443" s="7">
        <v>500</v>
      </c>
      <c r="B443" s="8" t="s">
        <v>1230</v>
      </c>
      <c r="C443" s="179">
        <v>0</v>
      </c>
      <c r="D443" s="179">
        <v>4.5922769481053898</v>
      </c>
    </row>
    <row r="444" spans="1:4" ht="21.75" customHeight="1">
      <c r="A444" s="7">
        <v>501</v>
      </c>
      <c r="B444" s="8" t="s">
        <v>1231</v>
      </c>
      <c r="C444" s="179">
        <v>0</v>
      </c>
      <c r="D444" s="179">
        <v>4.5922769481053898</v>
      </c>
    </row>
    <row r="445" spans="1:4" ht="21.75" customHeight="1">
      <c r="A445" s="7">
        <v>502</v>
      </c>
      <c r="B445" s="8" t="s">
        <v>1232</v>
      </c>
      <c r="C445" s="179">
        <v>0</v>
      </c>
      <c r="D445" s="179">
        <v>4.5922769481053898</v>
      </c>
    </row>
    <row r="446" spans="1:4" ht="21.75" customHeight="1">
      <c r="A446" s="7">
        <v>503</v>
      </c>
      <c r="B446" s="8" t="s">
        <v>1233</v>
      </c>
      <c r="C446" s="179">
        <v>0</v>
      </c>
      <c r="D446" s="179">
        <v>4.5922769481053898</v>
      </c>
    </row>
    <row r="447" spans="1:4" ht="21.75" customHeight="1">
      <c r="A447" s="7">
        <v>504</v>
      </c>
      <c r="B447" s="8" t="s">
        <v>1234</v>
      </c>
      <c r="C447" s="179">
        <v>0</v>
      </c>
      <c r="D447" s="179">
        <v>4.5922769481053898</v>
      </c>
    </row>
    <row r="448" spans="1:4" ht="21.75" customHeight="1">
      <c r="A448" s="7">
        <v>505</v>
      </c>
      <c r="B448" s="8" t="s">
        <v>1235</v>
      </c>
      <c r="C448" s="179">
        <v>0</v>
      </c>
      <c r="D448" s="179">
        <v>6.2939695804958298</v>
      </c>
    </row>
    <row r="449" spans="1:4" ht="21.75" customHeight="1">
      <c r="A449" s="7">
        <v>506</v>
      </c>
      <c r="B449" s="8" t="s">
        <v>1236</v>
      </c>
      <c r="C449" s="179">
        <v>0</v>
      </c>
      <c r="D449" s="179">
        <v>4.5922769481053898</v>
      </c>
    </row>
    <row r="450" spans="1:4" ht="21.75" customHeight="1">
      <c r="A450" s="7">
        <v>507</v>
      </c>
      <c r="B450" s="8" t="s">
        <v>1237</v>
      </c>
      <c r="C450" s="179">
        <v>0</v>
      </c>
      <c r="D450" s="179">
        <v>4.5922769481053898</v>
      </c>
    </row>
    <row r="451" spans="1:4" ht="21.75" customHeight="1">
      <c r="A451" s="7">
        <v>508</v>
      </c>
      <c r="B451" s="8" t="s">
        <v>1238</v>
      </c>
      <c r="C451" s="179">
        <v>0</v>
      </c>
      <c r="D451" s="179">
        <v>4.5922769481053898</v>
      </c>
    </row>
    <row r="452" spans="1:4" ht="21.75" customHeight="1">
      <c r="A452" s="7">
        <v>509</v>
      </c>
      <c r="B452" s="8" t="s">
        <v>1239</v>
      </c>
      <c r="C452" s="179">
        <v>0</v>
      </c>
      <c r="D452" s="179">
        <v>4.5922769481053898</v>
      </c>
    </row>
    <row r="453" spans="1:4" ht="21.75" customHeight="1">
      <c r="A453" s="7">
        <v>510</v>
      </c>
      <c r="B453" s="8" t="s">
        <v>1240</v>
      </c>
      <c r="C453" s="179">
        <v>0</v>
      </c>
      <c r="D453" s="179">
        <v>4.5922769481053898</v>
      </c>
    </row>
    <row r="454" spans="1:4" ht="21.75" customHeight="1">
      <c r="A454" s="7">
        <v>511</v>
      </c>
      <c r="B454" s="8" t="s">
        <v>1241</v>
      </c>
      <c r="C454" s="179">
        <v>0</v>
      </c>
      <c r="D454" s="179">
        <v>4.5922769481053898</v>
      </c>
    </row>
    <row r="455" spans="1:4" ht="21.75" customHeight="1">
      <c r="A455" s="7">
        <v>512</v>
      </c>
      <c r="B455" s="8" t="s">
        <v>1242</v>
      </c>
      <c r="C455" s="179">
        <v>0</v>
      </c>
      <c r="D455" s="179">
        <v>4.5922769481053898</v>
      </c>
    </row>
    <row r="456" spans="1:4" ht="21.75" customHeight="1">
      <c r="A456" s="7">
        <v>513</v>
      </c>
      <c r="B456" s="8" t="s">
        <v>1243</v>
      </c>
      <c r="C456" s="179">
        <v>0</v>
      </c>
      <c r="D456" s="179">
        <v>4.5922769481053898</v>
      </c>
    </row>
    <row r="457" spans="1:4" ht="21.75" customHeight="1">
      <c r="A457" s="7">
        <v>514</v>
      </c>
      <c r="B457" s="8" t="s">
        <v>1244</v>
      </c>
      <c r="C457" s="179">
        <v>0</v>
      </c>
      <c r="D457" s="179">
        <v>4.5922769481053898</v>
      </c>
    </row>
    <row r="458" spans="1:4" ht="21.75" customHeight="1">
      <c r="A458" s="7">
        <v>516</v>
      </c>
      <c r="B458" s="8" t="s">
        <v>1245</v>
      </c>
      <c r="C458" s="179">
        <v>0</v>
      </c>
      <c r="D458" s="179">
        <v>4.5922769481053898</v>
      </c>
    </row>
    <row r="459" spans="1:4" ht="21.75" customHeight="1">
      <c r="A459" s="7">
        <v>517</v>
      </c>
      <c r="B459" s="8" t="s">
        <v>1246</v>
      </c>
      <c r="C459" s="179">
        <v>0</v>
      </c>
      <c r="D459" s="179">
        <v>4.5922769481053898</v>
      </c>
    </row>
    <row r="460" spans="1:4" ht="21.75" customHeight="1">
      <c r="A460" s="7">
        <v>518</v>
      </c>
      <c r="B460" s="8" t="s">
        <v>1247</v>
      </c>
      <c r="C460" s="179">
        <v>0</v>
      </c>
      <c r="D460" s="179">
        <v>4.5922769481053898</v>
      </c>
    </row>
    <row r="461" spans="1:4" ht="21.75" customHeight="1">
      <c r="A461" s="7">
        <v>519</v>
      </c>
      <c r="B461" s="8" t="s">
        <v>1248</v>
      </c>
      <c r="C461" s="179">
        <v>0</v>
      </c>
      <c r="D461" s="179">
        <v>4.5922769481053898</v>
      </c>
    </row>
    <row r="462" spans="1:4" ht="21.75" customHeight="1">
      <c r="A462" s="7">
        <v>520</v>
      </c>
      <c r="B462" s="8" t="s">
        <v>1249</v>
      </c>
      <c r="C462" s="179">
        <v>0</v>
      </c>
      <c r="D462" s="179">
        <v>4.5922769481053898</v>
      </c>
    </row>
    <row r="463" spans="1:4" ht="21.75" customHeight="1">
      <c r="A463" s="7">
        <v>521</v>
      </c>
      <c r="B463" s="8" t="s">
        <v>1250</v>
      </c>
      <c r="C463" s="179">
        <v>0</v>
      </c>
      <c r="D463" s="179">
        <v>4.5922769481053898</v>
      </c>
    </row>
    <row r="464" spans="1:4" ht="21.75" customHeight="1">
      <c r="A464" s="7">
        <v>522</v>
      </c>
      <c r="B464" s="8" t="s">
        <v>1251</v>
      </c>
      <c r="C464" s="179">
        <v>0</v>
      </c>
      <c r="D464" s="179">
        <v>4.5922769481053898</v>
      </c>
    </row>
    <row r="465" spans="1:4" ht="21.75" customHeight="1">
      <c r="A465" s="7">
        <v>523</v>
      </c>
      <c r="B465" s="8" t="s">
        <v>1252</v>
      </c>
      <c r="C465" s="179">
        <v>0</v>
      </c>
      <c r="D465" s="179">
        <v>4.5922769481053898</v>
      </c>
    </row>
    <row r="466" spans="1:4" ht="21.75" customHeight="1">
      <c r="A466" s="7">
        <v>524</v>
      </c>
      <c r="B466" s="8" t="s">
        <v>1253</v>
      </c>
      <c r="C466" s="179">
        <v>0</v>
      </c>
      <c r="D466" s="179">
        <v>4.5922769481053898</v>
      </c>
    </row>
    <row r="467" spans="1:4" ht="21.75" customHeight="1">
      <c r="A467" s="7">
        <v>525</v>
      </c>
      <c r="B467" s="8" t="s">
        <v>1254</v>
      </c>
      <c r="C467" s="179">
        <v>0</v>
      </c>
      <c r="D467" s="179">
        <v>4.5922769481053898</v>
      </c>
    </row>
    <row r="468" spans="1:4" ht="21.75" customHeight="1">
      <c r="A468" s="7">
        <v>526</v>
      </c>
      <c r="B468" s="8" t="s">
        <v>1255</v>
      </c>
      <c r="C468" s="179">
        <v>0</v>
      </c>
      <c r="D468" s="179">
        <v>4.5922769481053898</v>
      </c>
    </row>
    <row r="469" spans="1:4" ht="21.75" customHeight="1">
      <c r="A469" s="7">
        <v>527</v>
      </c>
      <c r="B469" s="8" t="s">
        <v>1256</v>
      </c>
      <c r="C469" s="179">
        <v>0</v>
      </c>
      <c r="D469" s="179">
        <v>4.5922769481053898</v>
      </c>
    </row>
    <row r="470" spans="1:4" ht="21.75" customHeight="1">
      <c r="A470" s="7">
        <v>528</v>
      </c>
      <c r="B470" s="8" t="s">
        <v>1257</v>
      </c>
      <c r="C470" s="179">
        <v>0</v>
      </c>
      <c r="D470" s="179">
        <v>0</v>
      </c>
    </row>
    <row r="471" spans="1:4" ht="21.75" customHeight="1">
      <c r="A471" s="7">
        <v>529</v>
      </c>
      <c r="B471" s="8" t="s">
        <v>1258</v>
      </c>
      <c r="C471" s="179">
        <v>0</v>
      </c>
      <c r="D471" s="179">
        <v>0</v>
      </c>
    </row>
    <row r="472" spans="1:4" ht="21.75" customHeight="1">
      <c r="A472" s="7">
        <v>530</v>
      </c>
      <c r="B472" s="8" t="s">
        <v>1259</v>
      </c>
      <c r="C472" s="179">
        <v>0</v>
      </c>
      <c r="D472" s="179">
        <v>7.4523766606661797</v>
      </c>
    </row>
    <row r="473" spans="1:4" ht="21.75" customHeight="1">
      <c r="A473" s="7">
        <v>531</v>
      </c>
      <c r="B473" s="8" t="s">
        <v>1260</v>
      </c>
      <c r="C473" s="179">
        <v>0</v>
      </c>
      <c r="D473" s="179">
        <v>7.4523766606661797</v>
      </c>
    </row>
    <row r="474" spans="1:4" ht="21.75" customHeight="1">
      <c r="A474" s="7">
        <v>532</v>
      </c>
      <c r="B474" s="8" t="s">
        <v>1261</v>
      </c>
      <c r="C474" s="179">
        <v>0</v>
      </c>
      <c r="D474" s="179">
        <v>7.4523766606661797</v>
      </c>
    </row>
    <row r="475" spans="1:4" ht="21.75" customHeight="1">
      <c r="A475" s="7">
        <v>533</v>
      </c>
      <c r="B475" s="8" t="s">
        <v>1262</v>
      </c>
      <c r="C475" s="179">
        <v>0</v>
      </c>
      <c r="D475" s="179">
        <v>7.4523766606661797</v>
      </c>
    </row>
    <row r="476" spans="1:4" ht="21.75" customHeight="1">
      <c r="A476" s="7">
        <v>534</v>
      </c>
      <c r="B476" s="8" t="s">
        <v>1263</v>
      </c>
      <c r="C476" s="179">
        <v>0</v>
      </c>
      <c r="D476" s="179">
        <v>7.4523766606661797</v>
      </c>
    </row>
    <row r="477" spans="1:4" ht="21.75" customHeight="1">
      <c r="A477" s="7">
        <v>535</v>
      </c>
      <c r="B477" s="8" t="s">
        <v>1264</v>
      </c>
      <c r="C477" s="179">
        <v>0</v>
      </c>
      <c r="D477" s="179">
        <v>7.4523766606661797</v>
      </c>
    </row>
    <row r="478" spans="1:4" ht="21.75" customHeight="1">
      <c r="A478" s="7">
        <v>536</v>
      </c>
      <c r="B478" s="8" t="s">
        <v>1265</v>
      </c>
      <c r="C478" s="179">
        <v>0</v>
      </c>
      <c r="D478" s="179">
        <v>7.4523766606661797</v>
      </c>
    </row>
    <row r="479" spans="1:4" ht="21.75" customHeight="1">
      <c r="A479" s="7">
        <v>537</v>
      </c>
      <c r="B479" s="8" t="s">
        <v>1266</v>
      </c>
      <c r="C479" s="179">
        <v>0</v>
      </c>
      <c r="D479" s="179">
        <v>7.4523766606661797</v>
      </c>
    </row>
    <row r="480" spans="1:4" ht="21.75" customHeight="1">
      <c r="A480" s="7">
        <v>538</v>
      </c>
      <c r="B480" s="8" t="s">
        <v>1267</v>
      </c>
      <c r="C480" s="179">
        <v>0</v>
      </c>
      <c r="D480" s="179">
        <v>7.4523766606661797</v>
      </c>
    </row>
    <row r="481" spans="1:4" ht="21.75" customHeight="1">
      <c r="A481" s="7">
        <v>539</v>
      </c>
      <c r="B481" s="8" t="s">
        <v>1268</v>
      </c>
      <c r="C481" s="179">
        <v>0</v>
      </c>
      <c r="D481" s="179">
        <v>7.4523766606661797</v>
      </c>
    </row>
    <row r="482" spans="1:4" ht="21.75" customHeight="1">
      <c r="A482" s="7">
        <v>540</v>
      </c>
      <c r="B482" s="8" t="s">
        <v>1269</v>
      </c>
      <c r="C482" s="179">
        <v>0</v>
      </c>
      <c r="D482" s="179">
        <v>7.4523766606661797</v>
      </c>
    </row>
    <row r="483" spans="1:4" ht="21.75" customHeight="1">
      <c r="A483" s="7">
        <v>541</v>
      </c>
      <c r="B483" s="8" t="s">
        <v>1270</v>
      </c>
      <c r="C483" s="179">
        <v>0</v>
      </c>
      <c r="D483" s="179">
        <v>0</v>
      </c>
    </row>
    <row r="484" spans="1:4" ht="21.75" customHeight="1">
      <c r="A484" s="7">
        <v>542</v>
      </c>
      <c r="B484" s="8" t="s">
        <v>1271</v>
      </c>
      <c r="C484" s="179">
        <v>0</v>
      </c>
      <c r="D484" s="179">
        <v>0</v>
      </c>
    </row>
    <row r="485" spans="1:4" ht="21.75" customHeight="1">
      <c r="A485" s="7">
        <v>543</v>
      </c>
      <c r="B485" s="8" t="s">
        <v>1272</v>
      </c>
      <c r="C485" s="179">
        <v>0</v>
      </c>
      <c r="D485" s="179">
        <v>0</v>
      </c>
    </row>
    <row r="486" spans="1:4" ht="21.75" customHeight="1">
      <c r="A486" s="7">
        <v>544</v>
      </c>
      <c r="B486" s="8" t="s">
        <v>1273</v>
      </c>
      <c r="C486" s="179">
        <v>0</v>
      </c>
      <c r="D486" s="179">
        <v>0</v>
      </c>
    </row>
    <row r="487" spans="1:4" ht="21.75" customHeight="1">
      <c r="A487" s="7">
        <v>545</v>
      </c>
      <c r="B487" s="8" t="s">
        <v>1274</v>
      </c>
      <c r="C487" s="179">
        <v>0</v>
      </c>
      <c r="D487" s="179">
        <v>0</v>
      </c>
    </row>
    <row r="488" spans="1:4" ht="21.75" customHeight="1">
      <c r="A488" s="7">
        <v>546</v>
      </c>
      <c r="B488" s="8" t="s">
        <v>1275</v>
      </c>
      <c r="C488" s="179">
        <v>0</v>
      </c>
      <c r="D488" s="179">
        <v>0</v>
      </c>
    </row>
    <row r="489" spans="1:4" ht="21.75" customHeight="1">
      <c r="A489" s="7">
        <v>547</v>
      </c>
      <c r="B489" s="8" t="s">
        <v>1276</v>
      </c>
      <c r="C489" s="179">
        <v>0</v>
      </c>
      <c r="D489" s="179">
        <v>9.3920389351892588</v>
      </c>
    </row>
    <row r="490" spans="1:4" ht="21.75" customHeight="1">
      <c r="A490" s="7">
        <v>548</v>
      </c>
      <c r="B490" s="8" t="s">
        <v>1277</v>
      </c>
      <c r="C490" s="179">
        <v>0</v>
      </c>
      <c r="D490" s="179">
        <v>9.3920389351892588</v>
      </c>
    </row>
    <row r="491" spans="1:4" ht="21.75" customHeight="1">
      <c r="A491" s="7">
        <v>549</v>
      </c>
      <c r="B491" s="8" t="s">
        <v>1278</v>
      </c>
      <c r="C491" s="179">
        <v>0</v>
      </c>
      <c r="D491" s="179">
        <v>9.3920389351892588</v>
      </c>
    </row>
    <row r="492" spans="1:4" ht="21.75" customHeight="1">
      <c r="A492" s="7">
        <v>550</v>
      </c>
      <c r="B492" s="8" t="s">
        <v>1279</v>
      </c>
      <c r="C492" s="179">
        <v>0</v>
      </c>
      <c r="D492" s="179">
        <v>9.3920389351892588</v>
      </c>
    </row>
    <row r="493" spans="1:4" ht="21.75" customHeight="1">
      <c r="A493" s="7">
        <v>551</v>
      </c>
      <c r="B493" s="8" t="s">
        <v>1280</v>
      </c>
      <c r="C493" s="179">
        <v>0</v>
      </c>
      <c r="D493" s="179">
        <v>7.4523766606661797</v>
      </c>
    </row>
    <row r="494" spans="1:4" ht="21.75" customHeight="1">
      <c r="A494" s="7">
        <v>552</v>
      </c>
      <c r="B494" s="8" t="s">
        <v>1281</v>
      </c>
      <c r="C494" s="179">
        <v>0</v>
      </c>
      <c r="D494" s="179">
        <v>8.1308867296271767</v>
      </c>
    </row>
    <row r="495" spans="1:4" ht="21.75" customHeight="1">
      <c r="A495" s="7">
        <v>553</v>
      </c>
      <c r="B495" s="8" t="s">
        <v>1282</v>
      </c>
      <c r="C495" s="179">
        <v>0</v>
      </c>
      <c r="D495" s="179">
        <v>7.4523766606661797</v>
      </c>
    </row>
    <row r="496" spans="1:4" ht="21.75" customHeight="1">
      <c r="A496" s="7">
        <v>554</v>
      </c>
      <c r="B496" s="8" t="s">
        <v>1283</v>
      </c>
      <c r="C496" s="179">
        <v>0</v>
      </c>
      <c r="D496" s="179">
        <v>8.1308867296271767</v>
      </c>
    </row>
    <row r="497" spans="1:4" ht="21.75" customHeight="1">
      <c r="A497" s="7">
        <v>555</v>
      </c>
      <c r="B497" s="8" t="s">
        <v>1284</v>
      </c>
      <c r="C497" s="179">
        <v>0</v>
      </c>
      <c r="D497" s="179">
        <v>8.1308867296271767</v>
      </c>
    </row>
    <row r="498" spans="1:4" ht="21.75" customHeight="1">
      <c r="A498" s="7">
        <v>556</v>
      </c>
      <c r="B498" s="8" t="s">
        <v>1285</v>
      </c>
      <c r="C498" s="179">
        <v>0</v>
      </c>
      <c r="D498" s="179">
        <v>8.1308867296271767</v>
      </c>
    </row>
    <row r="499" spans="1:4" ht="21.75" customHeight="1">
      <c r="A499" s="7">
        <v>557</v>
      </c>
      <c r="B499" s="8" t="s">
        <v>1286</v>
      </c>
      <c r="C499" s="179">
        <v>0</v>
      </c>
      <c r="D499" s="179">
        <v>8.1308867296271767</v>
      </c>
    </row>
    <row r="500" spans="1:4" ht="21.75" customHeight="1">
      <c r="A500" s="7">
        <v>558</v>
      </c>
      <c r="B500" s="8" t="s">
        <v>1287</v>
      </c>
      <c r="C500" s="179">
        <v>0</v>
      </c>
      <c r="D500" s="179">
        <v>8.1308867296271767</v>
      </c>
    </row>
    <row r="501" spans="1:4" ht="21.75" customHeight="1">
      <c r="A501" s="7">
        <v>559</v>
      </c>
      <c r="B501" s="8" t="s">
        <v>1288</v>
      </c>
      <c r="C501" s="179">
        <v>0</v>
      </c>
      <c r="D501" s="179">
        <v>8.1308867296271767</v>
      </c>
    </row>
    <row r="502" spans="1:4" ht="21.75" customHeight="1">
      <c r="A502" s="7">
        <v>560</v>
      </c>
      <c r="B502" s="8" t="s">
        <v>1289</v>
      </c>
      <c r="C502" s="179">
        <v>0</v>
      </c>
      <c r="D502" s="179">
        <v>9.3920389351892588</v>
      </c>
    </row>
    <row r="503" spans="1:4" ht="21.75" customHeight="1">
      <c r="A503" s="7">
        <v>561</v>
      </c>
      <c r="B503" s="8" t="s">
        <v>1290</v>
      </c>
      <c r="C503" s="179">
        <v>0</v>
      </c>
      <c r="D503" s="179">
        <v>0</v>
      </c>
    </row>
    <row r="504" spans="1:4" ht="21.75" customHeight="1">
      <c r="A504" s="7">
        <v>562</v>
      </c>
      <c r="B504" s="8" t="s">
        <v>1291</v>
      </c>
      <c r="C504" s="179">
        <v>0</v>
      </c>
      <c r="D504" s="179">
        <v>0</v>
      </c>
    </row>
    <row r="505" spans="1:4" ht="21.75" customHeight="1">
      <c r="A505" s="7">
        <v>563</v>
      </c>
      <c r="B505" s="8" t="s">
        <v>1292</v>
      </c>
      <c r="C505" s="179">
        <v>0</v>
      </c>
      <c r="D505" s="179">
        <v>0</v>
      </c>
    </row>
    <row r="506" spans="1:4" ht="21.75" customHeight="1">
      <c r="A506" s="7">
        <v>564</v>
      </c>
      <c r="B506" s="8" t="s">
        <v>1293</v>
      </c>
      <c r="C506" s="179">
        <v>0</v>
      </c>
      <c r="D506" s="179">
        <v>2.7387150294180498</v>
      </c>
    </row>
    <row r="507" spans="1:4" ht="21.75" customHeight="1">
      <c r="A507" s="7">
        <v>565</v>
      </c>
      <c r="B507" s="8" t="s">
        <v>1294</v>
      </c>
      <c r="C507" s="179">
        <v>0</v>
      </c>
      <c r="D507" s="179">
        <v>2.7387150294180498</v>
      </c>
    </row>
    <row r="508" spans="1:4" ht="21.75" customHeight="1">
      <c r="A508" s="7">
        <v>566</v>
      </c>
      <c r="B508" s="8" t="s">
        <v>1295</v>
      </c>
      <c r="C508" s="179">
        <v>0</v>
      </c>
      <c r="D508" s="179">
        <v>2.7387150294180498</v>
      </c>
    </row>
    <row r="509" spans="1:4" ht="21.75" customHeight="1">
      <c r="A509" s="7">
        <v>567</v>
      </c>
      <c r="B509" s="8" t="s">
        <v>1296</v>
      </c>
      <c r="C509" s="179">
        <v>0</v>
      </c>
      <c r="D509" s="179">
        <v>2.7387150294180498</v>
      </c>
    </row>
    <row r="510" spans="1:4" ht="21.75" customHeight="1">
      <c r="A510" s="7">
        <v>568</v>
      </c>
      <c r="B510" s="8" t="s">
        <v>1297</v>
      </c>
      <c r="C510" s="179">
        <v>0</v>
      </c>
      <c r="D510" s="179">
        <v>2.7387150294180498</v>
      </c>
    </row>
    <row r="511" spans="1:4" ht="21.75" customHeight="1">
      <c r="A511" s="7">
        <v>569</v>
      </c>
      <c r="B511" s="8" t="s">
        <v>1298</v>
      </c>
      <c r="C511" s="179">
        <v>0</v>
      </c>
      <c r="D511" s="179">
        <v>2.7387150294180498</v>
      </c>
    </row>
    <row r="512" spans="1:4" ht="21.75" customHeight="1">
      <c r="A512" s="7">
        <v>570</v>
      </c>
      <c r="B512" s="8" t="s">
        <v>1299</v>
      </c>
      <c r="C512" s="179">
        <v>0</v>
      </c>
      <c r="D512" s="179">
        <v>2.7387150294180498</v>
      </c>
    </row>
    <row r="513" spans="1:4" ht="21.75" customHeight="1">
      <c r="A513" s="7">
        <v>571</v>
      </c>
      <c r="B513" s="8" t="s">
        <v>1300</v>
      </c>
      <c r="C513" s="179">
        <v>0</v>
      </c>
      <c r="D513" s="179">
        <v>2.7387150294180498</v>
      </c>
    </row>
    <row r="514" spans="1:4" ht="21.75" customHeight="1">
      <c r="A514" s="7">
        <v>572</v>
      </c>
      <c r="B514" s="8" t="s">
        <v>1301</v>
      </c>
      <c r="C514" s="179">
        <v>0</v>
      </c>
      <c r="D514" s="179">
        <v>0</v>
      </c>
    </row>
    <row r="515" spans="1:4" ht="21.75" customHeight="1">
      <c r="A515" s="7">
        <v>573</v>
      </c>
      <c r="B515" s="8" t="s">
        <v>1302</v>
      </c>
      <c r="C515" s="179">
        <v>0</v>
      </c>
      <c r="D515" s="179">
        <v>0</v>
      </c>
    </row>
    <row r="516" spans="1:4" ht="21.75" customHeight="1">
      <c r="A516" s="7">
        <v>574</v>
      </c>
      <c r="B516" s="8" t="s">
        <v>1303</v>
      </c>
      <c r="C516" s="179">
        <v>0</v>
      </c>
      <c r="D516" s="179">
        <v>0</v>
      </c>
    </row>
    <row r="517" spans="1:4" ht="21.75" customHeight="1">
      <c r="A517" s="7">
        <v>575</v>
      </c>
      <c r="B517" s="8" t="s">
        <v>1304</v>
      </c>
      <c r="C517" s="179">
        <v>0</v>
      </c>
      <c r="D517" s="179">
        <v>0</v>
      </c>
    </row>
    <row r="518" spans="1:4" ht="21.75" customHeight="1">
      <c r="A518" s="7">
        <v>576</v>
      </c>
      <c r="B518" s="8" t="s">
        <v>1305</v>
      </c>
      <c r="C518" s="179">
        <v>0</v>
      </c>
      <c r="D518" s="179">
        <v>0</v>
      </c>
    </row>
    <row r="519" spans="1:4" ht="21.75" customHeight="1">
      <c r="A519" s="7">
        <v>577</v>
      </c>
      <c r="B519" s="8" t="s">
        <v>1306</v>
      </c>
      <c r="C519" s="179">
        <v>0</v>
      </c>
      <c r="D519" s="179">
        <v>0</v>
      </c>
    </row>
    <row r="520" spans="1:4" ht="21.75" customHeight="1">
      <c r="A520" s="7">
        <v>578</v>
      </c>
      <c r="B520" s="8" t="s">
        <v>1307</v>
      </c>
      <c r="C520" s="179">
        <v>0</v>
      </c>
      <c r="D520" s="179">
        <v>0</v>
      </c>
    </row>
    <row r="521" spans="1:4" ht="21.75" customHeight="1">
      <c r="A521" s="7">
        <v>579</v>
      </c>
      <c r="B521" s="8" t="s">
        <v>1308</v>
      </c>
      <c r="C521" s="179">
        <v>0</v>
      </c>
      <c r="D521" s="179">
        <v>0</v>
      </c>
    </row>
    <row r="522" spans="1:4" ht="21.75" customHeight="1">
      <c r="A522" s="7">
        <v>580</v>
      </c>
      <c r="B522" s="8" t="s">
        <v>1309</v>
      </c>
      <c r="C522" s="179">
        <v>0</v>
      </c>
      <c r="D522" s="179">
        <v>0</v>
      </c>
    </row>
    <row r="523" spans="1:4" ht="21.75" customHeight="1">
      <c r="A523" s="7">
        <v>581</v>
      </c>
      <c r="B523" s="8" t="s">
        <v>1310</v>
      </c>
      <c r="C523" s="179">
        <v>0</v>
      </c>
      <c r="D523" s="179">
        <v>0</v>
      </c>
    </row>
    <row r="524" spans="1:4" ht="21.75" customHeight="1">
      <c r="A524" s="7">
        <v>582</v>
      </c>
      <c r="B524" s="8" t="s">
        <v>1311</v>
      </c>
      <c r="C524" s="179">
        <v>0</v>
      </c>
      <c r="D524" s="179">
        <v>0</v>
      </c>
    </row>
    <row r="525" spans="1:4" ht="21.75" customHeight="1">
      <c r="A525" s="7">
        <v>583</v>
      </c>
      <c r="B525" s="8" t="s">
        <v>1312</v>
      </c>
      <c r="C525" s="179">
        <v>0</v>
      </c>
      <c r="D525" s="179">
        <v>0</v>
      </c>
    </row>
    <row r="526" spans="1:4" ht="21.75" customHeight="1">
      <c r="A526" s="7">
        <v>584</v>
      </c>
      <c r="B526" s="8" t="s">
        <v>1313</v>
      </c>
      <c r="C526" s="179">
        <v>0</v>
      </c>
      <c r="D526" s="179">
        <v>0</v>
      </c>
    </row>
    <row r="527" spans="1:4" ht="21.75" customHeight="1">
      <c r="A527" s="7">
        <v>585</v>
      </c>
      <c r="B527" s="8" t="s">
        <v>1314</v>
      </c>
      <c r="C527" s="179">
        <v>0</v>
      </c>
      <c r="D527" s="179">
        <v>0</v>
      </c>
    </row>
    <row r="528" spans="1:4" ht="21.75" customHeight="1">
      <c r="A528" s="7">
        <v>586</v>
      </c>
      <c r="B528" s="8" t="s">
        <v>1315</v>
      </c>
      <c r="C528" s="179">
        <v>0</v>
      </c>
      <c r="D528" s="179">
        <v>0</v>
      </c>
    </row>
    <row r="529" spans="1:4" ht="21.75" customHeight="1">
      <c r="A529" s="7">
        <v>587</v>
      </c>
      <c r="B529" s="8" t="s">
        <v>1316</v>
      </c>
      <c r="C529" s="179">
        <v>0</v>
      </c>
      <c r="D529" s="179">
        <v>0</v>
      </c>
    </row>
    <row r="530" spans="1:4" ht="21.75" customHeight="1">
      <c r="A530" s="7">
        <v>588</v>
      </c>
      <c r="B530" s="8" t="s">
        <v>1317</v>
      </c>
      <c r="C530" s="179">
        <v>0</v>
      </c>
      <c r="D530" s="179">
        <v>0</v>
      </c>
    </row>
    <row r="531" spans="1:4" ht="21.75" customHeight="1">
      <c r="A531" s="7">
        <v>589</v>
      </c>
      <c r="B531" s="8" t="s">
        <v>1318</v>
      </c>
      <c r="C531" s="179">
        <v>0</v>
      </c>
      <c r="D531" s="179">
        <v>0</v>
      </c>
    </row>
    <row r="532" spans="1:4" ht="21.75" customHeight="1">
      <c r="A532" s="7">
        <v>590</v>
      </c>
      <c r="B532" s="8" t="s">
        <v>1319</v>
      </c>
      <c r="C532" s="179">
        <v>0</v>
      </c>
      <c r="D532" s="179">
        <v>0</v>
      </c>
    </row>
    <row r="533" spans="1:4" ht="21.75" customHeight="1">
      <c r="A533" s="7">
        <v>591</v>
      </c>
      <c r="B533" s="8" t="s">
        <v>1320</v>
      </c>
      <c r="C533" s="179">
        <v>0</v>
      </c>
      <c r="D533" s="179">
        <v>0</v>
      </c>
    </row>
    <row r="534" spans="1:4" ht="21.75" customHeight="1">
      <c r="A534" s="7">
        <v>592</v>
      </c>
      <c r="B534" s="8" t="s">
        <v>1321</v>
      </c>
      <c r="C534" s="179">
        <v>0</v>
      </c>
      <c r="D534" s="179">
        <v>0</v>
      </c>
    </row>
    <row r="535" spans="1:4" ht="21.75" customHeight="1">
      <c r="A535" s="7">
        <v>593</v>
      </c>
      <c r="B535" s="8" t="s">
        <v>1322</v>
      </c>
      <c r="C535" s="179">
        <v>0</v>
      </c>
      <c r="D535" s="179">
        <v>0</v>
      </c>
    </row>
    <row r="536" spans="1:4" ht="21.75" customHeight="1">
      <c r="A536" s="7">
        <v>594</v>
      </c>
      <c r="B536" s="8" t="s">
        <v>1323</v>
      </c>
      <c r="C536" s="179">
        <v>0</v>
      </c>
      <c r="D536" s="179">
        <v>0</v>
      </c>
    </row>
    <row r="537" spans="1:4" ht="21.75" customHeight="1">
      <c r="A537" s="7">
        <v>595</v>
      </c>
      <c r="B537" s="8" t="s">
        <v>1324</v>
      </c>
      <c r="C537" s="179">
        <v>0</v>
      </c>
      <c r="D537" s="179">
        <v>0</v>
      </c>
    </row>
    <row r="538" spans="1:4" ht="21.75" customHeight="1">
      <c r="A538" s="7">
        <v>596</v>
      </c>
      <c r="B538" s="8" t="s">
        <v>1325</v>
      </c>
      <c r="C538" s="179">
        <v>0</v>
      </c>
      <c r="D538" s="179">
        <v>0</v>
      </c>
    </row>
    <row r="539" spans="1:4" ht="21.75" customHeight="1">
      <c r="A539" s="7">
        <v>597</v>
      </c>
      <c r="B539" s="8" t="s">
        <v>1326</v>
      </c>
      <c r="C539" s="179">
        <v>0</v>
      </c>
      <c r="D539" s="179">
        <v>0</v>
      </c>
    </row>
    <row r="540" spans="1:4" ht="21.75" customHeight="1">
      <c r="A540" s="7">
        <v>598</v>
      </c>
      <c r="B540" s="8" t="s">
        <v>1327</v>
      </c>
      <c r="C540" s="179">
        <v>0</v>
      </c>
      <c r="D540" s="179">
        <v>0</v>
      </c>
    </row>
    <row r="541" spans="1:4" ht="21.75" customHeight="1">
      <c r="A541" s="7">
        <v>599</v>
      </c>
      <c r="B541" s="8" t="s">
        <v>1328</v>
      </c>
      <c r="C541" s="179">
        <v>0</v>
      </c>
      <c r="D541" s="179">
        <v>0</v>
      </c>
    </row>
    <row r="542" spans="1:4" ht="21.75" customHeight="1">
      <c r="A542" s="7">
        <v>600</v>
      </c>
      <c r="B542" s="8" t="s">
        <v>1329</v>
      </c>
      <c r="C542" s="179">
        <v>0</v>
      </c>
      <c r="D542" s="179">
        <v>0</v>
      </c>
    </row>
    <row r="543" spans="1:4" ht="21.75" customHeight="1">
      <c r="A543" s="7">
        <v>602</v>
      </c>
      <c r="B543" s="8" t="s">
        <v>1330</v>
      </c>
      <c r="C543" s="179">
        <v>0</v>
      </c>
      <c r="D543" s="179">
        <v>0</v>
      </c>
    </row>
    <row r="544" spans="1:4" ht="21.75" customHeight="1">
      <c r="A544" s="7">
        <v>603</v>
      </c>
      <c r="B544" s="8" t="s">
        <v>1331</v>
      </c>
      <c r="C544" s="179">
        <v>0</v>
      </c>
      <c r="D544" s="179">
        <v>0</v>
      </c>
    </row>
    <row r="545" spans="1:4" ht="21.75" customHeight="1">
      <c r="A545" s="7">
        <v>604</v>
      </c>
      <c r="B545" s="8" t="s">
        <v>1332</v>
      </c>
      <c r="C545" s="179">
        <v>0</v>
      </c>
      <c r="D545" s="179">
        <v>0</v>
      </c>
    </row>
    <row r="546" spans="1:4" ht="21.75" customHeight="1">
      <c r="A546" s="7">
        <v>605</v>
      </c>
      <c r="B546" s="8" t="s">
        <v>1333</v>
      </c>
      <c r="C546" s="179">
        <v>0</v>
      </c>
      <c r="D546" s="179">
        <v>0</v>
      </c>
    </row>
    <row r="547" spans="1:4" ht="21.75" customHeight="1">
      <c r="A547" s="7">
        <v>606</v>
      </c>
      <c r="B547" s="8" t="s">
        <v>1334</v>
      </c>
      <c r="C547" s="179">
        <v>0</v>
      </c>
      <c r="D547" s="179">
        <v>0</v>
      </c>
    </row>
    <row r="548" spans="1:4" ht="21.75" customHeight="1">
      <c r="A548" s="7">
        <v>607</v>
      </c>
      <c r="B548" s="8" t="s">
        <v>1335</v>
      </c>
      <c r="C548" s="179">
        <v>0</v>
      </c>
      <c r="D548" s="179">
        <v>0</v>
      </c>
    </row>
    <row r="549" spans="1:4" ht="21.75" customHeight="1">
      <c r="A549" s="7">
        <v>608</v>
      </c>
      <c r="B549" s="8" t="s">
        <v>1336</v>
      </c>
      <c r="C549" s="179">
        <v>0</v>
      </c>
      <c r="D549" s="179">
        <v>0</v>
      </c>
    </row>
    <row r="550" spans="1:4" ht="21.75" customHeight="1">
      <c r="A550" s="7">
        <v>609</v>
      </c>
      <c r="B550" s="8" t="s">
        <v>1337</v>
      </c>
      <c r="C550" s="179">
        <v>0</v>
      </c>
      <c r="D550" s="179">
        <v>0</v>
      </c>
    </row>
    <row r="551" spans="1:4" ht="21.75" customHeight="1">
      <c r="A551" s="7">
        <v>610</v>
      </c>
      <c r="B551" s="8" t="s">
        <v>1338</v>
      </c>
      <c r="C551" s="179">
        <v>0</v>
      </c>
      <c r="D551" s="179">
        <v>0</v>
      </c>
    </row>
    <row r="552" spans="1:4" ht="21.75" customHeight="1">
      <c r="A552" s="7">
        <v>611</v>
      </c>
      <c r="B552" s="8" t="s">
        <v>1339</v>
      </c>
      <c r="C552" s="179">
        <v>0</v>
      </c>
      <c r="D552" s="179">
        <v>0</v>
      </c>
    </row>
    <row r="553" spans="1:4" ht="21.75" customHeight="1">
      <c r="A553" s="7">
        <v>612</v>
      </c>
      <c r="B553" s="8" t="s">
        <v>1340</v>
      </c>
      <c r="C553" s="179">
        <v>0</v>
      </c>
      <c r="D553" s="179">
        <v>0</v>
      </c>
    </row>
    <row r="554" spans="1:4" ht="21.75" customHeight="1">
      <c r="A554" s="7">
        <v>613</v>
      </c>
      <c r="B554" s="8" t="s">
        <v>1341</v>
      </c>
      <c r="C554" s="179">
        <v>0</v>
      </c>
      <c r="D554" s="179">
        <v>0</v>
      </c>
    </row>
    <row r="555" spans="1:4" ht="21.75" customHeight="1">
      <c r="A555" s="7">
        <v>614</v>
      </c>
      <c r="B555" s="8" t="s">
        <v>1342</v>
      </c>
      <c r="C555" s="179">
        <v>0</v>
      </c>
      <c r="D555" s="179">
        <v>0</v>
      </c>
    </row>
    <row r="556" spans="1:4" ht="21.75" customHeight="1">
      <c r="A556" s="7">
        <v>615</v>
      </c>
      <c r="B556" s="8" t="s">
        <v>1343</v>
      </c>
      <c r="C556" s="179">
        <v>0</v>
      </c>
      <c r="D556" s="179">
        <v>0</v>
      </c>
    </row>
    <row r="557" spans="1:4" ht="21.75" customHeight="1">
      <c r="A557" s="7">
        <v>616</v>
      </c>
      <c r="B557" s="8" t="s">
        <v>1344</v>
      </c>
      <c r="C557" s="179">
        <v>0</v>
      </c>
      <c r="D557" s="179">
        <v>0</v>
      </c>
    </row>
    <row r="558" spans="1:4" ht="21.75" customHeight="1">
      <c r="A558" s="7">
        <v>617</v>
      </c>
      <c r="B558" s="8" t="s">
        <v>1345</v>
      </c>
      <c r="C558" s="179">
        <v>0</v>
      </c>
      <c r="D558" s="179">
        <v>0</v>
      </c>
    </row>
    <row r="559" spans="1:4" ht="21.75" customHeight="1">
      <c r="A559" s="7">
        <v>618</v>
      </c>
      <c r="B559" s="8" t="s">
        <v>1346</v>
      </c>
      <c r="C559" s="179">
        <v>0</v>
      </c>
      <c r="D559" s="179">
        <v>0</v>
      </c>
    </row>
    <row r="560" spans="1:4" ht="21.75" customHeight="1">
      <c r="A560" s="7">
        <v>619</v>
      </c>
      <c r="B560" s="8" t="s">
        <v>1347</v>
      </c>
      <c r="C560" s="179">
        <v>0</v>
      </c>
      <c r="D560" s="179">
        <v>4.46795506449845</v>
      </c>
    </row>
    <row r="561" spans="1:4" ht="21.75" customHeight="1">
      <c r="A561" s="7">
        <v>620</v>
      </c>
      <c r="B561" s="8" t="s">
        <v>1348</v>
      </c>
      <c r="C561" s="179">
        <v>0</v>
      </c>
      <c r="D561" s="179">
        <v>4.46795506449845</v>
      </c>
    </row>
    <row r="562" spans="1:4" ht="21.75" customHeight="1">
      <c r="A562" s="7">
        <v>621</v>
      </c>
      <c r="B562" s="8" t="s">
        <v>1349</v>
      </c>
      <c r="C562" s="179">
        <v>0</v>
      </c>
      <c r="D562" s="179">
        <v>4.46795506449845</v>
      </c>
    </row>
    <row r="563" spans="1:4" ht="21.75" customHeight="1">
      <c r="A563" s="7">
        <v>622</v>
      </c>
      <c r="B563" s="8" t="s">
        <v>1350</v>
      </c>
      <c r="C563" s="179">
        <v>0</v>
      </c>
      <c r="D563" s="179">
        <v>4.46795506449845</v>
      </c>
    </row>
    <row r="564" spans="1:4" ht="21.75" customHeight="1">
      <c r="A564" s="7">
        <v>623</v>
      </c>
      <c r="B564" s="8" t="s">
        <v>1351</v>
      </c>
      <c r="C564" s="179">
        <v>0</v>
      </c>
      <c r="D564" s="179">
        <v>4.46795506449845</v>
      </c>
    </row>
    <row r="565" spans="1:4" ht="21.75" customHeight="1">
      <c r="A565" s="7">
        <v>624</v>
      </c>
      <c r="B565" s="8" t="s">
        <v>1352</v>
      </c>
      <c r="C565" s="179">
        <v>0</v>
      </c>
      <c r="D565" s="179">
        <v>4.46795506449845</v>
      </c>
    </row>
    <row r="566" spans="1:4" ht="21.75" customHeight="1">
      <c r="A566" s="7">
        <v>625</v>
      </c>
      <c r="B566" s="8" t="s">
        <v>1353</v>
      </c>
      <c r="C566" s="179">
        <v>0</v>
      </c>
      <c r="D566" s="179">
        <v>4.46795506449845</v>
      </c>
    </row>
    <row r="567" spans="1:4" ht="21.75" customHeight="1">
      <c r="A567" s="7">
        <v>626</v>
      </c>
      <c r="B567" s="8" t="s">
        <v>1354</v>
      </c>
      <c r="C567" s="179">
        <v>0</v>
      </c>
      <c r="D567" s="179">
        <v>4.46795506449845</v>
      </c>
    </row>
    <row r="568" spans="1:4" ht="21.75" customHeight="1">
      <c r="A568" s="7">
        <v>627</v>
      </c>
      <c r="B568" s="8" t="s">
        <v>1355</v>
      </c>
      <c r="C568" s="179">
        <v>0</v>
      </c>
      <c r="D568" s="179">
        <v>4.46795506449845</v>
      </c>
    </row>
    <row r="569" spans="1:4" ht="21.75" customHeight="1">
      <c r="A569" s="7">
        <v>628</v>
      </c>
      <c r="B569" s="8" t="s">
        <v>1356</v>
      </c>
      <c r="C569" s="179">
        <v>0</v>
      </c>
      <c r="D569" s="179">
        <v>4.46795506449845</v>
      </c>
    </row>
    <row r="570" spans="1:4" ht="21.75" customHeight="1">
      <c r="A570" s="7">
        <v>629</v>
      </c>
      <c r="B570" s="8" t="s">
        <v>1357</v>
      </c>
      <c r="C570" s="179">
        <v>0</v>
      </c>
      <c r="D570" s="179">
        <v>4.46795506449845</v>
      </c>
    </row>
    <row r="571" spans="1:4" ht="21.75" customHeight="1">
      <c r="A571" s="7">
        <v>630</v>
      </c>
      <c r="B571" s="8" t="s">
        <v>1358</v>
      </c>
      <c r="C571" s="179">
        <v>0</v>
      </c>
      <c r="D571" s="179">
        <v>4.46795506449845</v>
      </c>
    </row>
    <row r="572" spans="1:4" ht="21.75" customHeight="1">
      <c r="A572" s="7">
        <v>631</v>
      </c>
      <c r="B572" s="8" t="s">
        <v>1359</v>
      </c>
      <c r="C572" s="179">
        <v>0</v>
      </c>
      <c r="D572" s="179">
        <v>4.46795506449845</v>
      </c>
    </row>
    <row r="573" spans="1:4" ht="21.75" customHeight="1">
      <c r="A573" s="7">
        <v>632</v>
      </c>
      <c r="B573" s="8" t="s">
        <v>1360</v>
      </c>
      <c r="C573" s="179">
        <v>0</v>
      </c>
      <c r="D573" s="179">
        <v>4.46795506449845</v>
      </c>
    </row>
    <row r="574" spans="1:4" ht="21.75" customHeight="1">
      <c r="A574" s="7">
        <v>633</v>
      </c>
      <c r="B574" s="8" t="s">
        <v>1361</v>
      </c>
      <c r="C574" s="179">
        <v>0</v>
      </c>
      <c r="D574" s="179">
        <v>4.46795506449845</v>
      </c>
    </row>
    <row r="575" spans="1:4" ht="21.75" customHeight="1">
      <c r="A575" s="7">
        <v>634</v>
      </c>
      <c r="B575" s="8" t="s">
        <v>1362</v>
      </c>
      <c r="C575" s="179">
        <v>0</v>
      </c>
      <c r="D575" s="179">
        <v>5.4930839141816898</v>
      </c>
    </row>
    <row r="576" spans="1:4" ht="21.75" customHeight="1">
      <c r="A576" s="7">
        <v>635</v>
      </c>
      <c r="B576" s="8" t="s">
        <v>1363</v>
      </c>
      <c r="C576" s="179">
        <v>0</v>
      </c>
      <c r="D576" s="179">
        <v>5.4930839141816898</v>
      </c>
    </row>
    <row r="577" spans="1:4" ht="21.75" customHeight="1">
      <c r="A577" s="7">
        <v>636</v>
      </c>
      <c r="B577" s="8" t="s">
        <v>1364</v>
      </c>
      <c r="C577" s="179">
        <v>0</v>
      </c>
      <c r="D577" s="179">
        <v>5.4930839141816898</v>
      </c>
    </row>
    <row r="578" spans="1:4" ht="21.75" customHeight="1">
      <c r="A578" s="7">
        <v>637</v>
      </c>
      <c r="B578" s="8" t="s">
        <v>1365</v>
      </c>
      <c r="C578" s="179">
        <v>0</v>
      </c>
      <c r="D578" s="179">
        <v>5.4930839141816898</v>
      </c>
    </row>
    <row r="579" spans="1:4" ht="21.75" customHeight="1">
      <c r="A579" s="7">
        <v>638</v>
      </c>
      <c r="B579" s="8" t="s">
        <v>1366</v>
      </c>
      <c r="C579" s="179">
        <v>0</v>
      </c>
      <c r="D579" s="179">
        <v>5.4930839141816898</v>
      </c>
    </row>
    <row r="580" spans="1:4" ht="21.75" customHeight="1">
      <c r="A580" s="7">
        <v>639</v>
      </c>
      <c r="B580" s="8" t="s">
        <v>1367</v>
      </c>
      <c r="C580" s="179">
        <v>0</v>
      </c>
      <c r="D580" s="179">
        <v>5.4930839141816898</v>
      </c>
    </row>
    <row r="581" spans="1:4" ht="21.75" customHeight="1">
      <c r="A581" s="7">
        <v>640</v>
      </c>
      <c r="B581" s="8" t="s">
        <v>1368</v>
      </c>
      <c r="C581" s="179">
        <v>0</v>
      </c>
      <c r="D581" s="179">
        <v>5.4930839141816898</v>
      </c>
    </row>
    <row r="582" spans="1:4" ht="21.75" customHeight="1">
      <c r="A582" s="7">
        <v>641</v>
      </c>
      <c r="B582" s="8" t="s">
        <v>1369</v>
      </c>
      <c r="C582" s="179">
        <v>0</v>
      </c>
      <c r="D582" s="179">
        <v>5.4930839141816898</v>
      </c>
    </row>
    <row r="583" spans="1:4" ht="21.75" customHeight="1">
      <c r="A583" s="7">
        <v>642</v>
      </c>
      <c r="B583" s="8" t="s">
        <v>1370</v>
      </c>
      <c r="C583" s="179">
        <v>0</v>
      </c>
      <c r="D583" s="179">
        <v>5.4930839141816898</v>
      </c>
    </row>
    <row r="584" spans="1:4" ht="21.75" customHeight="1">
      <c r="A584" s="7">
        <v>643</v>
      </c>
      <c r="B584" s="8" t="s">
        <v>1371</v>
      </c>
      <c r="C584" s="179">
        <v>0</v>
      </c>
      <c r="D584" s="179">
        <v>5.4930839141816898</v>
      </c>
    </row>
    <row r="585" spans="1:4" ht="21.75" customHeight="1">
      <c r="A585" s="7">
        <v>644</v>
      </c>
      <c r="B585" s="8" t="s">
        <v>1372</v>
      </c>
      <c r="C585" s="179">
        <v>0</v>
      </c>
      <c r="D585" s="179">
        <v>5.4930839141816898</v>
      </c>
    </row>
    <row r="586" spans="1:4" ht="21.75" customHeight="1">
      <c r="A586" s="7">
        <v>645</v>
      </c>
      <c r="B586" s="8" t="s">
        <v>1373</v>
      </c>
      <c r="C586" s="179">
        <v>0</v>
      </c>
      <c r="D586" s="179">
        <v>5.4930839141816898</v>
      </c>
    </row>
    <row r="587" spans="1:4" ht="21.75" customHeight="1">
      <c r="A587" s="7">
        <v>646</v>
      </c>
      <c r="B587" s="8" t="s">
        <v>1374</v>
      </c>
      <c r="C587" s="179">
        <v>0</v>
      </c>
      <c r="D587" s="179">
        <v>5.4930839141816898</v>
      </c>
    </row>
    <row r="588" spans="1:4" ht="21.75" customHeight="1">
      <c r="A588" s="7">
        <v>647</v>
      </c>
      <c r="B588" s="8" t="s">
        <v>1375</v>
      </c>
      <c r="C588" s="179">
        <v>0</v>
      </c>
      <c r="D588" s="179">
        <v>5.4930839141816898</v>
      </c>
    </row>
    <row r="589" spans="1:4" ht="21.75" customHeight="1">
      <c r="A589" s="7">
        <v>648</v>
      </c>
      <c r="B589" s="8" t="s">
        <v>1376</v>
      </c>
      <c r="C589" s="179">
        <v>0</v>
      </c>
      <c r="D589" s="179">
        <v>5.4930839141816898</v>
      </c>
    </row>
    <row r="590" spans="1:4" ht="21.75" customHeight="1">
      <c r="A590" s="7">
        <v>649</v>
      </c>
      <c r="B590" s="8" t="s">
        <v>1377</v>
      </c>
      <c r="C590" s="179">
        <v>0</v>
      </c>
      <c r="D590" s="179">
        <v>5.1726840425788208</v>
      </c>
    </row>
    <row r="591" spans="1:4" ht="21.75" customHeight="1">
      <c r="A591" s="7">
        <v>650</v>
      </c>
      <c r="B591" s="8" t="s">
        <v>1378</v>
      </c>
      <c r="C591" s="179">
        <v>0</v>
      </c>
      <c r="D591" s="179">
        <v>5.1726840425788208</v>
      </c>
    </row>
    <row r="592" spans="1:4" ht="21.75" customHeight="1">
      <c r="A592" s="7">
        <v>651</v>
      </c>
      <c r="B592" s="8" t="s">
        <v>1379</v>
      </c>
      <c r="C592" s="179">
        <v>0</v>
      </c>
      <c r="D592" s="179">
        <v>5.1726840425788208</v>
      </c>
    </row>
    <row r="593" spans="1:4" ht="21.75" customHeight="1">
      <c r="A593" s="7">
        <v>652</v>
      </c>
      <c r="B593" s="8" t="s">
        <v>1380</v>
      </c>
      <c r="C593" s="179">
        <v>0</v>
      </c>
      <c r="D593" s="179">
        <v>5.1726840425788208</v>
      </c>
    </row>
    <row r="594" spans="1:4" ht="21.75" customHeight="1">
      <c r="A594" s="7">
        <v>653</v>
      </c>
      <c r="B594" s="8" t="s">
        <v>1381</v>
      </c>
      <c r="C594" s="179">
        <v>0</v>
      </c>
      <c r="D594" s="179">
        <v>5.1726840425788208</v>
      </c>
    </row>
    <row r="595" spans="1:4" ht="21.75" customHeight="1">
      <c r="A595" s="7">
        <v>654</v>
      </c>
      <c r="B595" s="8" t="s">
        <v>1382</v>
      </c>
      <c r="C595" s="179">
        <v>0</v>
      </c>
      <c r="D595" s="179">
        <v>5.1726840425788208</v>
      </c>
    </row>
    <row r="596" spans="1:4" ht="21.75" customHeight="1">
      <c r="A596" s="7">
        <v>655</v>
      </c>
      <c r="B596" s="8" t="s">
        <v>1383</v>
      </c>
      <c r="C596" s="179">
        <v>0</v>
      </c>
      <c r="D596" s="179">
        <v>5.1726840425788208</v>
      </c>
    </row>
    <row r="597" spans="1:4" ht="21.75" customHeight="1">
      <c r="A597" s="7">
        <v>656</v>
      </c>
      <c r="B597" s="8" t="s">
        <v>1384</v>
      </c>
      <c r="C597" s="179">
        <v>0</v>
      </c>
      <c r="D597" s="179">
        <v>5.1726840425788208</v>
      </c>
    </row>
    <row r="598" spans="1:4" ht="21.75" customHeight="1">
      <c r="A598" s="7">
        <v>658</v>
      </c>
      <c r="B598" s="8" t="s">
        <v>1385</v>
      </c>
      <c r="C598" s="179">
        <v>0</v>
      </c>
      <c r="D598" s="179">
        <v>4.46795506449845</v>
      </c>
    </row>
    <row r="599" spans="1:4" ht="21.75" customHeight="1">
      <c r="A599" s="7">
        <v>659</v>
      </c>
      <c r="B599" s="8" t="s">
        <v>1386</v>
      </c>
      <c r="C599" s="179">
        <v>0</v>
      </c>
      <c r="D599" s="179">
        <v>4.46795506449845</v>
      </c>
    </row>
    <row r="600" spans="1:4" ht="21.75" customHeight="1">
      <c r="A600" s="7">
        <v>660</v>
      </c>
      <c r="B600" s="8" t="s">
        <v>1387</v>
      </c>
      <c r="C600" s="179">
        <v>0</v>
      </c>
      <c r="D600" s="179">
        <v>4.46795506449845</v>
      </c>
    </row>
    <row r="601" spans="1:4" ht="21.75" customHeight="1">
      <c r="A601" s="7">
        <v>661</v>
      </c>
      <c r="B601" s="8" t="s">
        <v>1388</v>
      </c>
      <c r="C601" s="179">
        <v>0</v>
      </c>
      <c r="D601" s="179">
        <v>4.46795506449845</v>
      </c>
    </row>
    <row r="602" spans="1:4" ht="21.75" customHeight="1">
      <c r="A602" s="7">
        <v>662</v>
      </c>
      <c r="B602" s="8" t="s">
        <v>1389</v>
      </c>
      <c r="C602" s="179">
        <v>0</v>
      </c>
      <c r="D602" s="179">
        <v>4.46795506449845</v>
      </c>
    </row>
    <row r="603" spans="1:4" ht="21.75" customHeight="1">
      <c r="A603" s="7">
        <v>663</v>
      </c>
      <c r="B603" s="8" t="s">
        <v>1390</v>
      </c>
      <c r="C603" s="179">
        <v>0</v>
      </c>
      <c r="D603" s="179">
        <v>4.46795506449845</v>
      </c>
    </row>
    <row r="604" spans="1:4" ht="21.75" customHeight="1">
      <c r="A604" s="7">
        <v>664</v>
      </c>
      <c r="B604" s="8" t="s">
        <v>1391</v>
      </c>
      <c r="C604" s="179">
        <v>0</v>
      </c>
      <c r="D604" s="179">
        <v>4.46795506449845</v>
      </c>
    </row>
    <row r="605" spans="1:4" ht="21.75" customHeight="1">
      <c r="A605" s="7">
        <v>665</v>
      </c>
      <c r="B605" s="8" t="s">
        <v>1392</v>
      </c>
      <c r="C605" s="179">
        <v>0</v>
      </c>
      <c r="D605" s="179">
        <v>4.46795506449845</v>
      </c>
    </row>
    <row r="606" spans="1:4" ht="21.75" customHeight="1">
      <c r="A606" s="7">
        <v>666</v>
      </c>
      <c r="B606" s="8" t="s">
        <v>1393</v>
      </c>
      <c r="C606" s="179">
        <v>0</v>
      </c>
      <c r="D606" s="179">
        <v>4.46795506449845</v>
      </c>
    </row>
    <row r="607" spans="1:4" ht="21.75" customHeight="1">
      <c r="A607" s="7">
        <v>667</v>
      </c>
      <c r="B607" s="8" t="s">
        <v>1394</v>
      </c>
      <c r="C607" s="179">
        <v>0</v>
      </c>
      <c r="D607" s="179">
        <v>4.46795506449845</v>
      </c>
    </row>
    <row r="608" spans="1:4" ht="21.75" customHeight="1">
      <c r="A608" s="7">
        <v>668</v>
      </c>
      <c r="B608" s="8" t="s">
        <v>1395</v>
      </c>
      <c r="C608" s="179">
        <v>0</v>
      </c>
      <c r="D608" s="179">
        <v>4.46795506449845</v>
      </c>
    </row>
    <row r="609" spans="1:4" ht="21.75" customHeight="1">
      <c r="A609" s="7">
        <v>669</v>
      </c>
      <c r="B609" s="8" t="s">
        <v>1396</v>
      </c>
      <c r="C609" s="179">
        <v>0</v>
      </c>
      <c r="D609" s="179">
        <v>4.46795506449845</v>
      </c>
    </row>
    <row r="610" spans="1:4" ht="21.75" customHeight="1">
      <c r="A610" s="7">
        <v>670</v>
      </c>
      <c r="B610" s="8" t="s">
        <v>1397</v>
      </c>
      <c r="C610" s="179">
        <v>0</v>
      </c>
      <c r="D610" s="179">
        <v>4.46795506449845</v>
      </c>
    </row>
    <row r="611" spans="1:4" ht="21.75" customHeight="1">
      <c r="A611" s="7">
        <v>671</v>
      </c>
      <c r="B611" s="8" t="s">
        <v>1398</v>
      </c>
      <c r="C611" s="179">
        <v>0</v>
      </c>
      <c r="D611" s="179">
        <v>4.46795506449845</v>
      </c>
    </row>
    <row r="612" spans="1:4" ht="21.75" customHeight="1">
      <c r="A612" s="7">
        <v>672</v>
      </c>
      <c r="B612" s="8" t="s">
        <v>1399</v>
      </c>
      <c r="C612" s="179">
        <v>0</v>
      </c>
      <c r="D612" s="179">
        <v>2.0503822795693258</v>
      </c>
    </row>
    <row r="613" spans="1:4" ht="21.75" customHeight="1">
      <c r="A613" s="7">
        <v>673</v>
      </c>
      <c r="B613" s="8" t="s">
        <v>1400</v>
      </c>
      <c r="C613" s="179">
        <v>0</v>
      </c>
      <c r="D613" s="179">
        <v>4.46795506449845</v>
      </c>
    </row>
    <row r="614" spans="1:4" ht="21.75" customHeight="1">
      <c r="A614" s="7">
        <v>674</v>
      </c>
      <c r="B614" s="8" t="s">
        <v>1401</v>
      </c>
      <c r="C614" s="179">
        <v>0</v>
      </c>
      <c r="D614" s="179">
        <v>4.46795506449845</v>
      </c>
    </row>
    <row r="615" spans="1:4" ht="21.75" customHeight="1">
      <c r="A615" s="7">
        <v>675</v>
      </c>
      <c r="B615" s="8" t="s">
        <v>1402</v>
      </c>
      <c r="C615" s="179">
        <v>0</v>
      </c>
      <c r="D615" s="179">
        <v>4.46795506449845</v>
      </c>
    </row>
    <row r="616" spans="1:4" ht="21.75" customHeight="1">
      <c r="A616" s="7">
        <v>676</v>
      </c>
      <c r="B616" s="8" t="s">
        <v>1403</v>
      </c>
      <c r="C616" s="179">
        <v>0</v>
      </c>
      <c r="D616" s="179">
        <v>4.46795506449845</v>
      </c>
    </row>
    <row r="617" spans="1:4" ht="21.75" customHeight="1">
      <c r="A617" s="7">
        <v>677</v>
      </c>
      <c r="B617" s="8" t="s">
        <v>1404</v>
      </c>
      <c r="C617" s="179">
        <v>0</v>
      </c>
      <c r="D617" s="179">
        <v>4.46795506449845</v>
      </c>
    </row>
    <row r="618" spans="1:4" ht="21.75" customHeight="1">
      <c r="A618" s="7">
        <v>678</v>
      </c>
      <c r="B618" s="8" t="s">
        <v>1405</v>
      </c>
      <c r="C618" s="179">
        <v>0</v>
      </c>
      <c r="D618" s="179">
        <v>4.46795506449845</v>
      </c>
    </row>
    <row r="619" spans="1:4" ht="21.75" customHeight="1">
      <c r="A619" s="7">
        <v>679</v>
      </c>
      <c r="B619" s="8" t="s">
        <v>1406</v>
      </c>
      <c r="C619" s="179">
        <v>0</v>
      </c>
      <c r="D619" s="179">
        <v>4.46795506449845</v>
      </c>
    </row>
    <row r="620" spans="1:4" ht="21.75" customHeight="1">
      <c r="A620" s="7">
        <v>680</v>
      </c>
      <c r="B620" s="8" t="s">
        <v>1407</v>
      </c>
      <c r="C620" s="179">
        <v>0</v>
      </c>
      <c r="D620" s="179">
        <v>4.46795506449845</v>
      </c>
    </row>
    <row r="621" spans="1:4" ht="21.75" customHeight="1">
      <c r="A621" s="7">
        <v>681</v>
      </c>
      <c r="B621" s="8" t="s">
        <v>1408</v>
      </c>
      <c r="C621" s="179">
        <v>0</v>
      </c>
      <c r="D621" s="179">
        <v>4.46795506449845</v>
      </c>
    </row>
    <row r="622" spans="1:4" ht="21.75" customHeight="1">
      <c r="A622" s="7">
        <v>682</v>
      </c>
      <c r="B622" s="8" t="s">
        <v>1409</v>
      </c>
      <c r="C622" s="179">
        <v>0</v>
      </c>
      <c r="D622" s="179">
        <v>4.46795506449845</v>
      </c>
    </row>
    <row r="623" spans="1:4" ht="21.75" customHeight="1">
      <c r="A623" s="7">
        <v>683</v>
      </c>
      <c r="B623" s="8" t="s">
        <v>1410</v>
      </c>
      <c r="C623" s="179">
        <v>0</v>
      </c>
      <c r="D623" s="179">
        <v>4.46795506449845</v>
      </c>
    </row>
    <row r="624" spans="1:4" ht="21.75" customHeight="1">
      <c r="A624" s="7">
        <v>684</v>
      </c>
      <c r="B624" s="8" t="s">
        <v>1411</v>
      </c>
      <c r="C624" s="179">
        <v>0</v>
      </c>
      <c r="D624" s="179">
        <v>4.46795506449845</v>
      </c>
    </row>
    <row r="625" spans="1:4" ht="21.75" customHeight="1">
      <c r="A625" s="7">
        <v>685</v>
      </c>
      <c r="B625" s="8" t="s">
        <v>1412</v>
      </c>
      <c r="C625" s="179">
        <v>0</v>
      </c>
      <c r="D625" s="179">
        <v>4.46795506449845</v>
      </c>
    </row>
    <row r="626" spans="1:4" ht="21.75" customHeight="1">
      <c r="A626" s="7">
        <v>687</v>
      </c>
      <c r="B626" s="8" t="s">
        <v>1413</v>
      </c>
      <c r="C626" s="179">
        <v>0</v>
      </c>
      <c r="D626" s="179">
        <v>4.46795506449845</v>
      </c>
    </row>
    <row r="627" spans="1:4" ht="21.75" customHeight="1">
      <c r="A627" s="7">
        <v>688</v>
      </c>
      <c r="B627" s="8" t="s">
        <v>1414</v>
      </c>
      <c r="C627" s="179">
        <v>0</v>
      </c>
      <c r="D627" s="179">
        <v>4.46795506449845</v>
      </c>
    </row>
    <row r="628" spans="1:4" ht="21.75" customHeight="1">
      <c r="A628" s="7">
        <v>689</v>
      </c>
      <c r="B628" s="8" t="s">
        <v>1415</v>
      </c>
      <c r="C628" s="179">
        <v>0</v>
      </c>
      <c r="D628" s="179">
        <v>4.46795506449845</v>
      </c>
    </row>
    <row r="629" spans="1:4" ht="21.75" customHeight="1">
      <c r="A629" s="7">
        <v>690</v>
      </c>
      <c r="B629" s="8" t="s">
        <v>1416</v>
      </c>
      <c r="C629" s="179">
        <v>0</v>
      </c>
      <c r="D629" s="179">
        <v>4.46795506449845</v>
      </c>
    </row>
    <row r="630" spans="1:4" ht="21.75" customHeight="1">
      <c r="A630" s="7">
        <v>691</v>
      </c>
      <c r="B630" s="8" t="s">
        <v>1417</v>
      </c>
      <c r="C630" s="179">
        <v>0</v>
      </c>
      <c r="D630" s="179">
        <v>4.46795506449845</v>
      </c>
    </row>
    <row r="631" spans="1:4" ht="21.75" customHeight="1">
      <c r="A631" s="7">
        <v>692</v>
      </c>
      <c r="B631" s="8" t="s">
        <v>1418</v>
      </c>
      <c r="C631" s="179">
        <v>0</v>
      </c>
      <c r="D631" s="179">
        <v>4.46795506449845</v>
      </c>
    </row>
    <row r="632" spans="1:4" ht="21.75" customHeight="1">
      <c r="A632" s="7">
        <v>693</v>
      </c>
      <c r="B632" s="8" t="s">
        <v>1419</v>
      </c>
      <c r="C632" s="179">
        <v>0</v>
      </c>
      <c r="D632" s="179">
        <v>4.46795506449845</v>
      </c>
    </row>
    <row r="633" spans="1:4" ht="21.75" customHeight="1">
      <c r="A633" s="7">
        <v>694</v>
      </c>
      <c r="B633" s="8" t="s">
        <v>1420</v>
      </c>
      <c r="C633" s="179">
        <v>0</v>
      </c>
      <c r="D633" s="179">
        <v>4.46795506449845</v>
      </c>
    </row>
    <row r="634" spans="1:4" ht="21.75" customHeight="1">
      <c r="A634" s="7">
        <v>695</v>
      </c>
      <c r="B634" s="8" t="s">
        <v>1421</v>
      </c>
      <c r="C634" s="179">
        <v>0</v>
      </c>
      <c r="D634" s="179">
        <v>4.46795506449845</v>
      </c>
    </row>
    <row r="635" spans="1:4" ht="21.75" customHeight="1">
      <c r="A635" s="7">
        <v>696</v>
      </c>
      <c r="B635" s="8" t="s">
        <v>1422</v>
      </c>
      <c r="C635" s="179">
        <v>0</v>
      </c>
      <c r="D635" s="179">
        <v>0</v>
      </c>
    </row>
    <row r="636" spans="1:4" ht="21.75" customHeight="1">
      <c r="A636" s="7">
        <v>697</v>
      </c>
      <c r="B636" s="8" t="s">
        <v>1423</v>
      </c>
      <c r="C636" s="179">
        <v>0</v>
      </c>
      <c r="D636" s="179">
        <v>0</v>
      </c>
    </row>
    <row r="637" spans="1:4" ht="21.75" customHeight="1">
      <c r="A637" s="7">
        <v>698</v>
      </c>
      <c r="B637" s="8" t="s">
        <v>1424</v>
      </c>
      <c r="C637" s="179">
        <v>0</v>
      </c>
      <c r="D637" s="179">
        <v>0</v>
      </c>
    </row>
    <row r="638" spans="1:4" ht="21.75" customHeight="1">
      <c r="A638" s="7">
        <v>699</v>
      </c>
      <c r="B638" s="8" t="s">
        <v>1425</v>
      </c>
      <c r="C638" s="179">
        <v>0</v>
      </c>
      <c r="D638" s="179">
        <v>0</v>
      </c>
    </row>
    <row r="639" spans="1:4" ht="21.75" customHeight="1">
      <c r="A639" s="7">
        <v>700</v>
      </c>
      <c r="B639" s="8" t="s">
        <v>1426</v>
      </c>
      <c r="C639" s="179">
        <v>0</v>
      </c>
      <c r="D639" s="179">
        <v>0</v>
      </c>
    </row>
    <row r="640" spans="1:4" ht="21.75" customHeight="1">
      <c r="A640" s="7">
        <v>701</v>
      </c>
      <c r="B640" s="8" t="s">
        <v>1427</v>
      </c>
      <c r="C640" s="179">
        <v>0</v>
      </c>
      <c r="D640" s="179">
        <v>0</v>
      </c>
    </row>
    <row r="641" spans="1:4" ht="21.75" customHeight="1">
      <c r="A641" s="7">
        <v>702</v>
      </c>
      <c r="B641" s="8" t="s">
        <v>1428</v>
      </c>
      <c r="C641" s="179">
        <v>0</v>
      </c>
      <c r="D641" s="179">
        <v>0</v>
      </c>
    </row>
    <row r="642" spans="1:4" ht="21.75" customHeight="1">
      <c r="A642" s="7">
        <v>703</v>
      </c>
      <c r="B642" s="8" t="s">
        <v>1429</v>
      </c>
      <c r="C642" s="179">
        <v>0</v>
      </c>
      <c r="D642" s="179">
        <v>0</v>
      </c>
    </row>
    <row r="643" spans="1:4" ht="21.75" customHeight="1">
      <c r="A643" s="7">
        <v>704</v>
      </c>
      <c r="B643" s="8" t="s">
        <v>1430</v>
      </c>
      <c r="C643" s="179">
        <v>0</v>
      </c>
      <c r="D643" s="179">
        <v>0</v>
      </c>
    </row>
    <row r="644" spans="1:4" ht="21.75" customHeight="1">
      <c r="A644" s="7">
        <v>705</v>
      </c>
      <c r="B644" s="8" t="s">
        <v>1431</v>
      </c>
      <c r="C644" s="179">
        <v>0</v>
      </c>
      <c r="D644" s="179">
        <v>2.0503822795693258</v>
      </c>
    </row>
    <row r="645" spans="1:4" ht="21.75" customHeight="1">
      <c r="A645" s="7">
        <v>706</v>
      </c>
      <c r="B645" s="8" t="s">
        <v>1432</v>
      </c>
      <c r="C645" s="179">
        <v>0</v>
      </c>
      <c r="D645" s="179">
        <v>2.0503822795693258</v>
      </c>
    </row>
    <row r="646" spans="1:4" ht="21.75" customHeight="1">
      <c r="A646" s="7">
        <v>707</v>
      </c>
      <c r="B646" s="8" t="s">
        <v>1433</v>
      </c>
      <c r="C646" s="179">
        <v>0</v>
      </c>
      <c r="D646" s="179">
        <v>2.0503822795693258</v>
      </c>
    </row>
    <row r="647" spans="1:4" ht="21.75" customHeight="1">
      <c r="A647" s="7">
        <v>708</v>
      </c>
      <c r="B647" s="8" t="s">
        <v>1434</v>
      </c>
      <c r="C647" s="179">
        <v>0</v>
      </c>
      <c r="D647" s="179">
        <v>2.0503822795693258</v>
      </c>
    </row>
    <row r="648" spans="1:4" ht="21.75" customHeight="1">
      <c r="A648" s="7">
        <v>709</v>
      </c>
      <c r="B648" s="8" t="s">
        <v>1435</v>
      </c>
      <c r="C648" s="179">
        <v>0</v>
      </c>
      <c r="D648" s="179">
        <v>2.0503822795693258</v>
      </c>
    </row>
    <row r="649" spans="1:4" ht="21.75" customHeight="1">
      <c r="A649" s="7">
        <v>710</v>
      </c>
      <c r="B649" s="8" t="s">
        <v>1436</v>
      </c>
      <c r="C649" s="179">
        <v>0</v>
      </c>
      <c r="D649" s="179">
        <v>2.0503822795693258</v>
      </c>
    </row>
    <row r="650" spans="1:4" ht="21.75" customHeight="1">
      <c r="A650" s="7">
        <v>711</v>
      </c>
      <c r="B650" s="8" t="s">
        <v>1437</v>
      </c>
      <c r="C650" s="179">
        <v>0</v>
      </c>
      <c r="D650" s="179">
        <v>2.0503822795693258</v>
      </c>
    </row>
    <row r="651" spans="1:4" ht="21.75" customHeight="1">
      <c r="A651" s="7">
        <v>712</v>
      </c>
      <c r="B651" s="8" t="s">
        <v>1438</v>
      </c>
      <c r="C651" s="179">
        <v>0</v>
      </c>
      <c r="D651" s="179">
        <v>2.0503822795693258</v>
      </c>
    </row>
    <row r="652" spans="1:4" ht="21.75" customHeight="1">
      <c r="A652" s="7">
        <v>713</v>
      </c>
      <c r="B652" s="8" t="s">
        <v>1439</v>
      </c>
      <c r="C652" s="179">
        <v>0</v>
      </c>
      <c r="D652" s="179">
        <v>2.0503822795693258</v>
      </c>
    </row>
    <row r="653" spans="1:4" ht="21.75" customHeight="1">
      <c r="A653" s="7">
        <v>714</v>
      </c>
      <c r="B653" s="8" t="s">
        <v>1440</v>
      </c>
      <c r="C653" s="179">
        <v>0</v>
      </c>
      <c r="D653" s="179">
        <v>2.0503822795693258</v>
      </c>
    </row>
    <row r="654" spans="1:4" ht="21.75" customHeight="1">
      <c r="A654" s="7">
        <v>715</v>
      </c>
      <c r="B654" s="8" t="s">
        <v>1441</v>
      </c>
      <c r="C654" s="179">
        <v>0</v>
      </c>
      <c r="D654" s="179">
        <v>2.0503822795693258</v>
      </c>
    </row>
    <row r="655" spans="1:4" ht="21.75" customHeight="1">
      <c r="A655" s="7">
        <v>716</v>
      </c>
      <c r="B655" s="8" t="s">
        <v>1442</v>
      </c>
      <c r="C655" s="179">
        <v>0</v>
      </c>
      <c r="D655" s="179">
        <v>2.0503822795693258</v>
      </c>
    </row>
    <row r="656" spans="1:4" ht="21.75" customHeight="1">
      <c r="A656" s="7">
        <v>717</v>
      </c>
      <c r="B656" s="8" t="s">
        <v>1443</v>
      </c>
      <c r="C656" s="179">
        <v>0</v>
      </c>
      <c r="D656" s="179">
        <v>2.0503822795693258</v>
      </c>
    </row>
    <row r="657" spans="1:4" ht="21.75" customHeight="1">
      <c r="A657" s="7">
        <v>718</v>
      </c>
      <c r="B657" s="8" t="s">
        <v>1444</v>
      </c>
      <c r="C657" s="179">
        <v>0</v>
      </c>
      <c r="D657" s="179">
        <v>2.0503822795693258</v>
      </c>
    </row>
    <row r="658" spans="1:4" ht="21.75" customHeight="1">
      <c r="A658" s="7">
        <v>719</v>
      </c>
      <c r="B658" s="8" t="s">
        <v>1445</v>
      </c>
      <c r="C658" s="179">
        <v>0</v>
      </c>
      <c r="D658" s="179">
        <v>0</v>
      </c>
    </row>
    <row r="659" spans="1:4" ht="21.75" customHeight="1">
      <c r="A659" s="7">
        <v>720</v>
      </c>
      <c r="B659" s="8" t="s">
        <v>1446</v>
      </c>
      <c r="C659" s="179">
        <v>0</v>
      </c>
      <c r="D659" s="179">
        <v>2.0503822795693258</v>
      </c>
    </row>
    <row r="660" spans="1:4" ht="21.75" customHeight="1">
      <c r="A660" s="7">
        <v>721</v>
      </c>
      <c r="B660" s="8" t="s">
        <v>1447</v>
      </c>
      <c r="C660" s="179">
        <v>0</v>
      </c>
      <c r="D660" s="179">
        <v>0</v>
      </c>
    </row>
    <row r="661" spans="1:4" ht="21.75" customHeight="1">
      <c r="A661" s="7">
        <v>722</v>
      </c>
      <c r="B661" s="8" t="s">
        <v>1448</v>
      </c>
      <c r="C661" s="179">
        <v>0</v>
      </c>
      <c r="D661" s="179">
        <v>0</v>
      </c>
    </row>
    <row r="662" spans="1:4" ht="21.75" customHeight="1">
      <c r="A662" s="7">
        <v>723</v>
      </c>
      <c r="B662" s="8" t="s">
        <v>1449</v>
      </c>
      <c r="C662" s="179">
        <v>0</v>
      </c>
      <c r="D662" s="179">
        <v>0</v>
      </c>
    </row>
    <row r="663" spans="1:4" ht="21.75" customHeight="1">
      <c r="A663" s="7">
        <v>724</v>
      </c>
      <c r="B663" s="8" t="s">
        <v>1450</v>
      </c>
      <c r="C663" s="179">
        <v>0</v>
      </c>
      <c r="D663" s="179">
        <v>0.81763857689015706</v>
      </c>
    </row>
    <row r="664" spans="1:4" ht="21.75" customHeight="1">
      <c r="A664" s="7">
        <v>725</v>
      </c>
      <c r="B664" s="8" t="s">
        <v>1451</v>
      </c>
      <c r="C664" s="179">
        <v>0</v>
      </c>
      <c r="D664" s="179">
        <v>0</v>
      </c>
    </row>
    <row r="665" spans="1:4" ht="21.75" customHeight="1">
      <c r="A665" s="7">
        <v>726</v>
      </c>
      <c r="B665" s="8" t="s">
        <v>1452</v>
      </c>
      <c r="C665" s="179">
        <v>0</v>
      </c>
      <c r="D665" s="179">
        <v>0</v>
      </c>
    </row>
    <row r="666" spans="1:4" ht="21.75" customHeight="1">
      <c r="A666" s="7">
        <v>727</v>
      </c>
      <c r="B666" s="8" t="s">
        <v>1453</v>
      </c>
      <c r="C666" s="179">
        <v>0</v>
      </c>
      <c r="D666" s="179">
        <v>0</v>
      </c>
    </row>
    <row r="667" spans="1:4" ht="21.75" customHeight="1">
      <c r="A667" s="7">
        <v>728</v>
      </c>
      <c r="B667" s="8" t="s">
        <v>1454</v>
      </c>
      <c r="C667" s="179">
        <v>0</v>
      </c>
      <c r="D667" s="179">
        <v>0</v>
      </c>
    </row>
    <row r="668" spans="1:4" ht="21.75" customHeight="1">
      <c r="A668" s="7">
        <v>729</v>
      </c>
      <c r="B668" s="8" t="s">
        <v>1455</v>
      </c>
      <c r="C668" s="179">
        <v>0</v>
      </c>
      <c r="D668" s="179">
        <v>0</v>
      </c>
    </row>
    <row r="669" spans="1:4" ht="21.75" customHeight="1">
      <c r="A669" s="7">
        <v>730</v>
      </c>
      <c r="B669" s="8" t="s">
        <v>1456</v>
      </c>
      <c r="C669" s="179">
        <v>0</v>
      </c>
      <c r="D669" s="179">
        <v>0</v>
      </c>
    </row>
    <row r="670" spans="1:4" ht="21.75" customHeight="1">
      <c r="A670" s="7">
        <v>731</v>
      </c>
      <c r="B670" s="8" t="s">
        <v>1457</v>
      </c>
      <c r="C670" s="179">
        <v>0</v>
      </c>
      <c r="D670" s="179">
        <v>0</v>
      </c>
    </row>
    <row r="671" spans="1:4" ht="21.75" customHeight="1">
      <c r="A671" s="7">
        <v>732</v>
      </c>
      <c r="B671" s="8" t="s">
        <v>1458</v>
      </c>
      <c r="C671" s="179">
        <v>0</v>
      </c>
      <c r="D671" s="179">
        <v>0</v>
      </c>
    </row>
    <row r="672" spans="1:4" ht="21.75" customHeight="1">
      <c r="A672" s="7">
        <v>733</v>
      </c>
      <c r="B672" s="8" t="s">
        <v>1459</v>
      </c>
      <c r="C672" s="179">
        <v>0</v>
      </c>
      <c r="D672" s="179">
        <v>0</v>
      </c>
    </row>
    <row r="673" spans="1:4" ht="21.75" customHeight="1">
      <c r="A673" s="7">
        <v>734</v>
      </c>
      <c r="B673" s="8" t="s">
        <v>1460</v>
      </c>
      <c r="C673" s="179">
        <v>0</v>
      </c>
      <c r="D673" s="179">
        <v>0</v>
      </c>
    </row>
    <row r="674" spans="1:4" ht="21.75" customHeight="1">
      <c r="A674" s="7">
        <v>735</v>
      </c>
      <c r="B674" s="8" t="s">
        <v>1461</v>
      </c>
      <c r="C674" s="179">
        <v>0</v>
      </c>
      <c r="D674" s="179">
        <v>0</v>
      </c>
    </row>
    <row r="675" spans="1:4" ht="21.75" customHeight="1">
      <c r="A675" s="7">
        <v>736</v>
      </c>
      <c r="B675" s="8" t="s">
        <v>1462</v>
      </c>
      <c r="C675" s="179">
        <v>0</v>
      </c>
      <c r="D675" s="179">
        <v>0</v>
      </c>
    </row>
    <row r="676" spans="1:4" ht="21.75" customHeight="1">
      <c r="A676" s="7">
        <v>737</v>
      </c>
      <c r="B676" s="8" t="s">
        <v>1463</v>
      </c>
      <c r="C676" s="179">
        <v>0</v>
      </c>
      <c r="D676" s="179">
        <v>0</v>
      </c>
    </row>
    <row r="677" spans="1:4" ht="21.75" customHeight="1">
      <c r="A677" s="7">
        <v>738</v>
      </c>
      <c r="B677" s="8" t="s">
        <v>1464</v>
      </c>
      <c r="C677" s="179">
        <v>0</v>
      </c>
      <c r="D677" s="179">
        <v>0</v>
      </c>
    </row>
    <row r="678" spans="1:4" ht="21.75" customHeight="1">
      <c r="A678" s="7">
        <v>739</v>
      </c>
      <c r="B678" s="8" t="s">
        <v>1465</v>
      </c>
      <c r="C678" s="179">
        <v>0</v>
      </c>
      <c r="D678" s="179">
        <v>0</v>
      </c>
    </row>
    <row r="679" spans="1:4" ht="21.75" customHeight="1">
      <c r="A679" s="7">
        <v>740</v>
      </c>
      <c r="B679" s="8" t="s">
        <v>1466</v>
      </c>
      <c r="C679" s="179">
        <v>0</v>
      </c>
      <c r="D679" s="179">
        <v>0</v>
      </c>
    </row>
    <row r="680" spans="1:4" ht="21.75" customHeight="1">
      <c r="A680" s="7">
        <v>741</v>
      </c>
      <c r="B680" s="8" t="s">
        <v>1467</v>
      </c>
      <c r="C680" s="179">
        <v>0</v>
      </c>
      <c r="D680" s="179">
        <v>0</v>
      </c>
    </row>
    <row r="681" spans="1:4" ht="21.75" customHeight="1">
      <c r="A681" s="7">
        <v>742</v>
      </c>
      <c r="B681" s="8" t="s">
        <v>1468</v>
      </c>
      <c r="C681" s="179">
        <v>0</v>
      </c>
      <c r="D681" s="179">
        <v>0</v>
      </c>
    </row>
    <row r="682" spans="1:4" ht="21.75" customHeight="1">
      <c r="A682" s="7">
        <v>743</v>
      </c>
      <c r="B682" s="8" t="s">
        <v>1469</v>
      </c>
      <c r="C682" s="179">
        <v>0</v>
      </c>
      <c r="D682" s="179">
        <v>0</v>
      </c>
    </row>
    <row r="683" spans="1:4" ht="21.75" customHeight="1">
      <c r="A683" s="7">
        <v>744</v>
      </c>
      <c r="B683" s="8" t="s">
        <v>1470</v>
      </c>
      <c r="C683" s="179">
        <v>0</v>
      </c>
      <c r="D683" s="179">
        <v>0</v>
      </c>
    </row>
    <row r="684" spans="1:4" ht="21.75" customHeight="1">
      <c r="A684" s="7">
        <v>745</v>
      </c>
      <c r="B684" s="8" t="s">
        <v>1471</v>
      </c>
      <c r="C684" s="179">
        <v>0</v>
      </c>
      <c r="D684" s="179">
        <v>0</v>
      </c>
    </row>
    <row r="685" spans="1:4" ht="21.75" customHeight="1">
      <c r="A685" s="7">
        <v>746</v>
      </c>
      <c r="B685" s="8" t="s">
        <v>1472</v>
      </c>
      <c r="C685" s="179">
        <v>0</v>
      </c>
      <c r="D685" s="179">
        <v>0</v>
      </c>
    </row>
    <row r="686" spans="1:4" ht="21.75" customHeight="1">
      <c r="A686" s="7">
        <v>747</v>
      </c>
      <c r="B686" s="8" t="s">
        <v>1473</v>
      </c>
      <c r="C686" s="179">
        <v>0</v>
      </c>
      <c r="D686" s="179">
        <v>0</v>
      </c>
    </row>
    <row r="687" spans="1:4" ht="21.75" customHeight="1">
      <c r="A687" s="7">
        <v>748</v>
      </c>
      <c r="B687" s="8" t="s">
        <v>1474</v>
      </c>
      <c r="C687" s="179">
        <v>0</v>
      </c>
      <c r="D687" s="179">
        <v>0</v>
      </c>
    </row>
    <row r="688" spans="1:4" ht="21.75" customHeight="1">
      <c r="A688" s="7">
        <v>749</v>
      </c>
      <c r="B688" s="8" t="s">
        <v>1475</v>
      </c>
      <c r="C688" s="179">
        <v>0</v>
      </c>
      <c r="D688" s="179">
        <v>0</v>
      </c>
    </row>
    <row r="689" spans="1:4" ht="21.75" customHeight="1">
      <c r="A689" s="7">
        <v>750</v>
      </c>
      <c r="B689" s="8" t="s">
        <v>1476</v>
      </c>
      <c r="C689" s="179">
        <v>0</v>
      </c>
      <c r="D689" s="179">
        <v>0</v>
      </c>
    </row>
    <row r="690" spans="1:4" ht="21.75" customHeight="1">
      <c r="A690" s="7">
        <v>751</v>
      </c>
      <c r="B690" s="8" t="s">
        <v>1477</v>
      </c>
      <c r="C690" s="179">
        <v>5.9258567423286701</v>
      </c>
      <c r="D690" s="179">
        <v>0</v>
      </c>
    </row>
    <row r="691" spans="1:4" ht="21.75" customHeight="1">
      <c r="A691" s="7">
        <v>752</v>
      </c>
      <c r="B691" s="8" t="s">
        <v>1478</v>
      </c>
      <c r="C691" s="179">
        <v>0</v>
      </c>
      <c r="D691" s="179">
        <v>0</v>
      </c>
    </row>
    <row r="692" spans="1:4" ht="21.75" customHeight="1">
      <c r="A692" s="7">
        <v>753</v>
      </c>
      <c r="B692" s="8" t="s">
        <v>1479</v>
      </c>
      <c r="C692" s="179">
        <v>0</v>
      </c>
      <c r="D692" s="179">
        <v>0</v>
      </c>
    </row>
    <row r="693" spans="1:4" ht="21.75" customHeight="1">
      <c r="A693" s="7">
        <v>754</v>
      </c>
      <c r="B693" s="8" t="s">
        <v>1480</v>
      </c>
      <c r="C693" s="179">
        <v>0</v>
      </c>
      <c r="D693" s="179">
        <v>0</v>
      </c>
    </row>
    <row r="694" spans="1:4" ht="21.75" customHeight="1">
      <c r="A694" s="7">
        <v>755</v>
      </c>
      <c r="B694" s="8" t="s">
        <v>1481</v>
      </c>
      <c r="C694" s="179">
        <v>6.6775088225656001</v>
      </c>
      <c r="D694" s="179">
        <v>0</v>
      </c>
    </row>
    <row r="695" spans="1:4" ht="21.75" customHeight="1">
      <c r="A695" s="7">
        <v>756</v>
      </c>
      <c r="B695" s="8" t="s">
        <v>1482</v>
      </c>
      <c r="C695" s="179">
        <v>0</v>
      </c>
      <c r="D695" s="179">
        <v>0</v>
      </c>
    </row>
    <row r="696" spans="1:4" ht="21.75" customHeight="1">
      <c r="A696" s="7">
        <v>757</v>
      </c>
      <c r="B696" s="8" t="s">
        <v>1483</v>
      </c>
      <c r="C696" s="179">
        <v>0</v>
      </c>
      <c r="D696" s="179">
        <v>0</v>
      </c>
    </row>
    <row r="697" spans="1:4" ht="21.75" customHeight="1">
      <c r="A697" s="7">
        <v>758</v>
      </c>
      <c r="B697" s="8" t="s">
        <v>1484</v>
      </c>
      <c r="C697" s="179">
        <v>0</v>
      </c>
      <c r="D697" s="179">
        <v>0</v>
      </c>
    </row>
    <row r="698" spans="1:4" ht="21.75" customHeight="1">
      <c r="A698" s="7">
        <v>759</v>
      </c>
      <c r="B698" s="8" t="s">
        <v>1485</v>
      </c>
      <c r="C698" s="179">
        <v>0</v>
      </c>
      <c r="D698" s="179">
        <v>0</v>
      </c>
    </row>
    <row r="699" spans="1:4" ht="21.75" customHeight="1">
      <c r="A699" s="7">
        <v>760</v>
      </c>
      <c r="B699" s="8" t="s">
        <v>1486</v>
      </c>
      <c r="C699" s="179">
        <v>0</v>
      </c>
      <c r="D699" s="179">
        <v>0</v>
      </c>
    </row>
    <row r="700" spans="1:4" ht="21.75" customHeight="1">
      <c r="A700" s="7">
        <v>761</v>
      </c>
      <c r="B700" s="8" t="s">
        <v>1487</v>
      </c>
      <c r="C700" s="179">
        <v>0</v>
      </c>
      <c r="D700" s="179">
        <v>0</v>
      </c>
    </row>
    <row r="701" spans="1:4" ht="21.75" customHeight="1">
      <c r="A701" s="7">
        <v>762</v>
      </c>
      <c r="B701" s="8" t="s">
        <v>1488</v>
      </c>
      <c r="C701" s="179">
        <v>0</v>
      </c>
      <c r="D701" s="179">
        <v>0</v>
      </c>
    </row>
    <row r="702" spans="1:4" ht="21.75" customHeight="1">
      <c r="A702" s="7">
        <v>763</v>
      </c>
      <c r="B702" s="8" t="s">
        <v>1489</v>
      </c>
      <c r="C702" s="179">
        <v>0</v>
      </c>
      <c r="D702" s="179">
        <v>0</v>
      </c>
    </row>
    <row r="703" spans="1:4" ht="21.75" customHeight="1">
      <c r="A703" s="7">
        <v>764</v>
      </c>
      <c r="B703" s="8" t="s">
        <v>1490</v>
      </c>
      <c r="C703" s="179">
        <v>0</v>
      </c>
      <c r="D703" s="179">
        <v>0</v>
      </c>
    </row>
    <row r="704" spans="1:4" ht="21.75" customHeight="1">
      <c r="A704" s="7">
        <v>765</v>
      </c>
      <c r="B704" s="8" t="s">
        <v>1491</v>
      </c>
      <c r="C704" s="179">
        <v>0</v>
      </c>
      <c r="D704" s="179">
        <v>0</v>
      </c>
    </row>
    <row r="705" spans="1:4" ht="21.75" customHeight="1">
      <c r="A705" s="7">
        <v>766</v>
      </c>
      <c r="B705" s="8" t="s">
        <v>1492</v>
      </c>
      <c r="C705" s="179">
        <v>6.7965948779960099</v>
      </c>
      <c r="D705" s="179">
        <v>0</v>
      </c>
    </row>
    <row r="706" spans="1:4" ht="21.75" customHeight="1">
      <c r="A706" s="7">
        <v>767</v>
      </c>
      <c r="B706" s="8" t="s">
        <v>1493</v>
      </c>
      <c r="C706" s="179">
        <v>0</v>
      </c>
      <c r="D706" s="179">
        <v>0</v>
      </c>
    </row>
    <row r="707" spans="1:4" ht="21.75" customHeight="1">
      <c r="A707" s="7">
        <v>768</v>
      </c>
      <c r="B707" s="8" t="s">
        <v>1494</v>
      </c>
      <c r="C707" s="179">
        <v>7.9797146596677404</v>
      </c>
      <c r="D707" s="179">
        <v>0</v>
      </c>
    </row>
    <row r="708" spans="1:4" ht="21.75" customHeight="1">
      <c r="A708" s="7">
        <v>769</v>
      </c>
      <c r="B708" s="8" t="s">
        <v>1495</v>
      </c>
      <c r="C708" s="179">
        <v>0</v>
      </c>
      <c r="D708" s="179">
        <v>0</v>
      </c>
    </row>
    <row r="709" spans="1:4" ht="21.75" customHeight="1">
      <c r="A709" s="7">
        <v>770</v>
      </c>
      <c r="B709" s="8" t="s">
        <v>1496</v>
      </c>
      <c r="C709" s="179">
        <v>0</v>
      </c>
      <c r="D709" s="179">
        <v>0</v>
      </c>
    </row>
    <row r="710" spans="1:4" ht="21.75" customHeight="1">
      <c r="A710" s="7">
        <v>771</v>
      </c>
      <c r="B710" s="8" t="s">
        <v>1497</v>
      </c>
      <c r="C710" s="179">
        <v>0</v>
      </c>
      <c r="D710" s="179">
        <v>0</v>
      </c>
    </row>
    <row r="711" spans="1:4" ht="21.75" customHeight="1">
      <c r="A711" s="7">
        <v>772</v>
      </c>
      <c r="B711" s="8" t="s">
        <v>1498</v>
      </c>
      <c r="C711" s="179">
        <v>0</v>
      </c>
      <c r="D711" s="179">
        <v>0</v>
      </c>
    </row>
    <row r="712" spans="1:4" ht="21.75" customHeight="1">
      <c r="A712" s="7">
        <v>773</v>
      </c>
      <c r="B712" s="8" t="s">
        <v>1499</v>
      </c>
      <c r="C712" s="179">
        <v>0</v>
      </c>
      <c r="D712" s="179">
        <v>3.3583615359493999</v>
      </c>
    </row>
    <row r="713" spans="1:4" ht="21.75" customHeight="1">
      <c r="A713" s="7">
        <v>774</v>
      </c>
      <c r="B713" s="8" t="s">
        <v>1500</v>
      </c>
      <c r="C713" s="179">
        <v>0</v>
      </c>
      <c r="D713" s="179">
        <v>3.3583615359493999</v>
      </c>
    </row>
    <row r="714" spans="1:4" ht="21.75" customHeight="1">
      <c r="A714" s="7">
        <v>775</v>
      </c>
      <c r="B714" s="8" t="s">
        <v>1501</v>
      </c>
      <c r="C714" s="179">
        <v>0</v>
      </c>
      <c r="D714" s="179">
        <v>3.3583615359493999</v>
      </c>
    </row>
    <row r="715" spans="1:4" ht="21.75" customHeight="1">
      <c r="A715" s="7">
        <v>776</v>
      </c>
      <c r="B715" s="8" t="s">
        <v>1502</v>
      </c>
      <c r="C715" s="179">
        <v>0</v>
      </c>
      <c r="D715" s="179">
        <v>0</v>
      </c>
    </row>
    <row r="716" spans="1:4" ht="21.75" customHeight="1">
      <c r="A716" s="7">
        <v>777</v>
      </c>
      <c r="B716" s="8" t="s">
        <v>1503</v>
      </c>
      <c r="C716" s="179">
        <v>0</v>
      </c>
      <c r="D716" s="179">
        <v>0</v>
      </c>
    </row>
    <row r="717" spans="1:4" ht="21.75" customHeight="1">
      <c r="A717" s="7">
        <v>778</v>
      </c>
      <c r="B717" s="8" t="s">
        <v>1504</v>
      </c>
      <c r="C717" s="179">
        <v>0</v>
      </c>
      <c r="D717" s="179">
        <v>0</v>
      </c>
    </row>
    <row r="718" spans="1:4" ht="21.75" customHeight="1">
      <c r="A718" s="7">
        <v>779</v>
      </c>
      <c r="B718" s="8" t="s">
        <v>1505</v>
      </c>
      <c r="C718" s="179">
        <v>0</v>
      </c>
      <c r="D718" s="179">
        <v>0</v>
      </c>
    </row>
    <row r="719" spans="1:4" ht="21.75" customHeight="1">
      <c r="A719" s="7">
        <v>780</v>
      </c>
      <c r="B719" s="8" t="s">
        <v>1506</v>
      </c>
      <c r="C719" s="179">
        <v>0</v>
      </c>
      <c r="D719" s="179">
        <v>0</v>
      </c>
    </row>
    <row r="720" spans="1:4" ht="21.75" customHeight="1">
      <c r="A720" s="7">
        <v>781</v>
      </c>
      <c r="B720" s="8" t="s">
        <v>1507</v>
      </c>
      <c r="C720" s="179">
        <v>0</v>
      </c>
      <c r="D720" s="179">
        <v>0</v>
      </c>
    </row>
    <row r="721" spans="1:4" ht="21.75" customHeight="1">
      <c r="A721" s="7">
        <v>782</v>
      </c>
      <c r="B721" s="8" t="s">
        <v>1508</v>
      </c>
      <c r="C721" s="179">
        <v>0</v>
      </c>
      <c r="D721" s="179">
        <v>0</v>
      </c>
    </row>
    <row r="722" spans="1:4" ht="21.75" customHeight="1">
      <c r="A722" s="7">
        <v>783</v>
      </c>
      <c r="B722" s="8" t="s">
        <v>1509</v>
      </c>
      <c r="C722" s="179">
        <v>0</v>
      </c>
      <c r="D722" s="179">
        <v>0</v>
      </c>
    </row>
    <row r="723" spans="1:4" ht="21.75" customHeight="1">
      <c r="A723" s="7">
        <v>784</v>
      </c>
      <c r="B723" s="8" t="s">
        <v>1510</v>
      </c>
      <c r="C723" s="179">
        <v>0</v>
      </c>
      <c r="D723" s="179">
        <v>0</v>
      </c>
    </row>
    <row r="724" spans="1:4" ht="21.75" customHeight="1">
      <c r="A724" s="7">
        <v>785</v>
      </c>
      <c r="B724" s="8" t="s">
        <v>1511</v>
      </c>
      <c r="C724" s="179">
        <v>0</v>
      </c>
      <c r="D724" s="179">
        <v>0</v>
      </c>
    </row>
    <row r="725" spans="1:4" ht="21.75" customHeight="1">
      <c r="A725" s="7">
        <v>786</v>
      </c>
      <c r="B725" s="8" t="s">
        <v>1512</v>
      </c>
      <c r="C725" s="179">
        <v>0</v>
      </c>
      <c r="D725" s="179">
        <v>0</v>
      </c>
    </row>
    <row r="726" spans="1:4" ht="21.75" customHeight="1">
      <c r="A726" s="7">
        <v>787</v>
      </c>
      <c r="B726" s="8" t="s">
        <v>1513</v>
      </c>
      <c r="C726" s="179">
        <v>0</v>
      </c>
      <c r="D726" s="179">
        <v>0</v>
      </c>
    </row>
    <row r="727" spans="1:4" ht="21.75" customHeight="1">
      <c r="A727" s="7">
        <v>788</v>
      </c>
      <c r="B727" s="8" t="s">
        <v>1514</v>
      </c>
      <c r="C727" s="179">
        <v>0</v>
      </c>
      <c r="D727" s="179">
        <v>0</v>
      </c>
    </row>
    <row r="728" spans="1:4" ht="21.75" customHeight="1">
      <c r="A728" s="7">
        <v>789</v>
      </c>
      <c r="B728" s="8" t="s">
        <v>1515</v>
      </c>
      <c r="C728" s="179">
        <v>0</v>
      </c>
      <c r="D728" s="179">
        <v>0</v>
      </c>
    </row>
    <row r="729" spans="1:4" ht="21.75" customHeight="1">
      <c r="A729" s="7">
        <v>790</v>
      </c>
      <c r="B729" s="8" t="s">
        <v>1516</v>
      </c>
      <c r="C729" s="179">
        <v>0</v>
      </c>
      <c r="D729" s="179">
        <v>0</v>
      </c>
    </row>
    <row r="730" spans="1:4" ht="21.75" customHeight="1">
      <c r="A730" s="7">
        <v>791</v>
      </c>
      <c r="B730" s="8" t="s">
        <v>1517</v>
      </c>
      <c r="C730" s="179">
        <v>0</v>
      </c>
      <c r="D730" s="179">
        <v>0</v>
      </c>
    </row>
    <row r="731" spans="1:4" ht="21.75" customHeight="1">
      <c r="A731" s="7">
        <v>792</v>
      </c>
      <c r="B731" s="8" t="s">
        <v>1518</v>
      </c>
      <c r="C731" s="179">
        <v>0</v>
      </c>
      <c r="D731" s="179">
        <v>0</v>
      </c>
    </row>
    <row r="732" spans="1:4" ht="21.75" customHeight="1">
      <c r="A732" s="7">
        <v>793</v>
      </c>
      <c r="B732" s="8" t="s">
        <v>1519</v>
      </c>
      <c r="C732" s="179">
        <v>0</v>
      </c>
      <c r="D732" s="179">
        <v>0</v>
      </c>
    </row>
    <row r="733" spans="1:4" ht="21.75" customHeight="1">
      <c r="A733" s="7">
        <v>794</v>
      </c>
      <c r="B733" s="8" t="s">
        <v>1520</v>
      </c>
      <c r="C733" s="179">
        <v>0</v>
      </c>
      <c r="D733" s="179">
        <v>0</v>
      </c>
    </row>
    <row r="734" spans="1:4" ht="21.75" customHeight="1">
      <c r="A734" s="7">
        <v>795</v>
      </c>
      <c r="B734" s="8" t="s">
        <v>1521</v>
      </c>
      <c r="C734" s="179">
        <v>0</v>
      </c>
      <c r="D734" s="179">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4296875" defaultRowHeight="12.5"/>
  <cols>
    <col min="1" max="1" width="13.81640625" style="136" customWidth="1"/>
    <col min="2" max="2" width="37.453125" style="136" bestFit="1" customWidth="1"/>
    <col min="3" max="3" width="19" style="137" customWidth="1"/>
    <col min="4" max="4" width="5.26953125" style="136" bestFit="1" customWidth="1"/>
    <col min="5" max="5" width="4.7265625" style="136" customWidth="1"/>
    <col min="6" max="6" width="29.1796875" style="136" bestFit="1" customWidth="1"/>
    <col min="7" max="7" width="11.54296875" style="136"/>
    <col min="8" max="8" width="64.54296875" style="136" bestFit="1" customWidth="1"/>
    <col min="9" max="16384" width="11.54296875" style="136"/>
  </cols>
  <sheetData>
    <row r="1" spans="1:8" ht="26.25" customHeight="1">
      <c r="A1" s="139" t="s">
        <v>33</v>
      </c>
      <c r="H1" s="138"/>
    </row>
    <row r="2" spans="1:8" ht="12.75" customHeight="1">
      <c r="A2" s="139"/>
    </row>
    <row r="3" spans="1:8" ht="12.75" customHeight="1">
      <c r="A3" s="139"/>
    </row>
    <row r="4" spans="1:8" ht="12.75" customHeight="1">
      <c r="A4" s="139"/>
    </row>
    <row r="5" spans="1:8" ht="12.75" customHeight="1">
      <c r="A5" s="139"/>
    </row>
    <row r="6" spans="1:8" ht="12.75" customHeight="1">
      <c r="A6" s="139"/>
    </row>
    <row r="7" spans="1:8" ht="12.75" customHeight="1">
      <c r="A7" s="139"/>
    </row>
    <row r="8" spans="1:8" ht="12.75" customHeight="1">
      <c r="A8" s="139"/>
    </row>
    <row r="9" spans="1:8" ht="12.75" customHeight="1">
      <c r="A9" s="139"/>
    </row>
    <row r="10" spans="1:8" ht="12.75" customHeight="1">
      <c r="A10" s="139"/>
    </row>
    <row r="11" spans="1:8" ht="12.75" customHeight="1">
      <c r="A11" s="139"/>
    </row>
    <row r="12" spans="1:8" ht="12.75" customHeight="1">
      <c r="A12" s="139"/>
    </row>
    <row r="13" spans="1:8" ht="12.75" customHeight="1">
      <c r="A13" s="139"/>
    </row>
    <row r="14" spans="1:8" ht="12.75" customHeight="1">
      <c r="A14" s="139"/>
    </row>
    <row r="15" spans="1:8" ht="12.75" customHeight="1">
      <c r="A15" s="139"/>
    </row>
    <row r="16" spans="1:8" ht="12.75" customHeight="1">
      <c r="A16" s="139"/>
    </row>
    <row r="17" spans="1:8" ht="12.75" customHeight="1">
      <c r="A17" s="139"/>
    </row>
    <row r="18" spans="1:8" ht="12.75" customHeight="1">
      <c r="A18" s="139"/>
    </row>
    <row r="19" spans="1:8" ht="12.75" customHeight="1">
      <c r="A19" s="139"/>
    </row>
    <row r="20" spans="1:8" ht="12.75" customHeight="1">
      <c r="A20" s="139"/>
    </row>
    <row r="21" spans="1:8" ht="12.75" customHeight="1">
      <c r="A21" s="139"/>
    </row>
    <row r="22" spans="1:8" ht="12.75" customHeight="1">
      <c r="A22" s="139"/>
    </row>
    <row r="23" spans="1:8" ht="12.75" customHeight="1">
      <c r="A23" s="139"/>
    </row>
    <row r="24" spans="1:8" ht="12.75" customHeight="1">
      <c r="A24" s="139"/>
    </row>
    <row r="25" spans="1:8" ht="12.75" customHeight="1">
      <c r="A25" s="139"/>
    </row>
    <row r="26" spans="1:8" ht="12.75" customHeight="1">
      <c r="A26" s="139"/>
    </row>
    <row r="27" spans="1:8" ht="12.75" customHeight="1">
      <c r="A27" s="139"/>
    </row>
    <row r="28" spans="1:8" s="141" customFormat="1" ht="52">
      <c r="A28" s="48" t="s">
        <v>1522</v>
      </c>
      <c r="B28" s="48" t="s">
        <v>1523</v>
      </c>
      <c r="C28" s="48" t="s">
        <v>1524</v>
      </c>
      <c r="D28" s="140"/>
      <c r="E28" s="140"/>
      <c r="F28" s="48" t="s">
        <v>1525</v>
      </c>
      <c r="G28" s="48" t="s">
        <v>1526</v>
      </c>
      <c r="H28" s="48" t="s">
        <v>1527</v>
      </c>
    </row>
    <row r="29" spans="1:8">
      <c r="A29" s="146">
        <v>3</v>
      </c>
      <c r="B29" s="142" t="s">
        <v>1528</v>
      </c>
      <c r="C29" s="145" t="s">
        <v>1529</v>
      </c>
      <c r="F29" s="136" t="s">
        <v>1530</v>
      </c>
      <c r="G29" s="143">
        <v>43626</v>
      </c>
      <c r="H29" s="136" t="s">
        <v>1531</v>
      </c>
    </row>
    <row r="30" spans="1:8">
      <c r="A30" s="146">
        <v>4</v>
      </c>
      <c r="B30" s="142" t="s">
        <v>1528</v>
      </c>
      <c r="C30" s="145" t="s">
        <v>1529</v>
      </c>
      <c r="F30" s="136" t="s">
        <v>1532</v>
      </c>
      <c r="G30" s="143">
        <v>43626</v>
      </c>
      <c r="H30" s="136" t="s">
        <v>1531</v>
      </c>
    </row>
    <row r="31" spans="1:8">
      <c r="A31" s="146">
        <v>5</v>
      </c>
      <c r="B31" s="142" t="s">
        <v>1533</v>
      </c>
      <c r="C31" s="145" t="s">
        <v>1529</v>
      </c>
      <c r="F31" s="136" t="s">
        <v>1534</v>
      </c>
      <c r="G31" s="143">
        <v>43626</v>
      </c>
      <c r="H31" s="136" t="s">
        <v>1531</v>
      </c>
    </row>
    <row r="32" spans="1:8">
      <c r="A32" s="146">
        <v>6</v>
      </c>
      <c r="B32" s="142" t="s">
        <v>1535</v>
      </c>
      <c r="C32" s="145" t="s">
        <v>1529</v>
      </c>
      <c r="F32" s="136" t="s">
        <v>1536</v>
      </c>
      <c r="G32" s="143">
        <v>43626</v>
      </c>
      <c r="H32" s="136" t="s">
        <v>1537</v>
      </c>
    </row>
    <row r="33" spans="1:8">
      <c r="A33" s="146">
        <v>7</v>
      </c>
      <c r="B33" s="142" t="s">
        <v>1535</v>
      </c>
      <c r="C33" s="145" t="s">
        <v>1529</v>
      </c>
      <c r="G33" s="143"/>
      <c r="H33" s="144"/>
    </row>
    <row r="34" spans="1:8">
      <c r="A34" s="146">
        <v>8</v>
      </c>
      <c r="B34" s="142" t="s">
        <v>1535</v>
      </c>
      <c r="C34" s="145" t="s">
        <v>1529</v>
      </c>
      <c r="F34" s="144"/>
      <c r="G34" s="143"/>
    </row>
    <row r="35" spans="1:8">
      <c r="A35" s="146">
        <v>9</v>
      </c>
      <c r="B35" s="142" t="s">
        <v>1535</v>
      </c>
      <c r="C35" s="145" t="s">
        <v>1529</v>
      </c>
      <c r="G35" s="143"/>
      <c r="H35" s="144"/>
    </row>
    <row r="36" spans="1:8">
      <c r="A36" s="146">
        <v>10</v>
      </c>
      <c r="B36" s="142" t="s">
        <v>1535</v>
      </c>
      <c r="C36" s="145" t="s">
        <v>1529</v>
      </c>
      <c r="G36" s="143"/>
      <c r="H36" s="144"/>
    </row>
    <row r="37" spans="1:8">
      <c r="A37" s="146">
        <v>11</v>
      </c>
      <c r="B37" s="142" t="s">
        <v>1535</v>
      </c>
      <c r="C37" s="145" t="s">
        <v>1529</v>
      </c>
      <c r="G37" s="143"/>
    </row>
    <row r="38" spans="1:8">
      <c r="A38" s="146">
        <v>12</v>
      </c>
      <c r="B38" s="142" t="s">
        <v>1535</v>
      </c>
      <c r="C38" s="145" t="s">
        <v>1529</v>
      </c>
      <c r="G38" s="143"/>
    </row>
    <row r="39" spans="1:8">
      <c r="A39" s="146">
        <v>13</v>
      </c>
      <c r="B39" s="142" t="s">
        <v>1538</v>
      </c>
      <c r="C39" s="145" t="s">
        <v>1529</v>
      </c>
      <c r="G39" s="143"/>
    </row>
    <row r="40" spans="1:8">
      <c r="A40" s="146">
        <v>15</v>
      </c>
      <c r="B40" s="142" t="s">
        <v>1538</v>
      </c>
      <c r="C40" s="145" t="s">
        <v>1529</v>
      </c>
      <c r="F40" s="144"/>
      <c r="G40" s="143"/>
      <c r="H40" s="144"/>
    </row>
    <row r="41" spans="1:8">
      <c r="A41" s="146">
        <v>16</v>
      </c>
      <c r="B41" s="142" t="s">
        <v>1539</v>
      </c>
      <c r="C41" s="145" t="s">
        <v>1529</v>
      </c>
      <c r="G41" s="143"/>
      <c r="H41" s="144"/>
    </row>
    <row r="42" spans="1:8">
      <c r="A42" s="146">
        <v>17</v>
      </c>
      <c r="B42" s="142" t="s">
        <v>1539</v>
      </c>
      <c r="C42" s="145" t="s">
        <v>1529</v>
      </c>
      <c r="G42" s="143"/>
    </row>
    <row r="43" spans="1:8">
      <c r="A43" s="146">
        <v>18</v>
      </c>
      <c r="B43" s="142" t="s">
        <v>1539</v>
      </c>
      <c r="C43" s="145" t="s">
        <v>1529</v>
      </c>
      <c r="G43" s="143"/>
    </row>
    <row r="44" spans="1:8">
      <c r="A44" s="146">
        <v>19</v>
      </c>
      <c r="B44" s="142" t="s">
        <v>1539</v>
      </c>
      <c r="C44" s="145" t="s">
        <v>1529</v>
      </c>
      <c r="G44" s="143"/>
    </row>
    <row r="45" spans="1:8">
      <c r="A45" s="146">
        <v>20</v>
      </c>
      <c r="B45" s="142" t="s">
        <v>1539</v>
      </c>
      <c r="C45" s="145" t="s">
        <v>1529</v>
      </c>
      <c r="G45" s="143"/>
    </row>
    <row r="46" spans="1:8">
      <c r="A46" s="146">
        <v>21</v>
      </c>
      <c r="B46" s="142" t="s">
        <v>1539</v>
      </c>
      <c r="C46" s="145" t="s">
        <v>1529</v>
      </c>
      <c r="G46" s="143"/>
    </row>
    <row r="47" spans="1:8">
      <c r="A47" s="146">
        <v>22</v>
      </c>
      <c r="B47" s="142" t="s">
        <v>1539</v>
      </c>
      <c r="C47" s="145" t="s">
        <v>1529</v>
      </c>
      <c r="G47" s="143"/>
    </row>
    <row r="48" spans="1:8">
      <c r="A48" s="146">
        <v>23</v>
      </c>
      <c r="B48" s="142" t="s">
        <v>1540</v>
      </c>
      <c r="C48" s="145" t="s">
        <v>1529</v>
      </c>
      <c r="G48" s="143"/>
    </row>
    <row r="49" spans="1:8">
      <c r="A49" s="146">
        <v>24</v>
      </c>
      <c r="B49" s="142" t="s">
        <v>1540</v>
      </c>
      <c r="C49" s="145" t="s">
        <v>1529</v>
      </c>
      <c r="G49" s="143"/>
    </row>
    <row r="50" spans="1:8">
      <c r="A50" s="146">
        <v>25</v>
      </c>
      <c r="B50" s="142" t="s">
        <v>1540</v>
      </c>
      <c r="C50" s="145" t="s">
        <v>1529</v>
      </c>
      <c r="G50" s="143"/>
    </row>
    <row r="51" spans="1:8">
      <c r="A51" s="146">
        <v>26</v>
      </c>
      <c r="B51" s="142" t="s">
        <v>1540</v>
      </c>
      <c r="C51" s="145" t="s">
        <v>1529</v>
      </c>
      <c r="G51" s="143"/>
    </row>
    <row r="52" spans="1:8">
      <c r="A52" s="146">
        <v>28</v>
      </c>
      <c r="B52" s="142" t="s">
        <v>1540</v>
      </c>
      <c r="C52" s="145" t="s">
        <v>1529</v>
      </c>
      <c r="G52" s="143"/>
    </row>
    <row r="53" spans="1:8">
      <c r="A53" s="146">
        <v>29</v>
      </c>
      <c r="B53" s="142" t="s">
        <v>1540</v>
      </c>
      <c r="C53" s="145" t="s">
        <v>1529</v>
      </c>
      <c r="G53" s="143"/>
    </row>
    <row r="54" spans="1:8">
      <c r="A54" s="146">
        <v>30</v>
      </c>
      <c r="B54" s="142" t="s">
        <v>1540</v>
      </c>
      <c r="C54" s="145" t="s">
        <v>1529</v>
      </c>
      <c r="G54" s="143"/>
    </row>
    <row r="55" spans="1:8">
      <c r="A55" s="146">
        <v>31</v>
      </c>
      <c r="B55" s="142" t="s">
        <v>1540</v>
      </c>
      <c r="C55" s="145" t="s">
        <v>1529</v>
      </c>
      <c r="G55" s="143"/>
    </row>
    <row r="56" spans="1:8">
      <c r="A56" s="146">
        <v>32</v>
      </c>
      <c r="B56" s="142" t="s">
        <v>1540</v>
      </c>
      <c r="C56" s="145" t="s">
        <v>1529</v>
      </c>
      <c r="F56" s="144"/>
      <c r="G56" s="143"/>
      <c r="H56" s="144"/>
    </row>
    <row r="57" spans="1:8">
      <c r="A57" s="146">
        <v>33</v>
      </c>
      <c r="B57" s="142" t="s">
        <v>1540</v>
      </c>
      <c r="C57" s="145" t="s">
        <v>1529</v>
      </c>
      <c r="F57" s="144"/>
      <c r="G57" s="143"/>
      <c r="H57" s="144"/>
    </row>
    <row r="58" spans="1:8">
      <c r="A58" s="146">
        <v>34</v>
      </c>
      <c r="B58" s="142" t="s">
        <v>1540</v>
      </c>
      <c r="C58" s="145" t="s">
        <v>1529</v>
      </c>
      <c r="F58" s="144"/>
      <c r="G58" s="143"/>
      <c r="H58" s="144"/>
    </row>
    <row r="59" spans="1:8">
      <c r="A59" s="146">
        <v>35</v>
      </c>
      <c r="B59" s="142" t="s">
        <v>1540</v>
      </c>
      <c r="C59" s="145" t="s">
        <v>1529</v>
      </c>
      <c r="F59" s="144"/>
      <c r="G59" s="143"/>
      <c r="H59" s="144"/>
    </row>
    <row r="60" spans="1:8">
      <c r="A60" s="146">
        <v>36</v>
      </c>
      <c r="B60" s="142" t="s">
        <v>1540</v>
      </c>
      <c r="C60" s="145" t="s">
        <v>1529</v>
      </c>
      <c r="F60" s="144"/>
      <c r="G60" s="143"/>
      <c r="H60" s="144"/>
    </row>
    <row r="61" spans="1:8">
      <c r="A61" s="146">
        <v>37</v>
      </c>
      <c r="B61" s="142" t="s">
        <v>1540</v>
      </c>
      <c r="C61" s="145" t="s">
        <v>1529</v>
      </c>
      <c r="F61" s="144"/>
      <c r="G61" s="143"/>
      <c r="H61" s="144"/>
    </row>
    <row r="62" spans="1:8">
      <c r="A62" s="146">
        <v>38</v>
      </c>
      <c r="B62" s="142" t="s">
        <v>1540</v>
      </c>
      <c r="C62" s="145" t="s">
        <v>1529</v>
      </c>
      <c r="F62" s="144"/>
      <c r="G62" s="143"/>
      <c r="H62" s="144"/>
    </row>
    <row r="63" spans="1:8">
      <c r="A63" s="146">
        <v>39</v>
      </c>
      <c r="B63" s="142" t="s">
        <v>1540</v>
      </c>
      <c r="C63" s="145" t="s">
        <v>1529</v>
      </c>
      <c r="F63" s="144"/>
      <c r="G63" s="143"/>
      <c r="H63" s="144"/>
    </row>
    <row r="64" spans="1:8">
      <c r="A64" s="146">
        <v>40</v>
      </c>
      <c r="B64" s="142" t="s">
        <v>1539</v>
      </c>
      <c r="C64" s="145" t="s">
        <v>1529</v>
      </c>
      <c r="F64" s="144"/>
      <c r="G64" s="143"/>
      <c r="H64" s="144"/>
    </row>
    <row r="65" spans="1:8">
      <c r="A65" s="146">
        <v>41</v>
      </c>
      <c r="B65" s="142" t="s">
        <v>1541</v>
      </c>
      <c r="C65" s="145" t="s">
        <v>1529</v>
      </c>
      <c r="F65" s="144"/>
      <c r="G65" s="143"/>
      <c r="H65" s="144"/>
    </row>
    <row r="66" spans="1:8">
      <c r="A66" s="146">
        <v>42</v>
      </c>
      <c r="B66" s="142" t="s">
        <v>1542</v>
      </c>
      <c r="C66" s="145" t="s">
        <v>1529</v>
      </c>
      <c r="F66" s="144"/>
      <c r="G66" s="143"/>
      <c r="H66" s="144"/>
    </row>
    <row r="67" spans="1:8">
      <c r="A67" s="146">
        <v>43</v>
      </c>
      <c r="B67" s="142" t="s">
        <v>1542</v>
      </c>
      <c r="C67" s="145" t="s">
        <v>1529</v>
      </c>
      <c r="F67" s="144"/>
      <c r="G67" s="143"/>
      <c r="H67" s="144"/>
    </row>
    <row r="68" spans="1:8">
      <c r="A68" s="146">
        <v>44</v>
      </c>
      <c r="B68" s="142" t="s">
        <v>1541</v>
      </c>
      <c r="C68" s="145" t="s">
        <v>1529</v>
      </c>
      <c r="F68" s="144"/>
      <c r="G68" s="143"/>
      <c r="H68" s="144"/>
    </row>
    <row r="69" spans="1:8">
      <c r="A69" s="146">
        <v>45</v>
      </c>
      <c r="B69" s="142" t="s">
        <v>1543</v>
      </c>
      <c r="C69" s="145" t="s">
        <v>1529</v>
      </c>
      <c r="F69" s="144"/>
      <c r="G69" s="143"/>
      <c r="H69" s="144"/>
    </row>
    <row r="70" spans="1:8">
      <c r="A70" s="146">
        <v>46</v>
      </c>
      <c r="B70" s="142" t="s">
        <v>1544</v>
      </c>
      <c r="C70" s="145" t="s">
        <v>1529</v>
      </c>
      <c r="F70" s="144"/>
      <c r="G70" s="143"/>
      <c r="H70" s="144"/>
    </row>
    <row r="71" spans="1:8">
      <c r="A71" s="146">
        <v>47</v>
      </c>
      <c r="B71" s="142" t="s">
        <v>1545</v>
      </c>
      <c r="C71" s="145" t="s">
        <v>1529</v>
      </c>
      <c r="F71" s="144"/>
      <c r="G71" s="143"/>
      <c r="H71" s="144"/>
    </row>
    <row r="72" spans="1:8">
      <c r="A72" s="146">
        <v>48</v>
      </c>
      <c r="B72" s="142" t="s">
        <v>1546</v>
      </c>
      <c r="C72" s="145" t="s">
        <v>1529</v>
      </c>
      <c r="F72" s="144"/>
      <c r="G72" s="143"/>
      <c r="H72" s="144"/>
    </row>
    <row r="73" spans="1:8">
      <c r="A73" s="146">
        <v>49</v>
      </c>
      <c r="B73" s="142" t="s">
        <v>1539</v>
      </c>
      <c r="C73" s="145" t="s">
        <v>1529</v>
      </c>
      <c r="F73" s="144"/>
      <c r="G73" s="143"/>
      <c r="H73" s="144"/>
    </row>
    <row r="74" spans="1:8">
      <c r="A74" s="146">
        <v>50</v>
      </c>
      <c r="B74" s="142" t="s">
        <v>1547</v>
      </c>
      <c r="C74" s="145" t="s">
        <v>1529</v>
      </c>
      <c r="F74" s="144"/>
      <c r="G74" s="143"/>
      <c r="H74" s="144"/>
    </row>
    <row r="75" spans="1:8">
      <c r="A75" s="146">
        <v>51</v>
      </c>
      <c r="B75" s="142" t="s">
        <v>1548</v>
      </c>
      <c r="C75" s="145" t="s">
        <v>1549</v>
      </c>
      <c r="F75" s="144"/>
      <c r="G75" s="143"/>
      <c r="H75" s="144"/>
    </row>
    <row r="76" spans="1:8">
      <c r="A76" s="146">
        <v>52</v>
      </c>
      <c r="B76" s="142" t="s">
        <v>1550</v>
      </c>
      <c r="C76" s="145" t="s">
        <v>1529</v>
      </c>
      <c r="F76" s="144"/>
      <c r="G76" s="143"/>
      <c r="H76" s="144"/>
    </row>
    <row r="77" spans="1:8">
      <c r="A77" s="146">
        <v>53</v>
      </c>
      <c r="B77" s="142" t="s">
        <v>1550</v>
      </c>
      <c r="C77" s="145" t="s">
        <v>1529</v>
      </c>
      <c r="F77" s="144"/>
      <c r="G77" s="143"/>
      <c r="H77" s="144"/>
    </row>
    <row r="78" spans="1:8">
      <c r="A78" s="146">
        <v>55</v>
      </c>
      <c r="B78" s="142" t="s">
        <v>1550</v>
      </c>
      <c r="C78" s="145" t="s">
        <v>1529</v>
      </c>
      <c r="F78" s="144"/>
      <c r="G78" s="143"/>
      <c r="H78" s="144"/>
    </row>
    <row r="79" spans="1:8">
      <c r="A79" s="146">
        <v>56</v>
      </c>
      <c r="B79" s="142" t="s">
        <v>1550</v>
      </c>
      <c r="C79" s="145" t="s">
        <v>1529</v>
      </c>
      <c r="F79" s="144"/>
      <c r="G79" s="143"/>
      <c r="H79" s="144"/>
    </row>
    <row r="80" spans="1:8">
      <c r="A80" s="146">
        <v>57</v>
      </c>
      <c r="B80" s="142" t="s">
        <v>1550</v>
      </c>
      <c r="C80" s="145" t="s">
        <v>1529</v>
      </c>
      <c r="F80" s="144"/>
      <c r="G80" s="143"/>
      <c r="H80" s="144"/>
    </row>
    <row r="81" spans="1:8">
      <c r="A81" s="146">
        <v>58</v>
      </c>
      <c r="B81" s="142" t="s">
        <v>1551</v>
      </c>
      <c r="C81" s="145" t="s">
        <v>1549</v>
      </c>
      <c r="F81" s="144"/>
      <c r="G81" s="143"/>
      <c r="H81" s="144"/>
    </row>
    <row r="82" spans="1:8">
      <c r="A82" s="146">
        <v>59</v>
      </c>
      <c r="B82" s="142" t="s">
        <v>1550</v>
      </c>
      <c r="C82" s="145" t="s">
        <v>1529</v>
      </c>
      <c r="F82" s="144"/>
      <c r="G82" s="143"/>
      <c r="H82" s="144"/>
    </row>
    <row r="83" spans="1:8">
      <c r="A83" s="146">
        <v>60</v>
      </c>
      <c r="B83" s="142" t="s">
        <v>1550</v>
      </c>
      <c r="C83" s="145" t="s">
        <v>1529</v>
      </c>
      <c r="F83" s="144"/>
      <c r="G83" s="143"/>
      <c r="H83" s="144"/>
    </row>
    <row r="84" spans="1:8">
      <c r="A84" s="146">
        <v>62</v>
      </c>
      <c r="B84" s="142" t="s">
        <v>1552</v>
      </c>
      <c r="C84" s="145" t="s">
        <v>1549</v>
      </c>
    </row>
    <row r="85" spans="1:8">
      <c r="A85" s="146">
        <v>63</v>
      </c>
      <c r="B85" s="142" t="s">
        <v>1542</v>
      </c>
      <c r="C85" s="145" t="s">
        <v>1529</v>
      </c>
    </row>
    <row r="86" spans="1:8">
      <c r="A86" s="146">
        <v>64</v>
      </c>
      <c r="B86" s="142" t="s">
        <v>1550</v>
      </c>
      <c r="C86" s="145" t="s">
        <v>1529</v>
      </c>
    </row>
    <row r="87" spans="1:8">
      <c r="A87" s="146">
        <v>65</v>
      </c>
      <c r="B87" s="142" t="s">
        <v>1553</v>
      </c>
      <c r="C87" s="145" t="s">
        <v>1529</v>
      </c>
    </row>
    <row r="88" spans="1:8">
      <c r="A88" s="146">
        <v>66</v>
      </c>
      <c r="B88" s="142" t="s">
        <v>1553</v>
      </c>
      <c r="C88" s="145" t="s">
        <v>1529</v>
      </c>
    </row>
    <row r="89" spans="1:8">
      <c r="A89" s="146">
        <v>67</v>
      </c>
      <c r="B89" s="142" t="s">
        <v>1554</v>
      </c>
      <c r="C89" s="145" t="s">
        <v>1529</v>
      </c>
    </row>
    <row r="90" spans="1:8">
      <c r="A90" s="146">
        <v>71</v>
      </c>
      <c r="B90" s="142" t="s">
        <v>1554</v>
      </c>
      <c r="C90" s="145" t="s">
        <v>1529</v>
      </c>
    </row>
    <row r="91" spans="1:8">
      <c r="A91" s="146">
        <v>72</v>
      </c>
      <c r="B91" s="142" t="s">
        <v>1554</v>
      </c>
      <c r="C91" s="145" t="s">
        <v>1529</v>
      </c>
    </row>
    <row r="92" spans="1:8">
      <c r="A92" s="146">
        <v>73</v>
      </c>
      <c r="B92" s="142" t="s">
        <v>1554</v>
      </c>
      <c r="C92" s="145" t="s">
        <v>1529</v>
      </c>
    </row>
    <row r="93" spans="1:8">
      <c r="A93" s="146">
        <v>74</v>
      </c>
      <c r="B93" s="142" t="s">
        <v>1555</v>
      </c>
      <c r="C93" s="145" t="s">
        <v>1529</v>
      </c>
    </row>
    <row r="94" spans="1:8">
      <c r="A94" s="146">
        <v>75</v>
      </c>
      <c r="B94" s="142" t="s">
        <v>1556</v>
      </c>
      <c r="C94" s="145" t="s">
        <v>1529</v>
      </c>
    </row>
    <row r="95" spans="1:8">
      <c r="A95" s="146">
        <v>76</v>
      </c>
      <c r="B95" s="142" t="s">
        <v>1556</v>
      </c>
      <c r="C95" s="145" t="s">
        <v>1529</v>
      </c>
    </row>
    <row r="96" spans="1:8">
      <c r="A96" s="146">
        <v>77</v>
      </c>
      <c r="B96" s="142" t="s">
        <v>1556</v>
      </c>
      <c r="C96" s="145" t="s">
        <v>1529</v>
      </c>
    </row>
    <row r="97" spans="1:3">
      <c r="A97" s="146">
        <v>78</v>
      </c>
      <c r="B97" s="142" t="s">
        <v>1557</v>
      </c>
      <c r="C97" s="145" t="s">
        <v>1529</v>
      </c>
    </row>
    <row r="98" spans="1:3">
      <c r="A98" s="146">
        <v>79</v>
      </c>
      <c r="B98" s="142" t="s">
        <v>1558</v>
      </c>
      <c r="C98" s="145" t="s">
        <v>1549</v>
      </c>
    </row>
    <row r="99" spans="1:3">
      <c r="A99" s="146">
        <v>80</v>
      </c>
      <c r="B99" s="142" t="s">
        <v>1559</v>
      </c>
      <c r="C99" s="145" t="s">
        <v>1529</v>
      </c>
    </row>
    <row r="100" spans="1:3">
      <c r="A100" s="146">
        <v>81</v>
      </c>
      <c r="B100" s="142" t="s">
        <v>1560</v>
      </c>
      <c r="C100" s="145" t="s">
        <v>1529</v>
      </c>
    </row>
    <row r="101" spans="1:3">
      <c r="A101" s="146">
        <v>82</v>
      </c>
      <c r="B101" s="142" t="s">
        <v>1561</v>
      </c>
      <c r="C101" s="145" t="s">
        <v>1529</v>
      </c>
    </row>
    <row r="102" spans="1:3">
      <c r="A102" s="146">
        <v>83</v>
      </c>
      <c r="B102" s="142" t="s">
        <v>1561</v>
      </c>
      <c r="C102" s="145" t="s">
        <v>1529</v>
      </c>
    </row>
    <row r="103" spans="1:3">
      <c r="A103" s="146">
        <v>84</v>
      </c>
      <c r="B103" s="142" t="s">
        <v>1561</v>
      </c>
      <c r="C103" s="145" t="s">
        <v>1529</v>
      </c>
    </row>
    <row r="104" spans="1:3">
      <c r="A104" s="146">
        <v>85</v>
      </c>
      <c r="B104" s="142" t="s">
        <v>1561</v>
      </c>
      <c r="C104" s="145" t="s">
        <v>1529</v>
      </c>
    </row>
    <row r="105" spans="1:3">
      <c r="A105" s="146">
        <v>86</v>
      </c>
      <c r="B105" s="142" t="s">
        <v>1561</v>
      </c>
      <c r="C105" s="145" t="s">
        <v>1529</v>
      </c>
    </row>
    <row r="106" spans="1:3">
      <c r="A106" s="146">
        <v>87</v>
      </c>
      <c r="B106" s="142" t="s">
        <v>1561</v>
      </c>
      <c r="C106" s="145" t="s">
        <v>1529</v>
      </c>
    </row>
    <row r="107" spans="1:3">
      <c r="A107" s="146">
        <v>88</v>
      </c>
      <c r="B107" s="142" t="s">
        <v>1561</v>
      </c>
      <c r="C107" s="145" t="s">
        <v>1529</v>
      </c>
    </row>
    <row r="108" spans="1:3">
      <c r="A108" s="146">
        <v>91</v>
      </c>
      <c r="B108" s="142" t="s">
        <v>1562</v>
      </c>
      <c r="C108" s="145" t="s">
        <v>1529</v>
      </c>
    </row>
    <row r="109" spans="1:3">
      <c r="A109" s="146">
        <v>92</v>
      </c>
      <c r="B109" s="142" t="s">
        <v>1562</v>
      </c>
      <c r="C109" s="145" t="s">
        <v>1529</v>
      </c>
    </row>
    <row r="110" spans="1:3">
      <c r="A110" s="146">
        <v>93</v>
      </c>
      <c r="B110" s="142" t="s">
        <v>1563</v>
      </c>
      <c r="C110" s="145" t="s">
        <v>1549</v>
      </c>
    </row>
    <row r="111" spans="1:3">
      <c r="A111" s="146">
        <v>94</v>
      </c>
      <c r="B111" s="142" t="s">
        <v>1562</v>
      </c>
      <c r="C111" s="145" t="s">
        <v>1529</v>
      </c>
    </row>
    <row r="112" spans="1:3">
      <c r="A112" s="146">
        <v>95</v>
      </c>
      <c r="B112" s="142" t="s">
        <v>1562</v>
      </c>
      <c r="C112" s="145" t="s">
        <v>1529</v>
      </c>
    </row>
    <row r="113" spans="1:3">
      <c r="A113" s="146">
        <v>96</v>
      </c>
      <c r="B113" s="142" t="s">
        <v>1562</v>
      </c>
      <c r="C113" s="145" t="s">
        <v>1529</v>
      </c>
    </row>
    <row r="114" spans="1:3">
      <c r="A114" s="146">
        <v>97</v>
      </c>
      <c r="B114" s="142" t="s">
        <v>1564</v>
      </c>
      <c r="C114" s="145" t="s">
        <v>1529</v>
      </c>
    </row>
    <row r="115" spans="1:3">
      <c r="A115" s="146">
        <v>98</v>
      </c>
      <c r="B115" s="142" t="s">
        <v>1565</v>
      </c>
      <c r="C115" s="145" t="s">
        <v>1529</v>
      </c>
    </row>
    <row r="116" spans="1:3">
      <c r="A116" s="146">
        <v>99</v>
      </c>
      <c r="B116" s="142" t="s">
        <v>1566</v>
      </c>
      <c r="C116" s="145" t="s">
        <v>1529</v>
      </c>
    </row>
    <row r="117" spans="1:3">
      <c r="A117" s="146">
        <v>100</v>
      </c>
      <c r="B117" s="142" t="s">
        <v>1566</v>
      </c>
      <c r="C117" s="145" t="s">
        <v>1529</v>
      </c>
    </row>
    <row r="118" spans="1:3">
      <c r="A118" s="146">
        <v>101</v>
      </c>
      <c r="B118" s="142" t="s">
        <v>1567</v>
      </c>
      <c r="C118" s="145" t="s">
        <v>1529</v>
      </c>
    </row>
    <row r="119" spans="1:3">
      <c r="A119" s="146">
        <v>102</v>
      </c>
      <c r="B119" s="142" t="s">
        <v>1567</v>
      </c>
      <c r="C119" s="145" t="s">
        <v>1529</v>
      </c>
    </row>
    <row r="120" spans="1:3">
      <c r="A120" s="146">
        <v>103</v>
      </c>
      <c r="B120" s="142" t="s">
        <v>1567</v>
      </c>
      <c r="C120" s="145" t="s">
        <v>1529</v>
      </c>
    </row>
    <row r="121" spans="1:3">
      <c r="A121" s="146">
        <v>104</v>
      </c>
      <c r="B121" s="142" t="s">
        <v>1568</v>
      </c>
      <c r="C121" s="145" t="s">
        <v>1529</v>
      </c>
    </row>
    <row r="122" spans="1:3">
      <c r="A122" s="146">
        <v>105</v>
      </c>
      <c r="B122" s="142" t="s">
        <v>1568</v>
      </c>
      <c r="C122" s="145" t="s">
        <v>1529</v>
      </c>
    </row>
    <row r="123" spans="1:3">
      <c r="A123" s="146">
        <v>106</v>
      </c>
      <c r="B123" s="142" t="s">
        <v>1568</v>
      </c>
      <c r="C123" s="145" t="s">
        <v>1529</v>
      </c>
    </row>
    <row r="124" spans="1:3">
      <c r="A124" s="146">
        <v>107</v>
      </c>
      <c r="B124" s="142" t="s">
        <v>1568</v>
      </c>
      <c r="C124" s="145" t="s">
        <v>1529</v>
      </c>
    </row>
    <row r="125" spans="1:3">
      <c r="A125" s="146">
        <v>108</v>
      </c>
      <c r="B125" s="142" t="s">
        <v>1568</v>
      </c>
      <c r="C125" s="145" t="s">
        <v>1529</v>
      </c>
    </row>
    <row r="126" spans="1:3">
      <c r="A126" s="146">
        <v>109</v>
      </c>
      <c r="B126" s="142" t="s">
        <v>1568</v>
      </c>
      <c r="C126" s="145" t="s">
        <v>1529</v>
      </c>
    </row>
    <row r="127" spans="1:3">
      <c r="A127" s="146">
        <v>110</v>
      </c>
      <c r="B127" s="142" t="s">
        <v>1568</v>
      </c>
      <c r="C127" s="145" t="s">
        <v>1529</v>
      </c>
    </row>
    <row r="128" spans="1:3">
      <c r="A128" s="146">
        <v>111</v>
      </c>
      <c r="B128" s="142" t="s">
        <v>1569</v>
      </c>
      <c r="C128" s="145" t="s">
        <v>1529</v>
      </c>
    </row>
    <row r="129" spans="1:3">
      <c r="A129" s="146">
        <v>112</v>
      </c>
      <c r="B129" s="142" t="s">
        <v>1570</v>
      </c>
      <c r="C129" s="145" t="s">
        <v>1529</v>
      </c>
    </row>
    <row r="130" spans="1:3">
      <c r="A130" s="146">
        <v>113</v>
      </c>
      <c r="B130" s="142" t="s">
        <v>1570</v>
      </c>
      <c r="C130" s="145" t="s">
        <v>1529</v>
      </c>
    </row>
    <row r="131" spans="1:3">
      <c r="A131" s="146">
        <v>115</v>
      </c>
      <c r="B131" s="142" t="s">
        <v>1570</v>
      </c>
      <c r="C131" s="145" t="s">
        <v>1529</v>
      </c>
    </row>
    <row r="132" spans="1:3">
      <c r="A132" s="146">
        <v>116</v>
      </c>
      <c r="B132" s="142" t="s">
        <v>1570</v>
      </c>
      <c r="C132" s="145" t="s">
        <v>1529</v>
      </c>
    </row>
    <row r="133" spans="1:3">
      <c r="A133" s="146">
        <v>117</v>
      </c>
      <c r="B133" s="142" t="s">
        <v>1570</v>
      </c>
      <c r="C133" s="145" t="s">
        <v>1529</v>
      </c>
    </row>
    <row r="134" spans="1:3">
      <c r="A134" s="146">
        <v>118</v>
      </c>
      <c r="B134" s="142" t="s">
        <v>1571</v>
      </c>
      <c r="C134" s="145" t="s">
        <v>1529</v>
      </c>
    </row>
    <row r="135" spans="1:3">
      <c r="A135" s="146">
        <v>119</v>
      </c>
      <c r="B135" s="142" t="s">
        <v>1571</v>
      </c>
      <c r="C135" s="145" t="s">
        <v>1529</v>
      </c>
    </row>
    <row r="136" spans="1:3">
      <c r="A136" s="146">
        <v>120</v>
      </c>
      <c r="B136" s="142" t="s">
        <v>1542</v>
      </c>
      <c r="C136" s="145" t="s">
        <v>1529</v>
      </c>
    </row>
    <row r="137" spans="1:3">
      <c r="A137" s="146">
        <v>121</v>
      </c>
      <c r="B137" s="142" t="s">
        <v>1572</v>
      </c>
      <c r="C137" s="145" t="s">
        <v>1549</v>
      </c>
    </row>
    <row r="138" spans="1:3">
      <c r="A138" s="146">
        <v>122</v>
      </c>
      <c r="B138" s="142" t="s">
        <v>1573</v>
      </c>
      <c r="C138" s="145" t="s">
        <v>1549</v>
      </c>
    </row>
    <row r="139" spans="1:3">
      <c r="A139" s="146">
        <v>123</v>
      </c>
      <c r="B139" s="142" t="s">
        <v>1574</v>
      </c>
      <c r="C139" s="145" t="s">
        <v>1549</v>
      </c>
    </row>
    <row r="140" spans="1:3">
      <c r="A140" s="146">
        <v>124</v>
      </c>
      <c r="B140" s="142" t="s">
        <v>1574</v>
      </c>
      <c r="C140" s="145" t="s">
        <v>1549</v>
      </c>
    </row>
    <row r="141" spans="1:3">
      <c r="A141" s="146">
        <v>125</v>
      </c>
      <c r="B141" s="142" t="s">
        <v>1574</v>
      </c>
      <c r="C141" s="145" t="s">
        <v>1549</v>
      </c>
    </row>
    <row r="142" spans="1:3">
      <c r="A142" s="146">
        <v>126</v>
      </c>
      <c r="B142" s="142" t="s">
        <v>1575</v>
      </c>
      <c r="C142" s="145" t="s">
        <v>1549</v>
      </c>
    </row>
    <row r="143" spans="1:3">
      <c r="A143" s="146">
        <v>127</v>
      </c>
      <c r="B143" s="142" t="s">
        <v>1576</v>
      </c>
      <c r="C143" s="145" t="s">
        <v>1549</v>
      </c>
    </row>
    <row r="144" spans="1:3">
      <c r="A144" s="146">
        <v>128</v>
      </c>
      <c r="B144" s="142" t="s">
        <v>1577</v>
      </c>
      <c r="C144" s="145" t="s">
        <v>1549</v>
      </c>
    </row>
    <row r="145" spans="1:3">
      <c r="A145" s="146">
        <v>129</v>
      </c>
      <c r="B145" s="142" t="s">
        <v>1576</v>
      </c>
      <c r="C145" s="145" t="s">
        <v>1549</v>
      </c>
    </row>
    <row r="146" spans="1:3">
      <c r="A146" s="146">
        <v>130</v>
      </c>
      <c r="B146" s="142" t="s">
        <v>1578</v>
      </c>
      <c r="C146" s="145" t="s">
        <v>1549</v>
      </c>
    </row>
    <row r="147" spans="1:3">
      <c r="A147" s="146">
        <v>131</v>
      </c>
      <c r="B147" s="142" t="s">
        <v>1578</v>
      </c>
      <c r="C147" s="145" t="s">
        <v>1549</v>
      </c>
    </row>
    <row r="148" spans="1:3">
      <c r="A148" s="146">
        <v>132</v>
      </c>
      <c r="B148" s="142" t="s">
        <v>1579</v>
      </c>
      <c r="C148" s="145" t="s">
        <v>1549</v>
      </c>
    </row>
    <row r="149" spans="1:3">
      <c r="A149" s="146">
        <v>133</v>
      </c>
      <c r="B149" s="142" t="s">
        <v>1579</v>
      </c>
      <c r="C149" s="145" t="s">
        <v>1549</v>
      </c>
    </row>
    <row r="150" spans="1:3">
      <c r="A150" s="146">
        <v>134</v>
      </c>
      <c r="B150" s="142" t="s">
        <v>1579</v>
      </c>
      <c r="C150" s="145" t="s">
        <v>1549</v>
      </c>
    </row>
    <row r="151" spans="1:3">
      <c r="A151" s="146">
        <v>135</v>
      </c>
      <c r="B151" s="142" t="s">
        <v>1579</v>
      </c>
      <c r="C151" s="145" t="s">
        <v>1549</v>
      </c>
    </row>
    <row r="152" spans="1:3">
      <c r="A152" s="146">
        <v>136</v>
      </c>
      <c r="B152" s="142" t="s">
        <v>1579</v>
      </c>
      <c r="C152" s="145" t="s">
        <v>1549</v>
      </c>
    </row>
    <row r="153" spans="1:3">
      <c r="A153" s="146">
        <v>137</v>
      </c>
      <c r="B153" s="142" t="s">
        <v>1579</v>
      </c>
      <c r="C153" s="145" t="s">
        <v>1549</v>
      </c>
    </row>
    <row r="154" spans="1:3">
      <c r="A154" s="146">
        <v>138</v>
      </c>
      <c r="B154" s="142" t="s">
        <v>1579</v>
      </c>
      <c r="C154" s="145" t="s">
        <v>1549</v>
      </c>
    </row>
    <row r="155" spans="1:3">
      <c r="A155" s="146">
        <v>140</v>
      </c>
      <c r="B155" s="142" t="s">
        <v>1563</v>
      </c>
      <c r="C155" s="145" t="s">
        <v>1549</v>
      </c>
    </row>
    <row r="156" spans="1:3">
      <c r="A156" s="146">
        <v>141</v>
      </c>
      <c r="B156" s="142" t="s">
        <v>1580</v>
      </c>
      <c r="C156" s="145" t="s">
        <v>1549</v>
      </c>
    </row>
    <row r="157" spans="1:3">
      <c r="A157" s="146">
        <v>142</v>
      </c>
      <c r="B157" s="142" t="s">
        <v>1580</v>
      </c>
      <c r="C157" s="145" t="s">
        <v>1549</v>
      </c>
    </row>
    <row r="158" spans="1:3">
      <c r="A158" s="146">
        <v>143</v>
      </c>
      <c r="B158" s="142" t="s">
        <v>1566</v>
      </c>
      <c r="C158" s="145" t="s">
        <v>1529</v>
      </c>
    </row>
    <row r="159" spans="1:3">
      <c r="A159" s="146">
        <v>144</v>
      </c>
      <c r="B159" s="142" t="s">
        <v>1581</v>
      </c>
      <c r="C159" s="145" t="s">
        <v>1549</v>
      </c>
    </row>
    <row r="160" spans="1:3">
      <c r="A160" s="146">
        <v>145</v>
      </c>
      <c r="B160" s="142" t="s">
        <v>1581</v>
      </c>
      <c r="C160" s="145" t="s">
        <v>1549</v>
      </c>
    </row>
    <row r="161" spans="1:3">
      <c r="A161" s="146">
        <v>146</v>
      </c>
      <c r="B161" s="142" t="s">
        <v>1581</v>
      </c>
      <c r="C161" s="145" t="s">
        <v>1549</v>
      </c>
    </row>
    <row r="162" spans="1:3">
      <c r="A162" s="146">
        <v>147</v>
      </c>
      <c r="B162" s="142" t="s">
        <v>1581</v>
      </c>
      <c r="C162" s="145" t="s">
        <v>1549</v>
      </c>
    </row>
    <row r="163" spans="1:3">
      <c r="A163" s="146">
        <v>148</v>
      </c>
      <c r="B163" s="142" t="s">
        <v>1582</v>
      </c>
      <c r="C163" s="145" t="s">
        <v>1549</v>
      </c>
    </row>
    <row r="164" spans="1:3">
      <c r="A164" s="146">
        <v>149</v>
      </c>
      <c r="B164" s="142" t="s">
        <v>1583</v>
      </c>
      <c r="C164" s="145" t="s">
        <v>1549</v>
      </c>
    </row>
    <row r="165" spans="1:3">
      <c r="A165" s="146">
        <v>150</v>
      </c>
      <c r="B165" s="142" t="s">
        <v>1575</v>
      </c>
      <c r="C165" s="145" t="s">
        <v>1549</v>
      </c>
    </row>
    <row r="166" spans="1:3">
      <c r="A166" s="146">
        <v>151</v>
      </c>
      <c r="B166" s="142" t="s">
        <v>1575</v>
      </c>
      <c r="C166" s="145" t="s">
        <v>1549</v>
      </c>
    </row>
    <row r="167" spans="1:3">
      <c r="A167" s="146">
        <v>152</v>
      </c>
      <c r="B167" s="142" t="s">
        <v>1575</v>
      </c>
      <c r="C167" s="145" t="s">
        <v>1549</v>
      </c>
    </row>
    <row r="168" spans="1:3">
      <c r="A168" s="146">
        <v>153</v>
      </c>
      <c r="B168" s="142" t="s">
        <v>1575</v>
      </c>
      <c r="C168" s="145" t="s">
        <v>1549</v>
      </c>
    </row>
    <row r="169" spans="1:3">
      <c r="A169" s="146">
        <v>154</v>
      </c>
      <c r="B169" s="142" t="s">
        <v>1575</v>
      </c>
      <c r="C169" s="145" t="s">
        <v>1549</v>
      </c>
    </row>
    <row r="170" spans="1:3">
      <c r="A170" s="146">
        <v>155</v>
      </c>
      <c r="B170" s="142" t="s">
        <v>1563</v>
      </c>
      <c r="C170" s="145" t="s">
        <v>1529</v>
      </c>
    </row>
    <row r="171" spans="1:3">
      <c r="A171" s="146">
        <v>156</v>
      </c>
      <c r="B171" s="142" t="s">
        <v>1575</v>
      </c>
      <c r="C171" s="145" t="s">
        <v>1549</v>
      </c>
    </row>
    <row r="172" spans="1:3">
      <c r="A172" s="146">
        <v>157</v>
      </c>
      <c r="B172" s="142" t="s">
        <v>1575</v>
      </c>
      <c r="C172" s="145" t="s">
        <v>1549</v>
      </c>
    </row>
    <row r="173" spans="1:3">
      <c r="A173" s="146">
        <v>158</v>
      </c>
      <c r="B173" s="142" t="s">
        <v>1575</v>
      </c>
      <c r="C173" s="145" t="s">
        <v>1549</v>
      </c>
    </row>
    <row r="174" spans="1:3">
      <c r="A174" s="146">
        <v>159</v>
      </c>
      <c r="B174" s="142" t="s">
        <v>1550</v>
      </c>
      <c r="C174" s="145" t="s">
        <v>1529</v>
      </c>
    </row>
    <row r="175" spans="1:3">
      <c r="A175" s="146">
        <v>160</v>
      </c>
      <c r="B175" s="142" t="s">
        <v>1575</v>
      </c>
      <c r="C175" s="145" t="s">
        <v>1549</v>
      </c>
    </row>
    <row r="176" spans="1:3">
      <c r="A176" s="146">
        <v>161</v>
      </c>
      <c r="B176" s="142" t="s">
        <v>1575</v>
      </c>
      <c r="C176" s="145" t="s">
        <v>1549</v>
      </c>
    </row>
    <row r="177" spans="1:3">
      <c r="A177" s="146">
        <v>162</v>
      </c>
      <c r="B177" s="142" t="s">
        <v>1575</v>
      </c>
      <c r="C177" s="145" t="s">
        <v>1549</v>
      </c>
    </row>
    <row r="178" spans="1:3">
      <c r="A178" s="146">
        <v>163</v>
      </c>
      <c r="B178" s="142" t="s">
        <v>1575</v>
      </c>
      <c r="C178" s="145" t="s">
        <v>1549</v>
      </c>
    </row>
    <row r="179" spans="1:3">
      <c r="A179" s="146">
        <v>164</v>
      </c>
      <c r="B179" s="142" t="s">
        <v>1575</v>
      </c>
      <c r="C179" s="145" t="s">
        <v>1549</v>
      </c>
    </row>
    <row r="180" spans="1:3">
      <c r="A180" s="146">
        <v>165</v>
      </c>
      <c r="B180" s="142" t="s">
        <v>1575</v>
      </c>
      <c r="C180" s="145" t="s">
        <v>1549</v>
      </c>
    </row>
    <row r="181" spans="1:3">
      <c r="A181" s="146">
        <v>166</v>
      </c>
      <c r="B181" s="142" t="s">
        <v>1575</v>
      </c>
      <c r="C181" s="145" t="s">
        <v>1549</v>
      </c>
    </row>
    <row r="182" spans="1:3">
      <c r="A182" s="146">
        <v>167</v>
      </c>
      <c r="B182" s="142" t="s">
        <v>1575</v>
      </c>
      <c r="C182" s="145" t="s">
        <v>1549</v>
      </c>
    </row>
    <row r="183" spans="1:3">
      <c r="A183" s="146">
        <v>168</v>
      </c>
      <c r="B183" s="142" t="s">
        <v>1575</v>
      </c>
      <c r="C183" s="145" t="s">
        <v>1549</v>
      </c>
    </row>
    <row r="184" spans="1:3">
      <c r="A184" s="146">
        <v>169</v>
      </c>
      <c r="B184" s="142" t="s">
        <v>1575</v>
      </c>
      <c r="C184" s="145" t="s">
        <v>1549</v>
      </c>
    </row>
    <row r="185" spans="1:3">
      <c r="A185" s="146">
        <v>170</v>
      </c>
      <c r="B185" s="142" t="s">
        <v>1575</v>
      </c>
      <c r="C185" s="145" t="s">
        <v>1549</v>
      </c>
    </row>
    <row r="186" spans="1:3">
      <c r="A186" s="146">
        <v>171</v>
      </c>
      <c r="B186" s="142" t="s">
        <v>1575</v>
      </c>
      <c r="C186" s="145" t="s">
        <v>1549</v>
      </c>
    </row>
    <row r="187" spans="1:3">
      <c r="A187" s="146">
        <v>172</v>
      </c>
      <c r="B187" s="142" t="s">
        <v>1575</v>
      </c>
      <c r="C187" s="145" t="s">
        <v>1549</v>
      </c>
    </row>
    <row r="188" spans="1:3">
      <c r="A188" s="146">
        <v>173</v>
      </c>
      <c r="B188" s="142" t="s">
        <v>1575</v>
      </c>
      <c r="C188" s="145" t="s">
        <v>1549</v>
      </c>
    </row>
    <row r="189" spans="1:3">
      <c r="A189" s="146">
        <v>174</v>
      </c>
      <c r="B189" s="142" t="s">
        <v>1575</v>
      </c>
      <c r="C189" s="145" t="s">
        <v>1549</v>
      </c>
    </row>
    <row r="190" spans="1:3">
      <c r="A190" s="146">
        <v>175</v>
      </c>
      <c r="B190" s="142" t="s">
        <v>1575</v>
      </c>
      <c r="C190" s="145" t="s">
        <v>1549</v>
      </c>
    </row>
    <row r="191" spans="1:3">
      <c r="A191" s="146">
        <v>176</v>
      </c>
      <c r="B191" s="142" t="s">
        <v>1575</v>
      </c>
      <c r="C191" s="145" t="s">
        <v>1549</v>
      </c>
    </row>
    <row r="192" spans="1:3">
      <c r="A192" s="146">
        <v>177</v>
      </c>
      <c r="B192" s="142" t="s">
        <v>1575</v>
      </c>
      <c r="C192" s="145" t="s">
        <v>1549</v>
      </c>
    </row>
    <row r="193" spans="1:3">
      <c r="A193" s="146">
        <v>178</v>
      </c>
      <c r="B193" s="142" t="s">
        <v>1584</v>
      </c>
      <c r="C193" s="145" t="s">
        <v>1549</v>
      </c>
    </row>
    <row r="194" spans="1:3">
      <c r="A194" s="146">
        <v>179</v>
      </c>
      <c r="B194" s="142" t="s">
        <v>1575</v>
      </c>
      <c r="C194" s="145" t="s">
        <v>1549</v>
      </c>
    </row>
    <row r="195" spans="1:3">
      <c r="A195" s="146">
        <v>180</v>
      </c>
      <c r="B195" s="142" t="s">
        <v>1575</v>
      </c>
      <c r="C195" s="145" t="s">
        <v>1549</v>
      </c>
    </row>
    <row r="196" spans="1:3">
      <c r="A196" s="146">
        <v>181</v>
      </c>
      <c r="B196" s="142" t="s">
        <v>1575</v>
      </c>
      <c r="C196" s="145" t="s">
        <v>1549</v>
      </c>
    </row>
    <row r="197" spans="1:3">
      <c r="A197" s="146">
        <v>182</v>
      </c>
      <c r="B197" s="142" t="s">
        <v>1575</v>
      </c>
      <c r="C197" s="145" t="s">
        <v>1549</v>
      </c>
    </row>
    <row r="198" spans="1:3">
      <c r="A198" s="146">
        <v>183</v>
      </c>
      <c r="B198" s="142" t="s">
        <v>1575</v>
      </c>
      <c r="C198" s="145" t="s">
        <v>1549</v>
      </c>
    </row>
    <row r="199" spans="1:3">
      <c r="A199" s="146">
        <v>184</v>
      </c>
      <c r="B199" s="142" t="s">
        <v>1575</v>
      </c>
      <c r="C199" s="145" t="s">
        <v>1549</v>
      </c>
    </row>
    <row r="200" spans="1:3">
      <c r="A200" s="146">
        <v>185</v>
      </c>
      <c r="B200" s="142" t="s">
        <v>1575</v>
      </c>
      <c r="C200" s="145" t="s">
        <v>1549</v>
      </c>
    </row>
    <row r="201" spans="1:3">
      <c r="A201" s="146">
        <v>186</v>
      </c>
      <c r="B201" s="142" t="s">
        <v>1575</v>
      </c>
      <c r="C201" s="145" t="s">
        <v>1549</v>
      </c>
    </row>
    <row r="202" spans="1:3">
      <c r="A202" s="146">
        <v>187</v>
      </c>
      <c r="B202" s="142" t="s">
        <v>1575</v>
      </c>
      <c r="C202" s="145" t="s">
        <v>1549</v>
      </c>
    </row>
    <row r="203" spans="1:3">
      <c r="A203" s="146">
        <v>188</v>
      </c>
      <c r="B203" s="142" t="s">
        <v>1575</v>
      </c>
      <c r="C203" s="145" t="s">
        <v>1549</v>
      </c>
    </row>
    <row r="204" spans="1:3">
      <c r="A204" s="146">
        <v>189</v>
      </c>
      <c r="B204" s="142" t="s">
        <v>1575</v>
      </c>
      <c r="C204" s="145" t="s">
        <v>1529</v>
      </c>
    </row>
    <row r="205" spans="1:3">
      <c r="A205" s="146">
        <v>190</v>
      </c>
      <c r="B205" s="142" t="s">
        <v>1575</v>
      </c>
      <c r="C205" s="145" t="s">
        <v>1529</v>
      </c>
    </row>
    <row r="206" spans="1:3">
      <c r="A206" s="146">
        <v>191</v>
      </c>
      <c r="B206" s="142" t="s">
        <v>1575</v>
      </c>
      <c r="C206" s="145" t="s">
        <v>1529</v>
      </c>
    </row>
    <row r="207" spans="1:3">
      <c r="A207" s="146">
        <v>192</v>
      </c>
      <c r="B207" s="142" t="s">
        <v>1575</v>
      </c>
      <c r="C207" s="145" t="s">
        <v>1529</v>
      </c>
    </row>
    <row r="208" spans="1:3">
      <c r="A208" s="146">
        <v>193</v>
      </c>
      <c r="B208" s="142" t="s">
        <v>1575</v>
      </c>
      <c r="C208" s="145" t="s">
        <v>1529</v>
      </c>
    </row>
    <row r="209" spans="1:3">
      <c r="A209" s="146">
        <v>194</v>
      </c>
      <c r="B209" s="142" t="s">
        <v>1575</v>
      </c>
      <c r="C209" s="145" t="s">
        <v>1529</v>
      </c>
    </row>
    <row r="210" spans="1:3">
      <c r="A210" s="146">
        <v>195</v>
      </c>
      <c r="B210" s="142" t="s">
        <v>1575</v>
      </c>
      <c r="C210" s="145" t="s">
        <v>1529</v>
      </c>
    </row>
    <row r="211" spans="1:3">
      <c r="A211" s="146">
        <v>196</v>
      </c>
      <c r="B211" s="142" t="s">
        <v>1575</v>
      </c>
      <c r="C211" s="145" t="s">
        <v>1529</v>
      </c>
    </row>
    <row r="212" spans="1:3">
      <c r="A212" s="146">
        <v>197</v>
      </c>
      <c r="B212" s="142" t="s">
        <v>1575</v>
      </c>
      <c r="C212" s="145" t="s">
        <v>1529</v>
      </c>
    </row>
    <row r="213" spans="1:3">
      <c r="A213" s="146">
        <v>198</v>
      </c>
      <c r="B213" s="142" t="s">
        <v>1575</v>
      </c>
      <c r="C213" s="145" t="s">
        <v>1529</v>
      </c>
    </row>
    <row r="214" spans="1:3">
      <c r="A214" s="146">
        <v>199</v>
      </c>
      <c r="B214" s="142" t="s">
        <v>1575</v>
      </c>
      <c r="C214" s="145" t="s">
        <v>1529</v>
      </c>
    </row>
    <row r="215" spans="1:3">
      <c r="A215" s="146">
        <v>201</v>
      </c>
      <c r="B215" s="142" t="s">
        <v>1575</v>
      </c>
      <c r="C215" s="145" t="s">
        <v>1529</v>
      </c>
    </row>
    <row r="216" spans="1:3">
      <c r="A216" s="146">
        <v>202</v>
      </c>
      <c r="B216" s="142" t="s">
        <v>1575</v>
      </c>
      <c r="C216" s="145" t="s">
        <v>1529</v>
      </c>
    </row>
    <row r="217" spans="1:3">
      <c r="A217" s="146">
        <v>203</v>
      </c>
      <c r="B217" s="142" t="s">
        <v>1575</v>
      </c>
      <c r="C217" s="145" t="s">
        <v>1529</v>
      </c>
    </row>
    <row r="218" spans="1:3">
      <c r="A218" s="146">
        <v>204</v>
      </c>
      <c r="B218" s="142" t="s">
        <v>1575</v>
      </c>
      <c r="C218" s="145" t="s">
        <v>1529</v>
      </c>
    </row>
    <row r="219" spans="1:3">
      <c r="A219" s="146">
        <v>205</v>
      </c>
      <c r="B219" s="142" t="s">
        <v>1575</v>
      </c>
      <c r="C219" s="145" t="s">
        <v>1529</v>
      </c>
    </row>
    <row r="220" spans="1:3">
      <c r="A220" s="146">
        <v>206</v>
      </c>
      <c r="B220" s="142" t="s">
        <v>1575</v>
      </c>
      <c r="C220" s="145" t="s">
        <v>1529</v>
      </c>
    </row>
    <row r="221" spans="1:3">
      <c r="A221" s="146">
        <v>207</v>
      </c>
      <c r="B221" s="142" t="s">
        <v>1575</v>
      </c>
      <c r="C221" s="145" t="s">
        <v>1529</v>
      </c>
    </row>
    <row r="222" spans="1:3">
      <c r="A222" s="146">
        <v>208</v>
      </c>
      <c r="B222" s="142" t="s">
        <v>1575</v>
      </c>
      <c r="C222" s="145" t="s">
        <v>1529</v>
      </c>
    </row>
    <row r="223" spans="1:3">
      <c r="A223" s="146">
        <v>209</v>
      </c>
      <c r="B223" s="142" t="s">
        <v>1575</v>
      </c>
      <c r="C223" s="145" t="s">
        <v>1549</v>
      </c>
    </row>
    <row r="224" spans="1:3">
      <c r="A224" s="146">
        <v>210</v>
      </c>
      <c r="B224" s="142" t="s">
        <v>1575</v>
      </c>
      <c r="C224" s="145" t="s">
        <v>1549</v>
      </c>
    </row>
    <row r="225" spans="1:3">
      <c r="A225" s="146">
        <v>211</v>
      </c>
      <c r="B225" s="142" t="s">
        <v>1575</v>
      </c>
      <c r="C225" s="145" t="s">
        <v>1549</v>
      </c>
    </row>
    <row r="226" spans="1:3">
      <c r="A226" s="146">
        <v>212</v>
      </c>
      <c r="B226" s="142" t="s">
        <v>1575</v>
      </c>
      <c r="C226" s="145" t="s">
        <v>1549</v>
      </c>
    </row>
    <row r="227" spans="1:3">
      <c r="A227" s="146">
        <v>213</v>
      </c>
      <c r="B227" s="142" t="s">
        <v>1575</v>
      </c>
      <c r="C227" s="145" t="s">
        <v>1549</v>
      </c>
    </row>
    <row r="228" spans="1:3">
      <c r="A228" s="146">
        <v>214</v>
      </c>
      <c r="B228" s="142" t="s">
        <v>1575</v>
      </c>
      <c r="C228" s="145" t="s">
        <v>1549</v>
      </c>
    </row>
    <row r="229" spans="1:3">
      <c r="A229" s="146">
        <v>215</v>
      </c>
      <c r="B229" s="142" t="s">
        <v>1575</v>
      </c>
      <c r="C229" s="145" t="s">
        <v>1549</v>
      </c>
    </row>
    <row r="230" spans="1:3">
      <c r="A230" s="146">
        <v>216</v>
      </c>
      <c r="B230" s="142" t="s">
        <v>1575</v>
      </c>
      <c r="C230" s="145" t="s">
        <v>1549</v>
      </c>
    </row>
    <row r="231" spans="1:3">
      <c r="A231" s="146">
        <v>217</v>
      </c>
      <c r="B231" s="142" t="s">
        <v>1575</v>
      </c>
      <c r="C231" s="145" t="s">
        <v>1549</v>
      </c>
    </row>
    <row r="232" spans="1:3">
      <c r="A232" s="146">
        <v>218</v>
      </c>
      <c r="B232" s="142" t="s">
        <v>1575</v>
      </c>
      <c r="C232" s="145" t="s">
        <v>1549</v>
      </c>
    </row>
    <row r="233" spans="1:3">
      <c r="A233" s="146">
        <v>219</v>
      </c>
      <c r="B233" s="142" t="s">
        <v>1575</v>
      </c>
      <c r="C233" s="145" t="s">
        <v>1549</v>
      </c>
    </row>
    <row r="234" spans="1:3">
      <c r="A234" s="146">
        <v>220</v>
      </c>
      <c r="B234" s="142" t="s">
        <v>1575</v>
      </c>
      <c r="C234" s="145" t="s">
        <v>1549</v>
      </c>
    </row>
    <row r="235" spans="1:3">
      <c r="A235" s="146">
        <v>221</v>
      </c>
      <c r="B235" s="142" t="s">
        <v>1575</v>
      </c>
      <c r="C235" s="145" t="s">
        <v>1549</v>
      </c>
    </row>
    <row r="236" spans="1:3">
      <c r="A236" s="146">
        <v>222</v>
      </c>
      <c r="B236" s="142" t="s">
        <v>1575</v>
      </c>
      <c r="C236" s="145" t="s">
        <v>1549</v>
      </c>
    </row>
    <row r="237" spans="1:3">
      <c r="A237" s="146">
        <v>223</v>
      </c>
      <c r="B237" s="142" t="s">
        <v>1575</v>
      </c>
      <c r="C237" s="145" t="s">
        <v>1549</v>
      </c>
    </row>
    <row r="238" spans="1:3">
      <c r="A238" s="146">
        <v>224</v>
      </c>
      <c r="B238" s="142" t="s">
        <v>1575</v>
      </c>
      <c r="C238" s="145" t="s">
        <v>1549</v>
      </c>
    </row>
    <row r="239" spans="1:3">
      <c r="A239" s="146">
        <v>225</v>
      </c>
      <c r="B239" s="142" t="s">
        <v>1575</v>
      </c>
      <c r="C239" s="145" t="s">
        <v>1549</v>
      </c>
    </row>
    <row r="240" spans="1:3">
      <c r="A240" s="146">
        <v>226</v>
      </c>
      <c r="B240" s="142" t="s">
        <v>1575</v>
      </c>
      <c r="C240" s="145" t="s">
        <v>1549</v>
      </c>
    </row>
    <row r="241" spans="1:3">
      <c r="A241" s="146">
        <v>227</v>
      </c>
      <c r="B241" s="142" t="s">
        <v>1575</v>
      </c>
      <c r="C241" s="145" t="s">
        <v>1549</v>
      </c>
    </row>
    <row r="242" spans="1:3">
      <c r="A242" s="146">
        <v>228</v>
      </c>
      <c r="B242" s="142" t="s">
        <v>1585</v>
      </c>
      <c r="C242" s="145" t="s">
        <v>1529</v>
      </c>
    </row>
    <row r="243" spans="1:3">
      <c r="A243" s="146">
        <v>229</v>
      </c>
      <c r="B243" s="142" t="s">
        <v>1585</v>
      </c>
      <c r="C243" s="145" t="s">
        <v>1529</v>
      </c>
    </row>
    <row r="244" spans="1:3">
      <c r="A244" s="146">
        <v>230</v>
      </c>
      <c r="B244" s="142" t="s">
        <v>1575</v>
      </c>
      <c r="C244" s="145" t="s">
        <v>1529</v>
      </c>
    </row>
    <row r="245" spans="1:3">
      <c r="A245" s="146">
        <v>231</v>
      </c>
      <c r="B245" s="142" t="s">
        <v>1563</v>
      </c>
      <c r="C245" s="145" t="s">
        <v>1549</v>
      </c>
    </row>
    <row r="246" spans="1:3">
      <c r="A246" s="146">
        <v>233</v>
      </c>
      <c r="B246" s="142" t="s">
        <v>1563</v>
      </c>
      <c r="C246" s="145" t="s">
        <v>1549</v>
      </c>
    </row>
    <row r="247" spans="1:3">
      <c r="A247" s="146">
        <v>234</v>
      </c>
      <c r="B247" s="142" t="s">
        <v>1563</v>
      </c>
      <c r="C247" s="145" t="s">
        <v>1549</v>
      </c>
    </row>
    <row r="248" spans="1:3">
      <c r="A248" s="146">
        <v>235</v>
      </c>
      <c r="B248" s="142" t="s">
        <v>1563</v>
      </c>
      <c r="C248" s="145" t="s">
        <v>1549</v>
      </c>
    </row>
    <row r="249" spans="1:3">
      <c r="A249" s="146">
        <v>236</v>
      </c>
      <c r="B249" s="142" t="s">
        <v>1563</v>
      </c>
      <c r="C249" s="145" t="s">
        <v>1549</v>
      </c>
    </row>
    <row r="250" spans="1:3">
      <c r="A250" s="146">
        <v>237</v>
      </c>
      <c r="B250" s="142" t="s">
        <v>1563</v>
      </c>
      <c r="C250" s="145" t="s">
        <v>1549</v>
      </c>
    </row>
    <row r="251" spans="1:3">
      <c r="A251" s="146">
        <v>238</v>
      </c>
      <c r="B251" s="142" t="s">
        <v>1575</v>
      </c>
      <c r="C251" s="145" t="s">
        <v>1549</v>
      </c>
    </row>
    <row r="252" spans="1:3">
      <c r="A252" s="146">
        <v>241</v>
      </c>
      <c r="B252" s="142" t="s">
        <v>1586</v>
      </c>
      <c r="C252" s="145" t="s">
        <v>1549</v>
      </c>
    </row>
    <row r="253" spans="1:3">
      <c r="A253" s="146">
        <v>242</v>
      </c>
      <c r="B253" s="142" t="s">
        <v>1587</v>
      </c>
      <c r="C253" s="145" t="s">
        <v>1549</v>
      </c>
    </row>
    <row r="254" spans="1:3">
      <c r="A254" s="146">
        <v>243</v>
      </c>
      <c r="B254" s="142" t="s">
        <v>1551</v>
      </c>
      <c r="C254" s="145" t="s">
        <v>1549</v>
      </c>
    </row>
    <row r="255" spans="1:3">
      <c r="A255" s="146">
        <v>244</v>
      </c>
      <c r="B255" s="142" t="s">
        <v>1575</v>
      </c>
      <c r="C255" s="145" t="s">
        <v>1549</v>
      </c>
    </row>
    <row r="256" spans="1:3">
      <c r="A256" s="146">
        <v>245</v>
      </c>
      <c r="B256" s="142" t="s">
        <v>1587</v>
      </c>
      <c r="C256" s="145" t="s">
        <v>1549</v>
      </c>
    </row>
    <row r="257" spans="1:3">
      <c r="A257" s="146">
        <v>246</v>
      </c>
      <c r="B257" s="142" t="s">
        <v>1588</v>
      </c>
      <c r="C257" s="145" t="s">
        <v>1549</v>
      </c>
    </row>
    <row r="258" spans="1:3">
      <c r="A258" s="146">
        <v>247</v>
      </c>
      <c r="B258" s="142" t="s">
        <v>1587</v>
      </c>
      <c r="C258" s="145" t="s">
        <v>1549</v>
      </c>
    </row>
    <row r="259" spans="1:3">
      <c r="A259" s="146">
        <v>248</v>
      </c>
      <c r="B259" s="142" t="s">
        <v>1575</v>
      </c>
      <c r="C259" s="145" t="s">
        <v>1549</v>
      </c>
    </row>
    <row r="260" spans="1:3">
      <c r="A260" s="146">
        <v>249</v>
      </c>
      <c r="B260" s="142" t="s">
        <v>1587</v>
      </c>
      <c r="C260" s="145" t="s">
        <v>1549</v>
      </c>
    </row>
    <row r="261" spans="1:3">
      <c r="A261" s="146">
        <v>250</v>
      </c>
      <c r="B261" s="142" t="s">
        <v>1589</v>
      </c>
      <c r="C261" s="145" t="s">
        <v>1529</v>
      </c>
    </row>
    <row r="262" spans="1:3">
      <c r="A262" s="146">
        <v>251</v>
      </c>
      <c r="B262" s="142" t="s">
        <v>1589</v>
      </c>
      <c r="C262" s="145" t="s">
        <v>1529</v>
      </c>
    </row>
    <row r="263" spans="1:3">
      <c r="A263" s="146">
        <v>252</v>
      </c>
      <c r="B263" s="142" t="s">
        <v>1589</v>
      </c>
      <c r="C263" s="145" t="s">
        <v>1529</v>
      </c>
    </row>
    <row r="264" spans="1:3">
      <c r="A264" s="146">
        <v>253</v>
      </c>
      <c r="B264" s="142" t="s">
        <v>1589</v>
      </c>
      <c r="C264" s="145" t="s">
        <v>1529</v>
      </c>
    </row>
    <row r="265" spans="1:3">
      <c r="A265" s="146">
        <v>254</v>
      </c>
      <c r="B265" s="142" t="s">
        <v>1590</v>
      </c>
      <c r="C265" s="145" t="s">
        <v>1549</v>
      </c>
    </row>
    <row r="266" spans="1:3">
      <c r="A266" s="146">
        <v>255</v>
      </c>
      <c r="B266" s="142" t="s">
        <v>1591</v>
      </c>
      <c r="C266" s="145" t="s">
        <v>1549</v>
      </c>
    </row>
    <row r="267" spans="1:3">
      <c r="A267" s="146">
        <v>257</v>
      </c>
      <c r="B267" s="142" t="s">
        <v>1592</v>
      </c>
      <c r="C267" s="145" t="s">
        <v>1549</v>
      </c>
    </row>
    <row r="268" spans="1:3">
      <c r="A268" s="146">
        <v>258</v>
      </c>
      <c r="B268" s="142" t="s">
        <v>1593</v>
      </c>
      <c r="C268" s="145" t="s">
        <v>1549</v>
      </c>
    </row>
    <row r="269" spans="1:3">
      <c r="A269" s="146">
        <v>259</v>
      </c>
      <c r="B269" s="142" t="s">
        <v>1594</v>
      </c>
      <c r="C269" s="145" t="s">
        <v>1549</v>
      </c>
    </row>
    <row r="270" spans="1:3">
      <c r="A270" s="146">
        <v>260</v>
      </c>
      <c r="B270" s="142" t="s">
        <v>1593</v>
      </c>
      <c r="C270" s="145" t="s">
        <v>1529</v>
      </c>
    </row>
    <row r="271" spans="1:3">
      <c r="A271" s="146">
        <v>261</v>
      </c>
      <c r="B271" s="142" t="s">
        <v>1593</v>
      </c>
      <c r="C271" s="145" t="s">
        <v>1549</v>
      </c>
    </row>
    <row r="272" spans="1:3">
      <c r="A272" s="146">
        <v>262</v>
      </c>
      <c r="B272" s="142" t="s">
        <v>1593</v>
      </c>
      <c r="C272" s="145" t="s">
        <v>1549</v>
      </c>
    </row>
    <row r="273" spans="1:3">
      <c r="A273" s="146">
        <v>263</v>
      </c>
      <c r="B273" s="142" t="s">
        <v>1593</v>
      </c>
      <c r="C273" s="145" t="s">
        <v>1549</v>
      </c>
    </row>
    <row r="274" spans="1:3">
      <c r="A274" s="146">
        <v>264</v>
      </c>
      <c r="B274" s="142" t="s">
        <v>1593</v>
      </c>
      <c r="C274" s="145" t="s">
        <v>1549</v>
      </c>
    </row>
    <row r="275" spans="1:3">
      <c r="A275" s="146">
        <v>265</v>
      </c>
      <c r="B275" s="142" t="s">
        <v>1595</v>
      </c>
      <c r="C275" s="145" t="s">
        <v>1529</v>
      </c>
    </row>
    <row r="276" spans="1:3">
      <c r="A276" s="146">
        <v>266</v>
      </c>
      <c r="B276" s="142" t="s">
        <v>1595</v>
      </c>
      <c r="C276" s="145" t="s">
        <v>1529</v>
      </c>
    </row>
    <row r="277" spans="1:3">
      <c r="A277" s="146">
        <v>267</v>
      </c>
      <c r="B277" s="142" t="s">
        <v>1595</v>
      </c>
      <c r="C277" s="145" t="s">
        <v>1529</v>
      </c>
    </row>
    <row r="278" spans="1:3">
      <c r="A278" s="146">
        <v>268</v>
      </c>
      <c r="B278" s="142" t="s">
        <v>1595</v>
      </c>
      <c r="C278" s="145" t="s">
        <v>1529</v>
      </c>
    </row>
    <row r="279" spans="1:3">
      <c r="A279" s="146">
        <v>269</v>
      </c>
      <c r="B279" s="142" t="s">
        <v>1595</v>
      </c>
      <c r="C279" s="145" t="s">
        <v>1529</v>
      </c>
    </row>
    <row r="280" spans="1:3">
      <c r="A280" s="146">
        <v>270</v>
      </c>
      <c r="B280" s="142" t="s">
        <v>1595</v>
      </c>
      <c r="C280" s="145" t="s">
        <v>1529</v>
      </c>
    </row>
    <row r="281" spans="1:3">
      <c r="A281" s="146">
        <v>271</v>
      </c>
      <c r="B281" s="142" t="s">
        <v>1595</v>
      </c>
      <c r="C281" s="145" t="s">
        <v>1529</v>
      </c>
    </row>
    <row r="282" spans="1:3">
      <c r="A282" s="146">
        <v>272</v>
      </c>
      <c r="B282" s="142" t="s">
        <v>1595</v>
      </c>
      <c r="C282" s="145" t="s">
        <v>1529</v>
      </c>
    </row>
    <row r="283" spans="1:3">
      <c r="A283" s="146">
        <v>273</v>
      </c>
      <c r="B283" s="142" t="s">
        <v>1595</v>
      </c>
      <c r="C283" s="145" t="s">
        <v>1529</v>
      </c>
    </row>
    <row r="284" spans="1:3">
      <c r="A284" s="146">
        <v>274</v>
      </c>
      <c r="B284" s="142" t="s">
        <v>1595</v>
      </c>
      <c r="C284" s="145" t="s">
        <v>1529</v>
      </c>
    </row>
    <row r="285" spans="1:3">
      <c r="A285" s="146">
        <v>276</v>
      </c>
      <c r="B285" s="142" t="s">
        <v>1595</v>
      </c>
      <c r="C285" s="145" t="s">
        <v>1529</v>
      </c>
    </row>
    <row r="286" spans="1:3">
      <c r="A286" s="146">
        <v>277</v>
      </c>
      <c r="B286" s="142" t="s">
        <v>1596</v>
      </c>
      <c r="C286" s="145" t="s">
        <v>1529</v>
      </c>
    </row>
    <row r="287" spans="1:3">
      <c r="A287" s="146">
        <v>278</v>
      </c>
      <c r="B287" s="142" t="s">
        <v>1597</v>
      </c>
      <c r="C287" s="145" t="s">
        <v>1529</v>
      </c>
    </row>
    <row r="288" spans="1:3">
      <c r="A288" s="146">
        <v>279</v>
      </c>
      <c r="B288" s="142" t="s">
        <v>1598</v>
      </c>
      <c r="C288" s="145" t="s">
        <v>1529</v>
      </c>
    </row>
    <row r="289" spans="1:3">
      <c r="A289" s="146">
        <v>280</v>
      </c>
      <c r="B289" s="142" t="s">
        <v>1599</v>
      </c>
      <c r="C289" s="145" t="s">
        <v>1529</v>
      </c>
    </row>
    <row r="290" spans="1:3">
      <c r="A290" s="146">
        <v>281</v>
      </c>
      <c r="B290" s="142" t="s">
        <v>1600</v>
      </c>
      <c r="C290" s="145" t="s">
        <v>1549</v>
      </c>
    </row>
    <row r="291" spans="1:3">
      <c r="A291" s="146">
        <v>283</v>
      </c>
      <c r="B291" s="142" t="s">
        <v>1601</v>
      </c>
      <c r="C291" s="145" t="s">
        <v>1549</v>
      </c>
    </row>
    <row r="292" spans="1:3">
      <c r="A292" s="146">
        <v>284</v>
      </c>
      <c r="B292" s="142" t="s">
        <v>1542</v>
      </c>
      <c r="C292" s="145" t="s">
        <v>1529</v>
      </c>
    </row>
    <row r="293" spans="1:3">
      <c r="A293" s="146">
        <v>285</v>
      </c>
      <c r="B293" s="142" t="s">
        <v>1542</v>
      </c>
      <c r="C293" s="145" t="s">
        <v>1529</v>
      </c>
    </row>
    <row r="294" spans="1:3">
      <c r="A294" s="146">
        <v>286</v>
      </c>
      <c r="B294" s="142" t="s">
        <v>1602</v>
      </c>
      <c r="C294" s="145" t="s">
        <v>1529</v>
      </c>
    </row>
    <row r="295" spans="1:3">
      <c r="A295" s="146">
        <v>287</v>
      </c>
      <c r="B295" s="142" t="s">
        <v>1603</v>
      </c>
      <c r="C295" s="145" t="s">
        <v>1529</v>
      </c>
    </row>
    <row r="296" spans="1:3">
      <c r="A296" s="146">
        <v>288</v>
      </c>
      <c r="B296" s="142" t="s">
        <v>1604</v>
      </c>
      <c r="C296" s="145" t="s">
        <v>1529</v>
      </c>
    </row>
    <row r="297" spans="1:3">
      <c r="A297" s="146">
        <v>289</v>
      </c>
      <c r="B297" s="142" t="s">
        <v>1604</v>
      </c>
      <c r="C297" s="145" t="s">
        <v>1529</v>
      </c>
    </row>
    <row r="298" spans="1:3">
      <c r="A298" s="146">
        <v>290</v>
      </c>
      <c r="B298" s="142" t="s">
        <v>1604</v>
      </c>
      <c r="C298" s="145" t="s">
        <v>1529</v>
      </c>
    </row>
    <row r="299" spans="1:3">
      <c r="A299" s="146">
        <v>291</v>
      </c>
      <c r="B299" s="142" t="s">
        <v>1604</v>
      </c>
      <c r="C299" s="145" t="s">
        <v>1529</v>
      </c>
    </row>
    <row r="300" spans="1:3">
      <c r="A300" s="146">
        <v>292</v>
      </c>
      <c r="B300" s="142" t="s">
        <v>1604</v>
      </c>
      <c r="C300" s="145" t="s">
        <v>1529</v>
      </c>
    </row>
    <row r="301" spans="1:3">
      <c r="A301" s="146">
        <v>297</v>
      </c>
      <c r="B301" s="142" t="s">
        <v>1604</v>
      </c>
      <c r="C301" s="145" t="s">
        <v>1529</v>
      </c>
    </row>
    <row r="302" spans="1:3">
      <c r="A302" s="146">
        <v>298</v>
      </c>
      <c r="B302" s="142" t="s">
        <v>1604</v>
      </c>
      <c r="C302" s="145" t="s">
        <v>1529</v>
      </c>
    </row>
    <row r="303" spans="1:3">
      <c r="A303" s="146">
        <v>299</v>
      </c>
      <c r="B303" s="142" t="s">
        <v>1604</v>
      </c>
      <c r="C303" s="145" t="s">
        <v>1529</v>
      </c>
    </row>
    <row r="304" spans="1:3">
      <c r="A304" s="146">
        <v>300</v>
      </c>
      <c r="B304" s="142" t="s">
        <v>1605</v>
      </c>
      <c r="C304" s="145" t="s">
        <v>1549</v>
      </c>
    </row>
    <row r="305" spans="1:3">
      <c r="A305" s="146">
        <v>301</v>
      </c>
      <c r="B305" s="142" t="s">
        <v>1606</v>
      </c>
      <c r="C305" s="145" t="s">
        <v>1549</v>
      </c>
    </row>
    <row r="306" spans="1:3">
      <c r="A306" s="146">
        <v>302</v>
      </c>
      <c r="B306" s="142" t="s">
        <v>1607</v>
      </c>
      <c r="C306" s="145" t="s">
        <v>1549</v>
      </c>
    </row>
    <row r="307" spans="1:3">
      <c r="A307" s="146">
        <v>303</v>
      </c>
      <c r="B307" s="142" t="s">
        <v>1604</v>
      </c>
      <c r="C307" s="145" t="s">
        <v>1529</v>
      </c>
    </row>
    <row r="308" spans="1:3">
      <c r="A308" s="146">
        <v>304</v>
      </c>
      <c r="B308" s="142" t="s">
        <v>1604</v>
      </c>
      <c r="C308" s="145" t="s">
        <v>1529</v>
      </c>
    </row>
    <row r="309" spans="1:3">
      <c r="A309" s="146">
        <v>305</v>
      </c>
      <c r="B309" s="142" t="s">
        <v>1608</v>
      </c>
      <c r="C309" s="145" t="s">
        <v>1549</v>
      </c>
    </row>
    <row r="310" spans="1:3">
      <c r="A310" s="146">
        <v>306</v>
      </c>
      <c r="B310" s="142" t="s">
        <v>1608</v>
      </c>
      <c r="C310" s="145" t="s">
        <v>1549</v>
      </c>
    </row>
    <row r="311" spans="1:3">
      <c r="A311" s="146">
        <v>307</v>
      </c>
      <c r="B311" s="142" t="s">
        <v>1608</v>
      </c>
      <c r="C311" s="145" t="s">
        <v>1549</v>
      </c>
    </row>
    <row r="312" spans="1:3">
      <c r="A312" s="146">
        <v>308</v>
      </c>
      <c r="B312" s="142" t="s">
        <v>1608</v>
      </c>
      <c r="C312" s="145" t="s">
        <v>1549</v>
      </c>
    </row>
    <row r="313" spans="1:3">
      <c r="A313" s="146">
        <v>309</v>
      </c>
      <c r="B313" s="142" t="s">
        <v>1609</v>
      </c>
      <c r="C313" s="145" t="s">
        <v>1549</v>
      </c>
    </row>
    <row r="314" spans="1:3">
      <c r="A314" s="146">
        <v>310</v>
      </c>
      <c r="B314" s="142" t="s">
        <v>1610</v>
      </c>
      <c r="C314" s="145" t="s">
        <v>1549</v>
      </c>
    </row>
    <row r="315" spans="1:3">
      <c r="A315" s="146">
        <v>312</v>
      </c>
      <c r="B315" s="142" t="s">
        <v>1611</v>
      </c>
      <c r="C315" s="145" t="s">
        <v>1549</v>
      </c>
    </row>
    <row r="316" spans="1:3">
      <c r="A316" s="146">
        <v>313</v>
      </c>
      <c r="B316" s="142" t="s">
        <v>1612</v>
      </c>
      <c r="C316" s="145" t="s">
        <v>1529</v>
      </c>
    </row>
    <row r="317" spans="1:3">
      <c r="A317" s="146">
        <v>314</v>
      </c>
      <c r="B317" s="142" t="s">
        <v>1613</v>
      </c>
      <c r="C317" s="145" t="s">
        <v>1529</v>
      </c>
    </row>
    <row r="318" spans="1:3">
      <c r="A318" s="146">
        <v>315</v>
      </c>
      <c r="B318" s="142" t="s">
        <v>1614</v>
      </c>
      <c r="C318" s="145" t="s">
        <v>1529</v>
      </c>
    </row>
    <row r="319" spans="1:3">
      <c r="A319" s="146">
        <v>316</v>
      </c>
      <c r="B319" s="142" t="s">
        <v>1615</v>
      </c>
      <c r="C319" s="145" t="s">
        <v>1549</v>
      </c>
    </row>
    <row r="320" spans="1:3">
      <c r="A320" s="146">
        <v>317</v>
      </c>
      <c r="B320" s="142" t="s">
        <v>1615</v>
      </c>
      <c r="C320" s="145" t="s">
        <v>1549</v>
      </c>
    </row>
    <row r="321" spans="1:3">
      <c r="A321" s="146">
        <v>318</v>
      </c>
      <c r="B321" s="142" t="s">
        <v>1615</v>
      </c>
      <c r="C321" s="145" t="s">
        <v>1549</v>
      </c>
    </row>
    <row r="322" spans="1:3">
      <c r="A322" s="146">
        <v>319</v>
      </c>
      <c r="B322" s="142" t="s">
        <v>1616</v>
      </c>
      <c r="C322" s="145" t="s">
        <v>1549</v>
      </c>
    </row>
    <row r="323" spans="1:3">
      <c r="A323" s="146">
        <v>320</v>
      </c>
      <c r="B323" s="142" t="s">
        <v>1615</v>
      </c>
      <c r="C323" s="145" t="s">
        <v>1549</v>
      </c>
    </row>
    <row r="324" spans="1:3">
      <c r="A324" s="146">
        <v>321</v>
      </c>
      <c r="B324" s="142" t="s">
        <v>1615</v>
      </c>
      <c r="C324" s="145" t="s">
        <v>1549</v>
      </c>
    </row>
    <row r="325" spans="1:3">
      <c r="A325" s="146">
        <v>322</v>
      </c>
      <c r="B325" s="142" t="s">
        <v>1615</v>
      </c>
      <c r="C325" s="145" t="s">
        <v>1549</v>
      </c>
    </row>
    <row r="326" spans="1:3">
      <c r="A326" s="146">
        <v>323</v>
      </c>
      <c r="B326" s="142" t="s">
        <v>1615</v>
      </c>
      <c r="C326" s="145" t="s">
        <v>1549</v>
      </c>
    </row>
    <row r="327" spans="1:3">
      <c r="A327" s="146">
        <v>324</v>
      </c>
      <c r="B327" s="142" t="s">
        <v>1617</v>
      </c>
      <c r="C327" s="145" t="s">
        <v>1549</v>
      </c>
    </row>
    <row r="328" spans="1:3">
      <c r="A328" s="146">
        <v>325</v>
      </c>
      <c r="B328" s="142" t="s">
        <v>1618</v>
      </c>
      <c r="C328" s="145" t="s">
        <v>1549</v>
      </c>
    </row>
    <row r="329" spans="1:3">
      <c r="A329" s="146">
        <v>326</v>
      </c>
      <c r="B329" s="142" t="s">
        <v>1618</v>
      </c>
      <c r="C329" s="145" t="s">
        <v>1549</v>
      </c>
    </row>
    <row r="330" spans="1:3">
      <c r="A330" s="146">
        <v>327</v>
      </c>
      <c r="B330" s="142" t="s">
        <v>1618</v>
      </c>
      <c r="C330" s="145" t="s">
        <v>1549</v>
      </c>
    </row>
    <row r="331" spans="1:3">
      <c r="A331" s="146">
        <v>328</v>
      </c>
      <c r="B331" s="142" t="s">
        <v>1618</v>
      </c>
      <c r="C331" s="145" t="s">
        <v>1549</v>
      </c>
    </row>
    <row r="332" spans="1:3">
      <c r="A332" s="146">
        <v>329</v>
      </c>
      <c r="B332" s="142" t="s">
        <v>1618</v>
      </c>
      <c r="C332" s="145" t="s">
        <v>1549</v>
      </c>
    </row>
    <row r="333" spans="1:3">
      <c r="A333" s="146">
        <v>330</v>
      </c>
      <c r="B333" s="142" t="s">
        <v>1618</v>
      </c>
      <c r="C333" s="145" t="s">
        <v>1549</v>
      </c>
    </row>
    <row r="334" spans="1:3">
      <c r="A334" s="146">
        <v>331</v>
      </c>
      <c r="B334" s="142" t="s">
        <v>1618</v>
      </c>
      <c r="C334" s="145" t="s">
        <v>1549</v>
      </c>
    </row>
    <row r="335" spans="1:3">
      <c r="A335" s="146">
        <v>332</v>
      </c>
      <c r="B335" s="142" t="s">
        <v>1618</v>
      </c>
      <c r="C335" s="145" t="s">
        <v>1529</v>
      </c>
    </row>
    <row r="336" spans="1:3">
      <c r="A336" s="146">
        <v>334</v>
      </c>
      <c r="B336" s="142" t="s">
        <v>1619</v>
      </c>
      <c r="C336" s="145" t="s">
        <v>1549</v>
      </c>
    </row>
    <row r="337" spans="1:3">
      <c r="A337" s="146">
        <v>335</v>
      </c>
      <c r="B337" s="142" t="s">
        <v>1620</v>
      </c>
      <c r="C337" s="145" t="s">
        <v>1549</v>
      </c>
    </row>
    <row r="338" spans="1:3">
      <c r="A338" s="146">
        <v>336</v>
      </c>
      <c r="B338" s="142" t="s">
        <v>1621</v>
      </c>
      <c r="C338" s="145" t="s">
        <v>1529</v>
      </c>
    </row>
    <row r="339" spans="1:3">
      <c r="A339" s="146">
        <v>337</v>
      </c>
      <c r="B339" s="142" t="s">
        <v>1621</v>
      </c>
      <c r="C339" s="145" t="s">
        <v>1529</v>
      </c>
    </row>
    <row r="340" spans="1:3">
      <c r="A340" s="146">
        <v>338</v>
      </c>
      <c r="B340" s="142" t="s">
        <v>1622</v>
      </c>
      <c r="C340" s="145" t="s">
        <v>1549</v>
      </c>
    </row>
    <row r="341" spans="1:3">
      <c r="A341" s="146">
        <v>339</v>
      </c>
      <c r="B341" s="142" t="s">
        <v>1623</v>
      </c>
      <c r="C341" s="145" t="s">
        <v>1529</v>
      </c>
    </row>
    <row r="342" spans="1:3">
      <c r="A342" s="146">
        <v>340</v>
      </c>
      <c r="B342" s="142" t="s">
        <v>1623</v>
      </c>
      <c r="C342" s="145" t="s">
        <v>1529</v>
      </c>
    </row>
    <row r="343" spans="1:3">
      <c r="A343" s="146">
        <v>341</v>
      </c>
      <c r="B343" s="142" t="s">
        <v>1623</v>
      </c>
      <c r="C343" s="145" t="s">
        <v>1529</v>
      </c>
    </row>
    <row r="344" spans="1:3">
      <c r="A344" s="146">
        <v>342</v>
      </c>
      <c r="B344" s="142" t="s">
        <v>1624</v>
      </c>
      <c r="C344" s="145" t="s">
        <v>1549</v>
      </c>
    </row>
    <row r="345" spans="1:3">
      <c r="A345" s="146">
        <v>343</v>
      </c>
      <c r="B345" s="142" t="s">
        <v>1625</v>
      </c>
      <c r="C345" s="145" t="s">
        <v>1549</v>
      </c>
    </row>
    <row r="346" spans="1:3">
      <c r="A346" s="146">
        <v>344</v>
      </c>
      <c r="B346" s="142" t="s">
        <v>1626</v>
      </c>
      <c r="C346" s="145" t="s">
        <v>1549</v>
      </c>
    </row>
    <row r="347" spans="1:3">
      <c r="A347" s="146">
        <v>344</v>
      </c>
      <c r="B347" s="142" t="s">
        <v>1626</v>
      </c>
      <c r="C347" s="145" t="s">
        <v>1529</v>
      </c>
    </row>
    <row r="348" spans="1:3">
      <c r="A348" s="146">
        <v>345</v>
      </c>
      <c r="B348" s="142" t="s">
        <v>1627</v>
      </c>
      <c r="C348" s="145" t="s">
        <v>1549</v>
      </c>
    </row>
    <row r="349" spans="1:3">
      <c r="A349" s="146">
        <v>346</v>
      </c>
      <c r="B349" s="142" t="s">
        <v>1628</v>
      </c>
      <c r="C349" s="145" t="s">
        <v>1529</v>
      </c>
    </row>
    <row r="350" spans="1:3">
      <c r="A350" s="146">
        <v>347</v>
      </c>
      <c r="B350" s="142" t="s">
        <v>1629</v>
      </c>
      <c r="C350" s="145" t="s">
        <v>1529</v>
      </c>
    </row>
    <row r="351" spans="1:3">
      <c r="A351" s="146">
        <v>348</v>
      </c>
      <c r="B351" s="142" t="s">
        <v>1629</v>
      </c>
      <c r="C351" s="145" t="s">
        <v>1529</v>
      </c>
    </row>
    <row r="352" spans="1:3">
      <c r="A352" s="146">
        <v>349</v>
      </c>
      <c r="B352" s="142" t="s">
        <v>1575</v>
      </c>
      <c r="C352" s="145" t="s">
        <v>1549</v>
      </c>
    </row>
    <row r="353" spans="1:3">
      <c r="A353" s="146">
        <v>350</v>
      </c>
      <c r="B353" s="142" t="s">
        <v>1630</v>
      </c>
      <c r="C353" s="145" t="s">
        <v>1529</v>
      </c>
    </row>
    <row r="354" spans="1:3">
      <c r="A354" s="146">
        <v>351</v>
      </c>
      <c r="B354" s="142" t="s">
        <v>1631</v>
      </c>
      <c r="C354" s="145" t="s">
        <v>1549</v>
      </c>
    </row>
    <row r="355" spans="1:3">
      <c r="A355" s="146">
        <v>352</v>
      </c>
      <c r="B355" s="142" t="s">
        <v>1632</v>
      </c>
      <c r="C355" s="145" t="s">
        <v>1549</v>
      </c>
    </row>
    <row r="356" spans="1:3">
      <c r="A356" s="146">
        <v>353</v>
      </c>
      <c r="B356" s="142" t="s">
        <v>1633</v>
      </c>
      <c r="C356" s="145" t="s">
        <v>1549</v>
      </c>
    </row>
    <row r="357" spans="1:3">
      <c r="A357" s="146">
        <v>354</v>
      </c>
      <c r="B357" s="142" t="s">
        <v>1550</v>
      </c>
      <c r="C357" s="145" t="s">
        <v>1529</v>
      </c>
    </row>
    <row r="358" spans="1:3">
      <c r="A358" s="146">
        <v>355</v>
      </c>
      <c r="B358" s="142" t="s">
        <v>1634</v>
      </c>
      <c r="C358" s="145" t="s">
        <v>1549</v>
      </c>
    </row>
    <row r="359" spans="1:3">
      <c r="A359" s="146">
        <v>357</v>
      </c>
      <c r="B359" s="142" t="s">
        <v>1635</v>
      </c>
      <c r="C359" s="145" t="s">
        <v>1529</v>
      </c>
    </row>
    <row r="360" spans="1:3">
      <c r="A360" s="146">
        <v>358</v>
      </c>
      <c r="B360" s="142" t="s">
        <v>1635</v>
      </c>
      <c r="C360" s="145" t="s">
        <v>1529</v>
      </c>
    </row>
    <row r="361" spans="1:3">
      <c r="A361" s="146">
        <v>359</v>
      </c>
      <c r="B361" s="142" t="s">
        <v>1635</v>
      </c>
      <c r="C361" s="145" t="s">
        <v>1529</v>
      </c>
    </row>
    <row r="362" spans="1:3">
      <c r="A362" s="146">
        <v>360</v>
      </c>
      <c r="B362" s="142" t="s">
        <v>1635</v>
      </c>
      <c r="C362" s="145" t="s">
        <v>1529</v>
      </c>
    </row>
    <row r="363" spans="1:3">
      <c r="A363" s="146">
        <v>361</v>
      </c>
      <c r="B363" s="142" t="s">
        <v>1635</v>
      </c>
      <c r="C363" s="145" t="s">
        <v>1529</v>
      </c>
    </row>
    <row r="364" spans="1:3">
      <c r="A364" s="146">
        <v>362</v>
      </c>
      <c r="B364" s="142" t="s">
        <v>1635</v>
      </c>
      <c r="C364" s="145" t="s">
        <v>1529</v>
      </c>
    </row>
    <row r="365" spans="1:3">
      <c r="A365" s="146">
        <v>363</v>
      </c>
      <c r="B365" s="142" t="s">
        <v>1635</v>
      </c>
      <c r="C365" s="145" t="s">
        <v>1529</v>
      </c>
    </row>
    <row r="366" spans="1:3">
      <c r="A366" s="146">
        <v>364</v>
      </c>
      <c r="B366" s="142" t="s">
        <v>1635</v>
      </c>
      <c r="C366" s="145" t="s">
        <v>1529</v>
      </c>
    </row>
    <row r="367" spans="1:3">
      <c r="A367" s="146">
        <v>365</v>
      </c>
      <c r="B367" s="142" t="s">
        <v>1635</v>
      </c>
      <c r="C367" s="145" t="s">
        <v>1529</v>
      </c>
    </row>
    <row r="368" spans="1:3">
      <c r="A368" s="146">
        <v>366</v>
      </c>
      <c r="B368" s="142" t="s">
        <v>1635</v>
      </c>
      <c r="C368" s="145" t="s">
        <v>1529</v>
      </c>
    </row>
    <row r="369" spans="1:3">
      <c r="A369" s="146">
        <v>367</v>
      </c>
      <c r="B369" s="142" t="s">
        <v>1635</v>
      </c>
      <c r="C369" s="145" t="s">
        <v>1529</v>
      </c>
    </row>
    <row r="370" spans="1:3">
      <c r="A370" s="146">
        <v>368</v>
      </c>
      <c r="B370" s="142" t="s">
        <v>1635</v>
      </c>
      <c r="C370" s="145" t="s">
        <v>1529</v>
      </c>
    </row>
    <row r="371" spans="1:3">
      <c r="A371" s="146">
        <v>369</v>
      </c>
      <c r="B371" s="142" t="s">
        <v>1635</v>
      </c>
      <c r="C371" s="145" t="s">
        <v>1529</v>
      </c>
    </row>
    <row r="372" spans="1:3">
      <c r="A372" s="146">
        <v>370</v>
      </c>
      <c r="B372" s="142" t="s">
        <v>1635</v>
      </c>
      <c r="C372" s="145" t="s">
        <v>1529</v>
      </c>
    </row>
    <row r="373" spans="1:3">
      <c r="A373" s="146">
        <v>371</v>
      </c>
      <c r="B373" s="142" t="s">
        <v>1635</v>
      </c>
      <c r="C373" s="145" t="s">
        <v>1529</v>
      </c>
    </row>
    <row r="374" spans="1:3">
      <c r="A374" s="146">
        <v>372</v>
      </c>
      <c r="B374" s="142" t="s">
        <v>1615</v>
      </c>
      <c r="C374" s="145" t="s">
        <v>1549</v>
      </c>
    </row>
    <row r="375" spans="1:3">
      <c r="A375" s="146">
        <v>373</v>
      </c>
      <c r="B375" s="142" t="s">
        <v>1563</v>
      </c>
      <c r="C375" s="145" t="s">
        <v>1549</v>
      </c>
    </row>
    <row r="376" spans="1:3">
      <c r="A376" s="146">
        <v>374</v>
      </c>
      <c r="B376" s="142" t="s">
        <v>1563</v>
      </c>
      <c r="C376" s="145" t="s">
        <v>1549</v>
      </c>
    </row>
    <row r="377" spans="1:3">
      <c r="A377" s="146">
        <v>375</v>
      </c>
      <c r="B377" s="142" t="s">
        <v>1563</v>
      </c>
      <c r="C377" s="145" t="s">
        <v>1549</v>
      </c>
    </row>
    <row r="378" spans="1:3">
      <c r="A378" s="146">
        <v>376</v>
      </c>
      <c r="B378" s="142" t="s">
        <v>1563</v>
      </c>
      <c r="C378" s="145" t="s">
        <v>1549</v>
      </c>
    </row>
    <row r="379" spans="1:3">
      <c r="A379" s="146">
        <v>377</v>
      </c>
      <c r="B379" s="142" t="s">
        <v>1563</v>
      </c>
      <c r="C379" s="145" t="s">
        <v>1549</v>
      </c>
    </row>
    <row r="380" spans="1:3">
      <c r="A380" s="146">
        <v>378</v>
      </c>
      <c r="B380" s="142" t="s">
        <v>1563</v>
      </c>
      <c r="C380" s="145" t="s">
        <v>1549</v>
      </c>
    </row>
    <row r="381" spans="1:3">
      <c r="A381" s="146">
        <v>380</v>
      </c>
      <c r="B381" s="142" t="s">
        <v>1563</v>
      </c>
      <c r="C381" s="145" t="s">
        <v>1549</v>
      </c>
    </row>
    <row r="382" spans="1:3">
      <c r="A382" s="146">
        <v>381</v>
      </c>
      <c r="B382" s="142" t="s">
        <v>1563</v>
      </c>
      <c r="C382" s="145" t="s">
        <v>1549</v>
      </c>
    </row>
    <row r="383" spans="1:3">
      <c r="A383" s="146">
        <v>382</v>
      </c>
      <c r="B383" s="142" t="s">
        <v>1563</v>
      </c>
      <c r="C383" s="145" t="s">
        <v>1549</v>
      </c>
    </row>
    <row r="384" spans="1:3">
      <c r="A384" s="146">
        <v>384</v>
      </c>
      <c r="B384" s="142" t="s">
        <v>1575</v>
      </c>
      <c r="C384" s="145" t="s">
        <v>1549</v>
      </c>
    </row>
    <row r="385" spans="1:3">
      <c r="A385" s="146">
        <v>385</v>
      </c>
      <c r="B385" s="142" t="s">
        <v>1563</v>
      </c>
      <c r="C385" s="145" t="s">
        <v>1529</v>
      </c>
    </row>
    <row r="386" spans="1:3">
      <c r="A386" s="146">
        <v>386</v>
      </c>
      <c r="B386" s="142" t="s">
        <v>1542</v>
      </c>
      <c r="C386" s="145" t="s">
        <v>1529</v>
      </c>
    </row>
    <row r="387" spans="1:3">
      <c r="A387" s="146">
        <v>387</v>
      </c>
      <c r="B387" s="142" t="s">
        <v>1568</v>
      </c>
      <c r="C387" s="145" t="s">
        <v>1529</v>
      </c>
    </row>
    <row r="388" spans="1:3">
      <c r="A388" s="146">
        <v>388</v>
      </c>
      <c r="B388" s="142" t="s">
        <v>1563</v>
      </c>
      <c r="C388" s="145" t="s">
        <v>1529</v>
      </c>
    </row>
    <row r="389" spans="1:3">
      <c r="A389" s="146">
        <v>389</v>
      </c>
      <c r="B389" s="142" t="s">
        <v>1554</v>
      </c>
      <c r="C389" s="145" t="s">
        <v>1529</v>
      </c>
    </row>
    <row r="390" spans="1:3">
      <c r="A390" s="146">
        <v>390</v>
      </c>
      <c r="B390" s="142" t="s">
        <v>1563</v>
      </c>
      <c r="C390" s="145" t="s">
        <v>1549</v>
      </c>
    </row>
    <row r="391" spans="1:3">
      <c r="A391" s="146">
        <v>391</v>
      </c>
      <c r="B391" s="142" t="s">
        <v>1636</v>
      </c>
      <c r="C391" s="145" t="s">
        <v>1529</v>
      </c>
    </row>
    <row r="392" spans="1:3">
      <c r="A392" s="146">
        <v>392</v>
      </c>
      <c r="B392" s="142" t="s">
        <v>1637</v>
      </c>
      <c r="C392" s="145" t="s">
        <v>1549</v>
      </c>
    </row>
    <row r="393" spans="1:3">
      <c r="A393" s="146">
        <v>393</v>
      </c>
      <c r="B393" s="142" t="s">
        <v>1638</v>
      </c>
      <c r="C393" s="145" t="s">
        <v>1549</v>
      </c>
    </row>
    <row r="394" spans="1:3">
      <c r="A394" s="146">
        <v>394</v>
      </c>
      <c r="B394" s="142" t="s">
        <v>1594</v>
      </c>
      <c r="C394" s="145" t="s">
        <v>1549</v>
      </c>
    </row>
    <row r="395" spans="1:3">
      <c r="A395" s="146">
        <v>395</v>
      </c>
      <c r="B395" s="142" t="s">
        <v>1639</v>
      </c>
      <c r="C395" s="145" t="s">
        <v>1549</v>
      </c>
    </row>
    <row r="396" spans="1:3">
      <c r="A396" s="146">
        <v>396</v>
      </c>
      <c r="B396" s="142" t="s">
        <v>1573</v>
      </c>
      <c r="C396" s="145" t="s">
        <v>1549</v>
      </c>
    </row>
    <row r="397" spans="1:3">
      <c r="A397" s="146">
        <v>397</v>
      </c>
      <c r="B397" s="142" t="s">
        <v>1640</v>
      </c>
      <c r="C397" s="145" t="s">
        <v>1549</v>
      </c>
    </row>
    <row r="398" spans="1:3">
      <c r="A398" s="146">
        <v>398</v>
      </c>
      <c r="B398" s="142" t="s">
        <v>1641</v>
      </c>
      <c r="C398" s="145" t="s">
        <v>1549</v>
      </c>
    </row>
    <row r="399" spans="1:3">
      <c r="A399" s="146">
        <v>399</v>
      </c>
      <c r="B399" s="142" t="s">
        <v>1642</v>
      </c>
      <c r="C399" s="145" t="s">
        <v>1529</v>
      </c>
    </row>
    <row r="400" spans="1:3">
      <c r="A400" s="146">
        <v>400</v>
      </c>
      <c r="B400" s="142" t="s">
        <v>1593</v>
      </c>
      <c r="C400" s="145" t="s">
        <v>1549</v>
      </c>
    </row>
    <row r="401" spans="1:3">
      <c r="A401" s="146">
        <v>401</v>
      </c>
      <c r="B401" s="142" t="s">
        <v>1643</v>
      </c>
      <c r="C401" s="145" t="s">
        <v>1529</v>
      </c>
    </row>
    <row r="402" spans="1:3">
      <c r="A402" s="146">
        <v>403</v>
      </c>
      <c r="B402" s="142" t="s">
        <v>1548</v>
      </c>
      <c r="C402" s="145" t="s">
        <v>1549</v>
      </c>
    </row>
    <row r="403" spans="1:3">
      <c r="A403" s="146">
        <v>404</v>
      </c>
      <c r="B403" s="142" t="s">
        <v>1644</v>
      </c>
      <c r="C403" s="145" t="s">
        <v>1549</v>
      </c>
    </row>
    <row r="404" spans="1:3">
      <c r="A404" s="146">
        <v>405</v>
      </c>
      <c r="B404" s="142" t="s">
        <v>1645</v>
      </c>
      <c r="C404" s="145" t="s">
        <v>1529</v>
      </c>
    </row>
    <row r="405" spans="1:3">
      <c r="A405" s="146">
        <v>406</v>
      </c>
      <c r="B405" s="142" t="s">
        <v>1646</v>
      </c>
      <c r="C405" s="145" t="s">
        <v>1529</v>
      </c>
    </row>
    <row r="406" spans="1:3">
      <c r="A406" s="146">
        <v>407</v>
      </c>
      <c r="B406" s="142" t="s">
        <v>1647</v>
      </c>
      <c r="C406" s="145" t="s">
        <v>1529</v>
      </c>
    </row>
    <row r="407" spans="1:3">
      <c r="A407" s="146">
        <v>408</v>
      </c>
      <c r="B407" s="142" t="s">
        <v>1648</v>
      </c>
      <c r="C407" s="145" t="s">
        <v>1529</v>
      </c>
    </row>
    <row r="408" spans="1:3">
      <c r="A408" s="146">
        <v>409</v>
      </c>
      <c r="B408" s="142" t="s">
        <v>1649</v>
      </c>
      <c r="C408" s="145" t="s">
        <v>1529</v>
      </c>
    </row>
    <row r="409" spans="1:3">
      <c r="A409" s="146">
        <v>410</v>
      </c>
      <c r="B409" s="142" t="s">
        <v>1650</v>
      </c>
      <c r="C409" s="145" t="s">
        <v>1529</v>
      </c>
    </row>
    <row r="410" spans="1:3">
      <c r="A410" s="146">
        <v>411</v>
      </c>
      <c r="B410" s="142" t="s">
        <v>1651</v>
      </c>
      <c r="C410" s="145" t="s">
        <v>1529</v>
      </c>
    </row>
    <row r="411" spans="1:3">
      <c r="A411" s="146">
        <v>412</v>
      </c>
      <c r="B411" s="142" t="s">
        <v>1652</v>
      </c>
      <c r="C411" s="145" t="s">
        <v>1529</v>
      </c>
    </row>
    <row r="412" spans="1:3">
      <c r="A412" s="146">
        <v>413</v>
      </c>
      <c r="B412" s="142" t="s">
        <v>1653</v>
      </c>
      <c r="C412" s="145" t="s">
        <v>1529</v>
      </c>
    </row>
    <row r="413" spans="1:3">
      <c r="A413" s="146">
        <v>414</v>
      </c>
      <c r="B413" s="142" t="s">
        <v>1654</v>
      </c>
      <c r="C413" s="145" t="s">
        <v>1529</v>
      </c>
    </row>
    <row r="414" spans="1:3">
      <c r="A414" s="146">
        <v>415</v>
      </c>
      <c r="B414" s="142" t="s">
        <v>1655</v>
      </c>
      <c r="C414" s="145" t="s">
        <v>1529</v>
      </c>
    </row>
    <row r="415" spans="1:3">
      <c r="A415" s="146">
        <v>416</v>
      </c>
      <c r="B415" s="142" t="s">
        <v>1656</v>
      </c>
      <c r="C415" s="145" t="s">
        <v>1529</v>
      </c>
    </row>
    <row r="416" spans="1:3">
      <c r="A416" s="146">
        <v>417</v>
      </c>
      <c r="B416" s="142" t="s">
        <v>1657</v>
      </c>
      <c r="C416" s="145" t="s">
        <v>1529</v>
      </c>
    </row>
    <row r="417" spans="1:3">
      <c r="A417" s="146">
        <v>418</v>
      </c>
      <c r="B417" s="142" t="s">
        <v>1658</v>
      </c>
      <c r="C417" s="145" t="s">
        <v>1529</v>
      </c>
    </row>
    <row r="418" spans="1:3">
      <c r="A418" s="146">
        <v>419</v>
      </c>
      <c r="B418" s="142" t="s">
        <v>1659</v>
      </c>
      <c r="C418" s="145" t="s">
        <v>1529</v>
      </c>
    </row>
    <row r="419" spans="1:3">
      <c r="A419" s="146">
        <v>420</v>
      </c>
      <c r="B419" s="142" t="s">
        <v>1660</v>
      </c>
      <c r="C419" s="145" t="s">
        <v>1529</v>
      </c>
    </row>
    <row r="420" spans="1:3">
      <c r="A420" s="146">
        <v>421</v>
      </c>
      <c r="B420" s="142" t="s">
        <v>1661</v>
      </c>
      <c r="C420" s="145" t="s">
        <v>1529</v>
      </c>
    </row>
    <row r="421" spans="1:3">
      <c r="A421" s="146">
        <v>422</v>
      </c>
      <c r="B421" s="142" t="s">
        <v>1662</v>
      </c>
      <c r="C421" s="145" t="s">
        <v>1529</v>
      </c>
    </row>
    <row r="422" spans="1:3">
      <c r="A422" s="146">
        <v>423</v>
      </c>
      <c r="B422" s="142" t="s">
        <v>1663</v>
      </c>
      <c r="C422" s="145" t="s">
        <v>1529</v>
      </c>
    </row>
    <row r="423" spans="1:3">
      <c r="A423" s="146">
        <v>424</v>
      </c>
      <c r="B423" s="142" t="s">
        <v>1664</v>
      </c>
      <c r="C423" s="145" t="s">
        <v>1529</v>
      </c>
    </row>
    <row r="424" spans="1:3">
      <c r="A424" s="146">
        <v>425</v>
      </c>
      <c r="B424" s="142" t="s">
        <v>1665</v>
      </c>
      <c r="C424" s="145" t="s">
        <v>1549</v>
      </c>
    </row>
    <row r="425" spans="1:3">
      <c r="A425" s="146">
        <v>426</v>
      </c>
      <c r="B425" s="142" t="s">
        <v>1575</v>
      </c>
      <c r="C425" s="145" t="s">
        <v>1549</v>
      </c>
    </row>
    <row r="426" spans="1:3">
      <c r="A426" s="146">
        <v>427</v>
      </c>
      <c r="B426" s="142" t="s">
        <v>1666</v>
      </c>
      <c r="C426" s="145" t="s">
        <v>1549</v>
      </c>
    </row>
    <row r="427" spans="1:3">
      <c r="A427" s="146">
        <v>428</v>
      </c>
      <c r="B427" s="142" t="s">
        <v>1667</v>
      </c>
      <c r="C427" s="145" t="s">
        <v>1668</v>
      </c>
    </row>
    <row r="428" spans="1:3">
      <c r="A428" s="146">
        <v>429</v>
      </c>
      <c r="B428" s="142" t="s">
        <v>1669</v>
      </c>
      <c r="C428" s="145" t="s">
        <v>1668</v>
      </c>
    </row>
    <row r="429" spans="1:3">
      <c r="A429" s="146">
        <v>430</v>
      </c>
      <c r="B429" s="142" t="s">
        <v>1670</v>
      </c>
      <c r="C429" s="145" t="s">
        <v>1668</v>
      </c>
    </row>
    <row r="430" spans="1:3">
      <c r="A430" s="146">
        <v>431</v>
      </c>
      <c r="B430" s="142" t="s">
        <v>1671</v>
      </c>
      <c r="C430" s="145" t="s">
        <v>1668</v>
      </c>
    </row>
    <row r="431" spans="1:3">
      <c r="A431" s="146">
        <v>432</v>
      </c>
      <c r="B431" s="142" t="s">
        <v>1575</v>
      </c>
      <c r="C431" s="145" t="s">
        <v>1549</v>
      </c>
    </row>
    <row r="432" spans="1:3">
      <c r="A432" s="146">
        <v>434</v>
      </c>
      <c r="B432" s="142" t="s">
        <v>1672</v>
      </c>
      <c r="C432" s="145" t="s">
        <v>1529</v>
      </c>
    </row>
    <row r="433" spans="1:3">
      <c r="A433" s="146">
        <v>435</v>
      </c>
      <c r="B433" s="142" t="s">
        <v>1673</v>
      </c>
      <c r="C433" s="145" t="s">
        <v>1549</v>
      </c>
    </row>
    <row r="434" spans="1:3">
      <c r="A434" s="146">
        <v>436</v>
      </c>
      <c r="B434" s="142" t="s">
        <v>1674</v>
      </c>
      <c r="C434" s="145" t="s">
        <v>1549</v>
      </c>
    </row>
    <row r="435" spans="1:3">
      <c r="A435" s="146">
        <v>437</v>
      </c>
      <c r="B435" s="142" t="s">
        <v>1675</v>
      </c>
      <c r="C435" s="145" t="s">
        <v>1549</v>
      </c>
    </row>
    <row r="436" spans="1:3">
      <c r="A436" s="146">
        <v>439</v>
      </c>
      <c r="B436" s="142" t="s">
        <v>1676</v>
      </c>
      <c r="C436" s="145" t="s">
        <v>1549</v>
      </c>
    </row>
    <row r="437" spans="1:3">
      <c r="A437" s="146">
        <v>440</v>
      </c>
      <c r="B437" s="142" t="s">
        <v>1677</v>
      </c>
      <c r="C437" s="145" t="s">
        <v>1549</v>
      </c>
    </row>
    <row r="438" spans="1:3">
      <c r="A438" s="146">
        <v>441</v>
      </c>
      <c r="B438" s="142" t="s">
        <v>1579</v>
      </c>
      <c r="C438" s="145" t="s">
        <v>1549</v>
      </c>
    </row>
    <row r="439" spans="1:3">
      <c r="A439" s="146">
        <v>442</v>
      </c>
      <c r="B439" s="142" t="s">
        <v>1575</v>
      </c>
      <c r="C439" s="145" t="s">
        <v>1529</v>
      </c>
    </row>
    <row r="440" spans="1:3">
      <c r="A440" s="146">
        <v>443</v>
      </c>
      <c r="B440" s="142" t="s">
        <v>1615</v>
      </c>
      <c r="C440" s="145" t="s">
        <v>1549</v>
      </c>
    </row>
    <row r="441" spans="1:3">
      <c r="A441" s="146">
        <v>444</v>
      </c>
      <c r="B441" s="142" t="s">
        <v>1618</v>
      </c>
      <c r="C441" s="145" t="s">
        <v>1549</v>
      </c>
    </row>
    <row r="442" spans="1:3">
      <c r="A442" s="146">
        <v>444</v>
      </c>
      <c r="B442" s="142" t="s">
        <v>1618</v>
      </c>
      <c r="C442" s="145" t="s">
        <v>1529</v>
      </c>
    </row>
    <row r="443" spans="1:3">
      <c r="A443" s="146">
        <v>445</v>
      </c>
      <c r="B443" s="142" t="s">
        <v>1678</v>
      </c>
      <c r="C443" s="145" t="s">
        <v>1549</v>
      </c>
    </row>
    <row r="444" spans="1:3">
      <c r="A444" s="146">
        <v>446</v>
      </c>
      <c r="B444" s="142" t="s">
        <v>1678</v>
      </c>
      <c r="C444" s="145" t="s">
        <v>1549</v>
      </c>
    </row>
    <row r="445" spans="1:3">
      <c r="A445" s="146">
        <v>447</v>
      </c>
      <c r="B445" s="142" t="s">
        <v>1589</v>
      </c>
      <c r="C445" s="145" t="s">
        <v>1549</v>
      </c>
    </row>
    <row r="446" spans="1:3">
      <c r="A446" s="146">
        <v>448</v>
      </c>
      <c r="B446" s="142" t="s">
        <v>1589</v>
      </c>
      <c r="C446" s="145" t="s">
        <v>1549</v>
      </c>
    </row>
    <row r="447" spans="1:3">
      <c r="A447" s="146">
        <v>449</v>
      </c>
      <c r="B447" s="142" t="s">
        <v>1589</v>
      </c>
      <c r="C447" s="145" t="s">
        <v>1549</v>
      </c>
    </row>
    <row r="448" spans="1:3">
      <c r="A448" s="146">
        <v>450</v>
      </c>
      <c r="B448" s="142" t="s">
        <v>1589</v>
      </c>
      <c r="C448" s="145" t="s">
        <v>1549</v>
      </c>
    </row>
    <row r="449" spans="1:3">
      <c r="A449" s="146">
        <v>451</v>
      </c>
      <c r="B449" s="142" t="s">
        <v>1589</v>
      </c>
      <c r="C449" s="145" t="s">
        <v>1549</v>
      </c>
    </row>
    <row r="450" spans="1:3">
      <c r="A450" s="146">
        <v>452</v>
      </c>
      <c r="B450" s="142" t="s">
        <v>1589</v>
      </c>
      <c r="C450" s="145" t="s">
        <v>1549</v>
      </c>
    </row>
    <row r="451" spans="1:3">
      <c r="A451" s="146">
        <v>453</v>
      </c>
      <c r="B451" s="142" t="s">
        <v>1589</v>
      </c>
      <c r="C451" s="145" t="s">
        <v>1549</v>
      </c>
    </row>
    <row r="452" spans="1:3">
      <c r="A452" s="146">
        <v>454</v>
      </c>
      <c r="B452" s="142" t="s">
        <v>1589</v>
      </c>
      <c r="C452" s="145" t="s">
        <v>1549</v>
      </c>
    </row>
    <row r="453" spans="1:3">
      <c r="A453" s="146">
        <v>455</v>
      </c>
      <c r="B453" s="142" t="s">
        <v>1589</v>
      </c>
      <c r="C453" s="145" t="s">
        <v>1549</v>
      </c>
    </row>
    <row r="454" spans="1:3">
      <c r="A454" s="146">
        <v>456</v>
      </c>
      <c r="B454" s="142" t="s">
        <v>1589</v>
      </c>
      <c r="C454" s="145" t="s">
        <v>1549</v>
      </c>
    </row>
    <row r="455" spans="1:3">
      <c r="A455" s="146">
        <v>459</v>
      </c>
      <c r="B455" s="142" t="s">
        <v>1589</v>
      </c>
      <c r="C455" s="145" t="s">
        <v>1549</v>
      </c>
    </row>
    <row r="456" spans="1:3">
      <c r="A456" s="146">
        <v>460</v>
      </c>
      <c r="B456" s="142" t="s">
        <v>1679</v>
      </c>
      <c r="C456" s="145" t="s">
        <v>1529</v>
      </c>
    </row>
    <row r="457" spans="1:3">
      <c r="A457" s="146">
        <v>461</v>
      </c>
      <c r="B457" s="142" t="s">
        <v>1679</v>
      </c>
      <c r="C457" s="145" t="s">
        <v>1529</v>
      </c>
    </row>
    <row r="458" spans="1:3">
      <c r="A458" s="146">
        <v>462</v>
      </c>
      <c r="B458" s="142" t="s">
        <v>1680</v>
      </c>
      <c r="C458" s="145" t="s">
        <v>1529</v>
      </c>
    </row>
    <row r="459" spans="1:3">
      <c r="A459" s="146">
        <v>463</v>
      </c>
      <c r="B459" s="142" t="s">
        <v>1681</v>
      </c>
      <c r="C459" s="145" t="s">
        <v>1529</v>
      </c>
    </row>
    <row r="460" spans="1:3">
      <c r="A460" s="146">
        <v>464</v>
      </c>
      <c r="B460" s="142" t="s">
        <v>1682</v>
      </c>
      <c r="C460" s="145" t="s">
        <v>1549</v>
      </c>
    </row>
    <row r="461" spans="1:3">
      <c r="A461" s="146">
        <v>465</v>
      </c>
      <c r="B461" s="142" t="s">
        <v>1683</v>
      </c>
      <c r="C461" s="145" t="s">
        <v>1549</v>
      </c>
    </row>
    <row r="462" spans="1:3">
      <c r="A462" s="146">
        <v>466</v>
      </c>
      <c r="B462" s="142" t="s">
        <v>1684</v>
      </c>
      <c r="C462" s="145" t="s">
        <v>1549</v>
      </c>
    </row>
    <row r="463" spans="1:3">
      <c r="A463" s="146">
        <v>467</v>
      </c>
      <c r="B463" s="142" t="s">
        <v>1684</v>
      </c>
      <c r="C463" s="145" t="s">
        <v>1549</v>
      </c>
    </row>
    <row r="464" spans="1:3">
      <c r="A464" s="146">
        <v>468</v>
      </c>
      <c r="B464" s="142" t="s">
        <v>1684</v>
      </c>
      <c r="C464" s="145" t="s">
        <v>1549</v>
      </c>
    </row>
    <row r="465" spans="1:3">
      <c r="A465" s="146">
        <v>469</v>
      </c>
      <c r="B465" s="142" t="s">
        <v>1684</v>
      </c>
      <c r="C465" s="145" t="s">
        <v>1549</v>
      </c>
    </row>
    <row r="466" spans="1:3">
      <c r="A466" s="146">
        <v>470</v>
      </c>
      <c r="B466" s="142" t="s">
        <v>1684</v>
      </c>
      <c r="C466" s="145" t="s">
        <v>1549</v>
      </c>
    </row>
    <row r="467" spans="1:3">
      <c r="A467" s="146">
        <v>473</v>
      </c>
      <c r="B467" s="142" t="s">
        <v>1685</v>
      </c>
      <c r="C467" s="145" t="s">
        <v>1549</v>
      </c>
    </row>
    <row r="468" spans="1:3">
      <c r="A468" s="146">
        <v>474</v>
      </c>
      <c r="B468" s="142" t="s">
        <v>1686</v>
      </c>
      <c r="C468" s="145" t="s">
        <v>1529</v>
      </c>
    </row>
    <row r="469" spans="1:3">
      <c r="A469" s="146">
        <v>475</v>
      </c>
      <c r="B469" s="142" t="s">
        <v>1687</v>
      </c>
      <c r="C469" s="145" t="s">
        <v>1549</v>
      </c>
    </row>
    <row r="470" spans="1:3">
      <c r="A470" s="146">
        <v>476</v>
      </c>
      <c r="B470" s="142" t="s">
        <v>1688</v>
      </c>
      <c r="C470" s="145" t="s">
        <v>1529</v>
      </c>
    </row>
    <row r="471" spans="1:3">
      <c r="A471" s="146">
        <v>477</v>
      </c>
      <c r="B471" s="142" t="s">
        <v>1688</v>
      </c>
      <c r="C471" s="145" t="s">
        <v>1529</v>
      </c>
    </row>
    <row r="472" spans="1:3">
      <c r="A472" s="146">
        <v>478</v>
      </c>
      <c r="B472" s="142" t="s">
        <v>1618</v>
      </c>
      <c r="C472" s="145" t="s">
        <v>1549</v>
      </c>
    </row>
    <row r="473" spans="1:3">
      <c r="A473" s="146">
        <v>479</v>
      </c>
      <c r="B473" s="142" t="s">
        <v>1676</v>
      </c>
      <c r="C473" s="145" t="s">
        <v>1549</v>
      </c>
    </row>
    <row r="474" spans="1:3">
      <c r="A474" s="146">
        <v>480</v>
      </c>
      <c r="B474" s="142" t="s">
        <v>1676</v>
      </c>
      <c r="C474" s="145" t="s">
        <v>1549</v>
      </c>
    </row>
    <row r="475" spans="1:3">
      <c r="A475" s="146">
        <v>481</v>
      </c>
      <c r="B475" s="142" t="s">
        <v>1676</v>
      </c>
      <c r="C475" s="145" t="s">
        <v>1549</v>
      </c>
    </row>
    <row r="476" spans="1:3">
      <c r="A476" s="146">
        <v>482</v>
      </c>
      <c r="B476" s="142" t="s">
        <v>1689</v>
      </c>
      <c r="C476" s="145" t="s">
        <v>1690</v>
      </c>
    </row>
    <row r="477" spans="1:3">
      <c r="A477" s="146">
        <v>483</v>
      </c>
      <c r="B477" s="142" t="s">
        <v>1691</v>
      </c>
      <c r="C477" s="145" t="s">
        <v>1690</v>
      </c>
    </row>
    <row r="478" spans="1:3">
      <c r="A478" s="146">
        <v>484</v>
      </c>
      <c r="B478" s="142" t="s">
        <v>1692</v>
      </c>
      <c r="C478" s="145" t="s">
        <v>1690</v>
      </c>
    </row>
    <row r="479" spans="1:3">
      <c r="A479" s="146">
        <v>485</v>
      </c>
      <c r="B479" s="142" t="s">
        <v>1693</v>
      </c>
      <c r="C479" s="145" t="s">
        <v>1690</v>
      </c>
    </row>
    <row r="480" spans="1:3">
      <c r="A480" s="146">
        <v>486</v>
      </c>
      <c r="B480" s="142" t="s">
        <v>1694</v>
      </c>
      <c r="C480" s="145" t="s">
        <v>1690</v>
      </c>
    </row>
    <row r="481" spans="1:3">
      <c r="A481" s="146">
        <v>487</v>
      </c>
      <c r="B481" s="142" t="s">
        <v>1695</v>
      </c>
      <c r="C481" s="145" t="s">
        <v>1690</v>
      </c>
    </row>
    <row r="482" spans="1:3">
      <c r="A482" s="146">
        <v>488</v>
      </c>
      <c r="B482" s="142" t="s">
        <v>1696</v>
      </c>
      <c r="C482" s="145" t="s">
        <v>1690</v>
      </c>
    </row>
    <row r="483" spans="1:3">
      <c r="A483" s="146">
        <v>489</v>
      </c>
      <c r="B483" s="142" t="s">
        <v>1697</v>
      </c>
      <c r="C483" s="145" t="s">
        <v>1690</v>
      </c>
    </row>
    <row r="484" spans="1:3">
      <c r="A484" s="146">
        <v>490</v>
      </c>
      <c r="B484" s="142" t="s">
        <v>1698</v>
      </c>
      <c r="C484" s="145" t="s">
        <v>1690</v>
      </c>
    </row>
    <row r="485" spans="1:3">
      <c r="A485" s="146">
        <v>491</v>
      </c>
      <c r="B485" s="142" t="s">
        <v>1699</v>
      </c>
      <c r="C485" s="145" t="s">
        <v>1690</v>
      </c>
    </row>
    <row r="486" spans="1:3">
      <c r="A486" s="146">
        <v>492</v>
      </c>
      <c r="B486" s="142" t="s">
        <v>1700</v>
      </c>
      <c r="C486" s="145" t="s">
        <v>1690</v>
      </c>
    </row>
    <row r="487" spans="1:3">
      <c r="A487" s="146">
        <v>493</v>
      </c>
      <c r="B487" s="142" t="s">
        <v>1701</v>
      </c>
      <c r="C487" s="145" t="s">
        <v>1690</v>
      </c>
    </row>
    <row r="488" spans="1:3">
      <c r="A488" s="146">
        <v>494</v>
      </c>
      <c r="B488" s="142" t="s">
        <v>1702</v>
      </c>
      <c r="C488" s="145" t="s">
        <v>1690</v>
      </c>
    </row>
    <row r="489" spans="1:3">
      <c r="A489" s="146">
        <v>495</v>
      </c>
      <c r="B489" s="142" t="s">
        <v>1703</v>
      </c>
      <c r="C489" s="145" t="s">
        <v>1690</v>
      </c>
    </row>
    <row r="490" spans="1:3">
      <c r="A490" s="146">
        <v>496</v>
      </c>
      <c r="B490" s="142" t="s">
        <v>1704</v>
      </c>
      <c r="C490" s="145" t="s">
        <v>1690</v>
      </c>
    </row>
    <row r="491" spans="1:3">
      <c r="A491" s="146">
        <v>497</v>
      </c>
      <c r="B491" s="142" t="s">
        <v>1705</v>
      </c>
      <c r="C491" s="145" t="s">
        <v>1690</v>
      </c>
    </row>
    <row r="492" spans="1:3">
      <c r="A492" s="146">
        <v>498</v>
      </c>
      <c r="B492" s="142" t="s">
        <v>1706</v>
      </c>
      <c r="C492" s="145" t="s">
        <v>1690</v>
      </c>
    </row>
    <row r="493" spans="1:3">
      <c r="A493" s="146">
        <v>701</v>
      </c>
      <c r="B493" s="142" t="s">
        <v>1707</v>
      </c>
      <c r="C493" s="145" t="s">
        <v>1529</v>
      </c>
    </row>
    <row r="494" spans="1:3">
      <c r="A494" s="146">
        <v>702</v>
      </c>
      <c r="B494" s="142" t="s">
        <v>1707</v>
      </c>
      <c r="C494" s="145" t="s">
        <v>1529</v>
      </c>
    </row>
    <row r="495" spans="1:3">
      <c r="A495" s="146">
        <v>703</v>
      </c>
      <c r="B495" s="142" t="s">
        <v>1641</v>
      </c>
      <c r="C495" s="145" t="s">
        <v>1529</v>
      </c>
    </row>
    <row r="496" spans="1:3">
      <c r="A496" s="146">
        <v>704</v>
      </c>
      <c r="B496" s="142" t="s">
        <v>1641</v>
      </c>
      <c r="C496" s="145" t="s">
        <v>1529</v>
      </c>
    </row>
    <row r="497" spans="1:3">
      <c r="A497" s="146">
        <v>705</v>
      </c>
      <c r="B497" s="142" t="s">
        <v>1641</v>
      </c>
      <c r="C497" s="145" t="s">
        <v>1529</v>
      </c>
    </row>
    <row r="498" spans="1:3">
      <c r="A498" s="146">
        <v>706</v>
      </c>
      <c r="B498" s="142" t="s">
        <v>1641</v>
      </c>
      <c r="C498" s="145" t="s">
        <v>1529</v>
      </c>
    </row>
    <row r="499" spans="1:3">
      <c r="A499" s="146">
        <v>707</v>
      </c>
      <c r="B499" s="142" t="s">
        <v>1641</v>
      </c>
      <c r="C499" s="145" t="s">
        <v>1529</v>
      </c>
    </row>
    <row r="500" spans="1:3">
      <c r="A500" s="146">
        <v>708</v>
      </c>
      <c r="B500" s="142" t="s">
        <v>1641</v>
      </c>
      <c r="C500" s="145" t="s">
        <v>1529</v>
      </c>
    </row>
    <row r="501" spans="1:3">
      <c r="A501" s="146">
        <v>709</v>
      </c>
      <c r="B501" s="142" t="s">
        <v>1641</v>
      </c>
      <c r="C501" s="145" t="s">
        <v>1529</v>
      </c>
    </row>
    <row r="502" spans="1:3">
      <c r="A502" s="146">
        <v>710</v>
      </c>
      <c r="B502" s="142" t="s">
        <v>1641</v>
      </c>
      <c r="C502" s="145" t="s">
        <v>1529</v>
      </c>
    </row>
    <row r="503" spans="1:3">
      <c r="A503" s="146">
        <v>711</v>
      </c>
      <c r="B503" s="142" t="s">
        <v>1641</v>
      </c>
      <c r="C503" s="145" t="s">
        <v>1529</v>
      </c>
    </row>
    <row r="504" spans="1:3">
      <c r="A504" s="146">
        <v>712</v>
      </c>
      <c r="B504" s="142" t="s">
        <v>1708</v>
      </c>
      <c r="C504" s="145" t="s">
        <v>1529</v>
      </c>
    </row>
    <row r="505" spans="1:3">
      <c r="A505" s="146">
        <v>713</v>
      </c>
      <c r="B505" s="142" t="s">
        <v>1708</v>
      </c>
      <c r="C505" s="145" t="s">
        <v>1529</v>
      </c>
    </row>
    <row r="506" spans="1:3">
      <c r="A506" s="146">
        <v>714</v>
      </c>
      <c r="B506" s="142" t="s">
        <v>1708</v>
      </c>
      <c r="C506" s="145" t="s">
        <v>1529</v>
      </c>
    </row>
    <row r="507" spans="1:3">
      <c r="A507" s="146">
        <v>715</v>
      </c>
      <c r="B507" s="142" t="s">
        <v>1708</v>
      </c>
      <c r="C507" s="145" t="s">
        <v>1529</v>
      </c>
    </row>
    <row r="508" spans="1:3">
      <c r="A508" s="146">
        <v>716</v>
      </c>
      <c r="B508" s="142" t="s">
        <v>1709</v>
      </c>
      <c r="C508" s="145" t="s">
        <v>1529</v>
      </c>
    </row>
    <row r="509" spans="1:3">
      <c r="A509" s="146">
        <v>717</v>
      </c>
      <c r="B509" s="142" t="s">
        <v>1709</v>
      </c>
      <c r="C509" s="145" t="s">
        <v>1529</v>
      </c>
    </row>
    <row r="510" spans="1:3">
      <c r="A510" s="146">
        <v>718</v>
      </c>
      <c r="B510" s="142" t="s">
        <v>1710</v>
      </c>
      <c r="C510" s="145" t="s">
        <v>1529</v>
      </c>
    </row>
    <row r="511" spans="1:3">
      <c r="A511" s="146">
        <v>719</v>
      </c>
      <c r="B511" s="142" t="s">
        <v>1710</v>
      </c>
      <c r="C511" s="145" t="s">
        <v>1529</v>
      </c>
    </row>
    <row r="512" spans="1:3">
      <c r="A512" s="146">
        <v>720</v>
      </c>
      <c r="B512" s="142" t="s">
        <v>1576</v>
      </c>
      <c r="C512" s="145" t="s">
        <v>1549</v>
      </c>
    </row>
    <row r="513" spans="1:3">
      <c r="A513" s="146">
        <v>721</v>
      </c>
      <c r="B513" s="142" t="s">
        <v>1711</v>
      </c>
      <c r="C513" s="145" t="s">
        <v>1549</v>
      </c>
    </row>
    <row r="514" spans="1:3">
      <c r="A514" s="146">
        <v>722</v>
      </c>
      <c r="B514" s="142" t="s">
        <v>1711</v>
      </c>
      <c r="C514" s="145" t="s">
        <v>1549</v>
      </c>
    </row>
    <row r="515" spans="1:3">
      <c r="A515" s="146">
        <v>723</v>
      </c>
      <c r="B515" s="142" t="s">
        <v>1711</v>
      </c>
      <c r="C515" s="145" t="s">
        <v>1549</v>
      </c>
    </row>
    <row r="516" spans="1:3">
      <c r="A516" s="146">
        <v>724</v>
      </c>
      <c r="B516" s="142" t="s">
        <v>1711</v>
      </c>
      <c r="C516" s="145" t="s">
        <v>1549</v>
      </c>
    </row>
    <row r="517" spans="1:3">
      <c r="A517" s="146">
        <v>725</v>
      </c>
      <c r="B517" s="142" t="s">
        <v>1711</v>
      </c>
      <c r="C517" s="145" t="s">
        <v>1549</v>
      </c>
    </row>
    <row r="518" spans="1:3">
      <c r="A518" s="146">
        <v>726</v>
      </c>
      <c r="B518" s="142" t="s">
        <v>1711</v>
      </c>
      <c r="C518" s="145" t="s">
        <v>1549</v>
      </c>
    </row>
    <row r="519" spans="1:3">
      <c r="A519" s="146">
        <v>727</v>
      </c>
      <c r="B519" s="142" t="s">
        <v>1711</v>
      </c>
      <c r="C519" s="145" t="s">
        <v>1549</v>
      </c>
    </row>
    <row r="520" spans="1:3">
      <c r="A520" s="146">
        <v>728</v>
      </c>
      <c r="B520" s="142" t="s">
        <v>1712</v>
      </c>
      <c r="C520" s="145" t="s">
        <v>1549</v>
      </c>
    </row>
    <row r="521" spans="1:3">
      <c r="A521" s="146">
        <v>729</v>
      </c>
      <c r="B521" s="142" t="s">
        <v>1711</v>
      </c>
      <c r="C521" s="145" t="s">
        <v>1549</v>
      </c>
    </row>
    <row r="522" spans="1:3">
      <c r="A522" s="146">
        <v>730</v>
      </c>
      <c r="B522" s="142" t="s">
        <v>1712</v>
      </c>
      <c r="C522" s="145" t="s">
        <v>1549</v>
      </c>
    </row>
    <row r="523" spans="1:3">
      <c r="A523" s="146">
        <v>731</v>
      </c>
      <c r="B523" s="142" t="s">
        <v>1711</v>
      </c>
      <c r="C523" s="145" t="s">
        <v>1549</v>
      </c>
    </row>
    <row r="524" spans="1:3">
      <c r="A524" s="146">
        <v>732</v>
      </c>
      <c r="B524" s="142" t="s">
        <v>1712</v>
      </c>
      <c r="C524" s="145" t="s">
        <v>1549</v>
      </c>
    </row>
    <row r="525" spans="1:3">
      <c r="A525" s="146">
        <v>733</v>
      </c>
      <c r="B525" s="142" t="s">
        <v>1711</v>
      </c>
      <c r="C525" s="145" t="s">
        <v>1549</v>
      </c>
    </row>
    <row r="526" spans="1:3">
      <c r="A526" s="146">
        <v>734</v>
      </c>
      <c r="B526" s="142" t="s">
        <v>1712</v>
      </c>
      <c r="C526" s="145" t="s">
        <v>1549</v>
      </c>
    </row>
    <row r="527" spans="1:3">
      <c r="A527" s="146">
        <v>735</v>
      </c>
      <c r="B527" s="142" t="s">
        <v>1711</v>
      </c>
      <c r="C527" s="145" t="s">
        <v>1549</v>
      </c>
    </row>
    <row r="528" spans="1:3">
      <c r="A528" s="146">
        <v>736</v>
      </c>
      <c r="B528" s="142" t="s">
        <v>1712</v>
      </c>
      <c r="C528" s="145" t="s">
        <v>1549</v>
      </c>
    </row>
    <row r="529" spans="1:3">
      <c r="A529" s="146">
        <v>737</v>
      </c>
      <c r="B529" s="142" t="s">
        <v>1711</v>
      </c>
      <c r="C529" s="145" t="s">
        <v>1549</v>
      </c>
    </row>
    <row r="530" spans="1:3">
      <c r="A530" s="146">
        <v>738</v>
      </c>
      <c r="B530" s="142" t="s">
        <v>1712</v>
      </c>
      <c r="C530" s="145" t="s">
        <v>1549</v>
      </c>
    </row>
    <row r="531" spans="1:3">
      <c r="A531" s="146">
        <v>739</v>
      </c>
      <c r="B531" s="142" t="s">
        <v>1711</v>
      </c>
      <c r="C531" s="145" t="s">
        <v>1549</v>
      </c>
    </row>
    <row r="532" spans="1:3">
      <c r="A532" s="146">
        <v>740</v>
      </c>
      <c r="B532" s="142" t="s">
        <v>1712</v>
      </c>
      <c r="C532" s="145" t="s">
        <v>1549</v>
      </c>
    </row>
    <row r="533" spans="1:3">
      <c r="A533" s="146">
        <v>741</v>
      </c>
      <c r="B533" s="142" t="s">
        <v>1711</v>
      </c>
      <c r="C533" s="145" t="s">
        <v>1549</v>
      </c>
    </row>
    <row r="534" spans="1:3">
      <c r="A534" s="146">
        <v>742</v>
      </c>
      <c r="B534" s="142" t="s">
        <v>1712</v>
      </c>
      <c r="C534" s="145" t="s">
        <v>1549</v>
      </c>
    </row>
    <row r="535" spans="1:3">
      <c r="A535" s="146">
        <v>743</v>
      </c>
      <c r="B535" s="142" t="s">
        <v>1711</v>
      </c>
      <c r="C535" s="145" t="s">
        <v>1549</v>
      </c>
    </row>
    <row r="536" spans="1:3">
      <c r="A536" s="146">
        <v>744</v>
      </c>
      <c r="B536" s="142" t="s">
        <v>1712</v>
      </c>
      <c r="C536" s="145" t="s">
        <v>1549</v>
      </c>
    </row>
    <row r="537" spans="1:3">
      <c r="A537" s="146">
        <v>745</v>
      </c>
      <c r="B537" s="142" t="s">
        <v>1711</v>
      </c>
      <c r="C537" s="145" t="s">
        <v>1549</v>
      </c>
    </row>
    <row r="538" spans="1:3">
      <c r="A538" s="146">
        <v>746</v>
      </c>
      <c r="B538" s="142" t="s">
        <v>1712</v>
      </c>
      <c r="C538" s="145" t="s">
        <v>1549</v>
      </c>
    </row>
    <row r="539" spans="1:3">
      <c r="A539" s="146">
        <v>747</v>
      </c>
      <c r="B539" s="142" t="s">
        <v>1711</v>
      </c>
      <c r="C539" s="145" t="s">
        <v>1549</v>
      </c>
    </row>
    <row r="540" spans="1:3">
      <c r="A540" s="146">
        <v>748</v>
      </c>
      <c r="B540" s="142" t="s">
        <v>1711</v>
      </c>
      <c r="C540" s="145" t="s">
        <v>1549</v>
      </c>
    </row>
    <row r="541" spans="1:3">
      <c r="A541" s="146">
        <v>749</v>
      </c>
      <c r="B541" s="142" t="s">
        <v>1712</v>
      </c>
      <c r="C541" s="145" t="s">
        <v>1549</v>
      </c>
    </row>
    <row r="542" spans="1:3">
      <c r="A542" s="146">
        <v>752</v>
      </c>
      <c r="B542" s="142" t="s">
        <v>1711</v>
      </c>
      <c r="C542" s="145" t="s">
        <v>1549</v>
      </c>
    </row>
    <row r="543" spans="1:3">
      <c r="A543" s="146">
        <v>753</v>
      </c>
      <c r="B543" s="142" t="s">
        <v>1713</v>
      </c>
      <c r="C543" s="145" t="s">
        <v>1549</v>
      </c>
    </row>
    <row r="544" spans="1:3">
      <c r="A544" s="146">
        <v>754</v>
      </c>
      <c r="B544" s="142" t="s">
        <v>1711</v>
      </c>
      <c r="C544" s="145" t="s">
        <v>1549</v>
      </c>
    </row>
    <row r="545" spans="1:3">
      <c r="A545" s="146">
        <v>755</v>
      </c>
      <c r="B545" s="142" t="s">
        <v>1713</v>
      </c>
      <c r="C545" s="145" t="s">
        <v>1549</v>
      </c>
    </row>
    <row r="546" spans="1:3">
      <c r="A546" s="146">
        <v>756</v>
      </c>
      <c r="B546" s="142" t="s">
        <v>1711</v>
      </c>
      <c r="C546" s="145" t="s">
        <v>1549</v>
      </c>
    </row>
    <row r="547" spans="1:3">
      <c r="A547" s="146">
        <v>757</v>
      </c>
      <c r="B547" s="142" t="s">
        <v>1713</v>
      </c>
      <c r="C547" s="145" t="s">
        <v>1549</v>
      </c>
    </row>
    <row r="548" spans="1:3">
      <c r="A548" s="146">
        <v>758</v>
      </c>
      <c r="B548" s="142" t="s">
        <v>1711</v>
      </c>
      <c r="C548" s="145" t="s">
        <v>1549</v>
      </c>
    </row>
    <row r="549" spans="1:3">
      <c r="A549" s="146">
        <v>759</v>
      </c>
      <c r="B549" s="142" t="s">
        <v>1713</v>
      </c>
      <c r="C549" s="145" t="s">
        <v>1549</v>
      </c>
    </row>
    <row r="550" spans="1:3">
      <c r="A550" s="146">
        <v>760</v>
      </c>
      <c r="B550" s="142" t="s">
        <v>1711</v>
      </c>
      <c r="C550" s="145" t="s">
        <v>1549</v>
      </c>
    </row>
    <row r="551" spans="1:3">
      <c r="A551" s="146">
        <v>761</v>
      </c>
      <c r="B551" s="142" t="s">
        <v>1713</v>
      </c>
      <c r="C551" s="145" t="s">
        <v>1549</v>
      </c>
    </row>
    <row r="552" spans="1:3">
      <c r="A552" s="146">
        <v>762</v>
      </c>
      <c r="B552" s="142" t="s">
        <v>1711</v>
      </c>
      <c r="C552" s="145" t="s">
        <v>1549</v>
      </c>
    </row>
    <row r="553" spans="1:3">
      <c r="A553" s="146">
        <v>763</v>
      </c>
      <c r="B553" s="142" t="s">
        <v>1713</v>
      </c>
      <c r="C553" s="145" t="s">
        <v>1549</v>
      </c>
    </row>
    <row r="554" spans="1:3">
      <c r="A554" s="146">
        <v>764</v>
      </c>
      <c r="B554" s="142" t="s">
        <v>1711</v>
      </c>
      <c r="C554" s="145" t="s">
        <v>1549</v>
      </c>
    </row>
    <row r="555" spans="1:3">
      <c r="A555" s="146">
        <v>765</v>
      </c>
      <c r="B555" s="142" t="s">
        <v>1713</v>
      </c>
      <c r="C555" s="145" t="s">
        <v>1549</v>
      </c>
    </row>
    <row r="556" spans="1:3">
      <c r="A556" s="146">
        <v>766</v>
      </c>
      <c r="B556" s="142" t="s">
        <v>1711</v>
      </c>
      <c r="C556" s="145" t="s">
        <v>1549</v>
      </c>
    </row>
    <row r="557" spans="1:3">
      <c r="A557" s="146">
        <v>767</v>
      </c>
      <c r="B557" s="142" t="s">
        <v>1713</v>
      </c>
      <c r="C557" s="145" t="s">
        <v>1549</v>
      </c>
    </row>
    <row r="558" spans="1:3">
      <c r="A558" s="146">
        <v>768</v>
      </c>
      <c r="B558" s="142" t="s">
        <v>1711</v>
      </c>
      <c r="C558" s="145" t="s">
        <v>1549</v>
      </c>
    </row>
    <row r="559" spans="1:3">
      <c r="A559" s="146">
        <v>769</v>
      </c>
      <c r="B559" s="142" t="s">
        <v>1713</v>
      </c>
      <c r="C559" s="145" t="s">
        <v>1549</v>
      </c>
    </row>
    <row r="560" spans="1:3">
      <c r="A560" s="146">
        <v>770</v>
      </c>
      <c r="B560" s="142" t="s">
        <v>1714</v>
      </c>
      <c r="C560" s="145" t="s">
        <v>1549</v>
      </c>
    </row>
    <row r="561" spans="1:3">
      <c r="A561" s="146">
        <v>775</v>
      </c>
      <c r="B561" s="142" t="s">
        <v>1715</v>
      </c>
      <c r="C561" s="145" t="s">
        <v>1549</v>
      </c>
    </row>
    <row r="562" spans="1:3">
      <c r="A562" s="146">
        <v>776</v>
      </c>
      <c r="B562" s="142" t="s">
        <v>1715</v>
      </c>
      <c r="C562" s="145" t="s">
        <v>1549</v>
      </c>
    </row>
    <row r="563" spans="1:3">
      <c r="A563" s="146">
        <v>781</v>
      </c>
      <c r="B563" s="142" t="s">
        <v>1711</v>
      </c>
      <c r="C563" s="145" t="s">
        <v>1529</v>
      </c>
    </row>
    <row r="564" spans="1:3">
      <c r="A564" s="146">
        <v>782</v>
      </c>
      <c r="B564" s="142" t="s">
        <v>1711</v>
      </c>
      <c r="C564" s="145" t="s">
        <v>1549</v>
      </c>
    </row>
    <row r="565" spans="1:3">
      <c r="A565" s="146">
        <v>783</v>
      </c>
      <c r="B565" s="142" t="s">
        <v>1711</v>
      </c>
      <c r="C565" s="145" t="s">
        <v>1549</v>
      </c>
    </row>
    <row r="566" spans="1:3">
      <c r="A566" s="146">
        <v>784</v>
      </c>
      <c r="B566" s="142" t="s">
        <v>1711</v>
      </c>
      <c r="C566" s="145" t="s">
        <v>1549</v>
      </c>
    </row>
    <row r="567" spans="1:3">
      <c r="A567" s="146">
        <v>785</v>
      </c>
      <c r="B567" s="142" t="s">
        <v>1711</v>
      </c>
      <c r="C567" s="145" t="s">
        <v>1549</v>
      </c>
    </row>
    <row r="568" spans="1:3">
      <c r="A568" s="146">
        <v>786</v>
      </c>
      <c r="B568" s="142" t="s">
        <v>1711</v>
      </c>
      <c r="C568" s="145" t="s">
        <v>1549</v>
      </c>
    </row>
    <row r="569" spans="1:3">
      <c r="A569" s="146">
        <v>787</v>
      </c>
      <c r="B569" s="142" t="s">
        <v>1716</v>
      </c>
      <c r="C569" s="145" t="s">
        <v>1549</v>
      </c>
    </row>
    <row r="570" spans="1:3">
      <c r="A570" s="146">
        <v>788</v>
      </c>
      <c r="B570" s="142" t="s">
        <v>1717</v>
      </c>
      <c r="C570" s="145" t="s">
        <v>1549</v>
      </c>
    </row>
    <row r="571" spans="1:3">
      <c r="A571" s="146">
        <v>789</v>
      </c>
      <c r="B571" s="142" t="s">
        <v>1718</v>
      </c>
      <c r="C571" s="145" t="s">
        <v>1549</v>
      </c>
    </row>
    <row r="572" spans="1:3">
      <c r="A572" s="146">
        <v>790</v>
      </c>
      <c r="B572" s="142" t="s">
        <v>1719</v>
      </c>
      <c r="C572" s="145" t="s">
        <v>1549</v>
      </c>
    </row>
    <row r="573" spans="1:3">
      <c r="A573" s="146">
        <v>791</v>
      </c>
      <c r="B573" s="142" t="s">
        <v>1720</v>
      </c>
      <c r="C573" s="145" t="s">
        <v>1549</v>
      </c>
    </row>
    <row r="574" spans="1:3">
      <c r="A574" s="146">
        <v>792</v>
      </c>
      <c r="B574" s="142" t="s">
        <v>1721</v>
      </c>
      <c r="C574" s="145" t="s">
        <v>1549</v>
      </c>
    </row>
    <row r="575" spans="1:3">
      <c r="A575" s="146">
        <v>793</v>
      </c>
      <c r="B575" s="142" t="s">
        <v>1711</v>
      </c>
      <c r="C575" s="145" t="s">
        <v>1549</v>
      </c>
    </row>
    <row r="576" spans="1:3">
      <c r="A576" s="146">
        <v>794</v>
      </c>
      <c r="B576" s="142" t="s">
        <v>1712</v>
      </c>
      <c r="C576" s="145" t="s">
        <v>1549</v>
      </c>
    </row>
    <row r="577" spans="1:3">
      <c r="A577" s="146">
        <v>801</v>
      </c>
      <c r="B577" s="142" t="s">
        <v>1638</v>
      </c>
      <c r="C577" s="145" t="s">
        <v>1549</v>
      </c>
    </row>
    <row r="578" spans="1:3">
      <c r="A578" s="146">
        <v>802</v>
      </c>
      <c r="B578" s="142" t="s">
        <v>1722</v>
      </c>
      <c r="C578" s="145" t="s">
        <v>1549</v>
      </c>
    </row>
    <row r="579" spans="1:3">
      <c r="A579" s="146">
        <v>803</v>
      </c>
      <c r="B579" s="142" t="s">
        <v>1723</v>
      </c>
      <c r="C579" s="145" t="s">
        <v>1529</v>
      </c>
    </row>
    <row r="580" spans="1:3">
      <c r="A580" s="146">
        <v>804</v>
      </c>
      <c r="B580" s="142" t="s">
        <v>1722</v>
      </c>
      <c r="C580" s="145" t="s">
        <v>1549</v>
      </c>
    </row>
    <row r="581" spans="1:3">
      <c r="A581" s="146">
        <v>805</v>
      </c>
      <c r="B581" s="142" t="s">
        <v>1723</v>
      </c>
      <c r="C581" s="145" t="s">
        <v>1529</v>
      </c>
    </row>
    <row r="582" spans="1:3">
      <c r="A582" s="146">
        <v>806</v>
      </c>
      <c r="B582" s="142" t="s">
        <v>1722</v>
      </c>
      <c r="C582" s="145" t="s">
        <v>1549</v>
      </c>
    </row>
    <row r="583" spans="1:3">
      <c r="A583" s="146">
        <v>807</v>
      </c>
      <c r="B583" s="142" t="s">
        <v>1723</v>
      </c>
      <c r="C583" s="145" t="s">
        <v>1529</v>
      </c>
    </row>
    <row r="584" spans="1:3">
      <c r="A584" s="146">
        <v>808</v>
      </c>
      <c r="B584" s="142" t="s">
        <v>1722</v>
      </c>
      <c r="C584" s="145" t="s">
        <v>1549</v>
      </c>
    </row>
    <row r="585" spans="1:3">
      <c r="A585" s="146">
        <v>809</v>
      </c>
      <c r="B585" s="142" t="s">
        <v>1723</v>
      </c>
      <c r="C585" s="145" t="s">
        <v>1529</v>
      </c>
    </row>
    <row r="586" spans="1:3">
      <c r="A586" s="146">
        <v>810</v>
      </c>
      <c r="B586" s="142" t="s">
        <v>1722</v>
      </c>
      <c r="C586" s="145" t="s">
        <v>1549</v>
      </c>
    </row>
    <row r="587" spans="1:3">
      <c r="A587" s="146">
        <v>811</v>
      </c>
      <c r="B587" s="142" t="s">
        <v>1723</v>
      </c>
      <c r="C587" s="145" t="s">
        <v>1529</v>
      </c>
    </row>
    <row r="588" spans="1:3">
      <c r="A588" s="146">
        <v>812</v>
      </c>
      <c r="B588" s="142" t="s">
        <v>1722</v>
      </c>
      <c r="C588" s="145" t="s">
        <v>1549</v>
      </c>
    </row>
    <row r="589" spans="1:3">
      <c r="A589" s="146">
        <v>813</v>
      </c>
      <c r="B589" s="142" t="s">
        <v>1723</v>
      </c>
      <c r="C589" s="145" t="s">
        <v>1529</v>
      </c>
    </row>
    <row r="590" spans="1:3">
      <c r="A590" s="146">
        <v>814</v>
      </c>
      <c r="B590" s="142" t="s">
        <v>1722</v>
      </c>
      <c r="C590" s="145" t="s">
        <v>1549</v>
      </c>
    </row>
    <row r="591" spans="1:3">
      <c r="A591" s="146">
        <v>815</v>
      </c>
      <c r="B591" s="142" t="s">
        <v>1723</v>
      </c>
      <c r="C591" s="145" t="s">
        <v>1529</v>
      </c>
    </row>
    <row r="592" spans="1:3">
      <c r="A592" s="146">
        <v>816</v>
      </c>
      <c r="B592" s="142" t="s">
        <v>1722</v>
      </c>
      <c r="C592" s="145" t="s">
        <v>1549</v>
      </c>
    </row>
    <row r="593" spans="1:3">
      <c r="A593" s="146">
        <v>817</v>
      </c>
      <c r="B593" s="142" t="s">
        <v>1723</v>
      </c>
      <c r="C593" s="145" t="s">
        <v>1529</v>
      </c>
    </row>
    <row r="594" spans="1:3">
      <c r="A594" s="146">
        <v>818</v>
      </c>
      <c r="B594" s="142" t="s">
        <v>1722</v>
      </c>
      <c r="C594" s="145" t="s">
        <v>1549</v>
      </c>
    </row>
    <row r="595" spans="1:3">
      <c r="A595" s="146">
        <v>819</v>
      </c>
      <c r="B595" s="142" t="s">
        <v>1723</v>
      </c>
      <c r="C595" s="145" t="s">
        <v>1529</v>
      </c>
    </row>
    <row r="596" spans="1:3">
      <c r="A596" s="146">
        <v>820</v>
      </c>
      <c r="B596" s="142" t="s">
        <v>1722</v>
      </c>
      <c r="C596" s="145" t="s">
        <v>1549</v>
      </c>
    </row>
    <row r="597" spans="1:3">
      <c r="A597" s="146">
        <v>821</v>
      </c>
      <c r="B597" s="142" t="s">
        <v>1723</v>
      </c>
      <c r="C597" s="145" t="s">
        <v>1529</v>
      </c>
    </row>
    <row r="598" spans="1:3">
      <c r="A598" s="146">
        <v>822</v>
      </c>
      <c r="B598" s="142" t="s">
        <v>1722</v>
      </c>
      <c r="C598" s="145" t="s">
        <v>1549</v>
      </c>
    </row>
    <row r="599" spans="1:3">
      <c r="A599" s="146">
        <v>823</v>
      </c>
      <c r="B599" s="142" t="s">
        <v>1723</v>
      </c>
      <c r="C599" s="145" t="s">
        <v>1529</v>
      </c>
    </row>
    <row r="600" spans="1:3">
      <c r="A600" s="146">
        <v>824</v>
      </c>
      <c r="B600" s="142" t="s">
        <v>1722</v>
      </c>
      <c r="C600" s="145" t="s">
        <v>1549</v>
      </c>
    </row>
    <row r="601" spans="1:3">
      <c r="A601" s="146">
        <v>825</v>
      </c>
      <c r="B601" s="142" t="s">
        <v>1723</v>
      </c>
      <c r="C601" s="145" t="s">
        <v>1529</v>
      </c>
    </row>
    <row r="602" spans="1:3">
      <c r="A602" s="146">
        <v>826</v>
      </c>
      <c r="B602" s="142" t="s">
        <v>1722</v>
      </c>
      <c r="C602" s="145" t="s">
        <v>1549</v>
      </c>
    </row>
    <row r="603" spans="1:3">
      <c r="A603" s="146">
        <v>827</v>
      </c>
      <c r="B603" s="142" t="s">
        <v>1723</v>
      </c>
      <c r="C603" s="145" t="s">
        <v>1529</v>
      </c>
    </row>
    <row r="604" spans="1:3">
      <c r="A604" s="146">
        <v>828</v>
      </c>
      <c r="B604" s="142" t="s">
        <v>1722</v>
      </c>
      <c r="C604" s="145" t="s">
        <v>1549</v>
      </c>
    </row>
    <row r="605" spans="1:3">
      <c r="A605" s="146">
        <v>829</v>
      </c>
      <c r="B605" s="142" t="s">
        <v>1723</v>
      </c>
      <c r="C605" s="145" t="s">
        <v>1529</v>
      </c>
    </row>
    <row r="606" spans="1:3">
      <c r="A606" s="146">
        <v>830</v>
      </c>
      <c r="B606" s="142" t="s">
        <v>1722</v>
      </c>
      <c r="C606" s="145" t="s">
        <v>1549</v>
      </c>
    </row>
    <row r="607" spans="1:3">
      <c r="A607" s="146">
        <v>831</v>
      </c>
      <c r="B607" s="142" t="s">
        <v>1723</v>
      </c>
      <c r="C607" s="145" t="s">
        <v>1529</v>
      </c>
    </row>
    <row r="608" spans="1:3">
      <c r="A608" s="146">
        <v>832</v>
      </c>
      <c r="B608" s="142" t="s">
        <v>1722</v>
      </c>
      <c r="C608" s="145" t="s">
        <v>1549</v>
      </c>
    </row>
    <row r="609" spans="1:3">
      <c r="A609" s="146">
        <v>833</v>
      </c>
      <c r="B609" s="142" t="s">
        <v>1723</v>
      </c>
      <c r="C609" s="145" t="s">
        <v>1529</v>
      </c>
    </row>
    <row r="610" spans="1:3">
      <c r="A610" s="146">
        <v>834</v>
      </c>
      <c r="B610" s="142" t="s">
        <v>1722</v>
      </c>
      <c r="C610" s="145" t="s">
        <v>1549</v>
      </c>
    </row>
    <row r="611" spans="1:3">
      <c r="A611" s="146">
        <v>835</v>
      </c>
      <c r="B611" s="142" t="s">
        <v>1723</v>
      </c>
      <c r="C611" s="145" t="s">
        <v>1529</v>
      </c>
    </row>
    <row r="612" spans="1:3">
      <c r="A612" s="146">
        <v>836</v>
      </c>
      <c r="B612" s="142" t="s">
        <v>1722</v>
      </c>
      <c r="C612" s="145" t="s">
        <v>1549</v>
      </c>
    </row>
    <row r="613" spans="1:3">
      <c r="A613" s="146">
        <v>837</v>
      </c>
      <c r="B613" s="142" t="s">
        <v>1723</v>
      </c>
      <c r="C613" s="145" t="s">
        <v>1529</v>
      </c>
    </row>
    <row r="614" spans="1:3">
      <c r="A614" s="146">
        <v>838</v>
      </c>
      <c r="B614" s="142" t="s">
        <v>1722</v>
      </c>
      <c r="C614" s="145" t="s">
        <v>1549</v>
      </c>
    </row>
    <row r="615" spans="1:3">
      <c r="A615" s="146">
        <v>839</v>
      </c>
      <c r="B615" s="142" t="s">
        <v>1723</v>
      </c>
      <c r="C615" s="145" t="s">
        <v>1529</v>
      </c>
    </row>
    <row r="616" spans="1:3">
      <c r="A616" s="146">
        <v>840</v>
      </c>
      <c r="B616" s="142" t="s">
        <v>1722</v>
      </c>
      <c r="C616" s="145" t="s">
        <v>1549</v>
      </c>
    </row>
    <row r="617" spans="1:3">
      <c r="A617" s="146">
        <v>841</v>
      </c>
      <c r="B617" s="142" t="s">
        <v>1723</v>
      </c>
      <c r="C617" s="145" t="s">
        <v>1529</v>
      </c>
    </row>
    <row r="618" spans="1:3">
      <c r="A618" s="146">
        <v>842</v>
      </c>
      <c r="B618" s="142" t="s">
        <v>1722</v>
      </c>
      <c r="C618" s="145" t="s">
        <v>1549</v>
      </c>
    </row>
    <row r="619" spans="1:3">
      <c r="A619" s="146">
        <v>843</v>
      </c>
      <c r="B619" s="142" t="s">
        <v>1723</v>
      </c>
      <c r="C619" s="145" t="s">
        <v>1529</v>
      </c>
    </row>
    <row r="620" spans="1:3">
      <c r="A620" s="146">
        <v>844</v>
      </c>
      <c r="B620" s="142" t="s">
        <v>1722</v>
      </c>
      <c r="C620" s="145" t="s">
        <v>1549</v>
      </c>
    </row>
    <row r="621" spans="1:3">
      <c r="A621" s="146">
        <v>845</v>
      </c>
      <c r="B621" s="142" t="s">
        <v>1723</v>
      </c>
      <c r="C621" s="145" t="s">
        <v>1529</v>
      </c>
    </row>
    <row r="622" spans="1:3">
      <c r="A622" s="146">
        <v>846</v>
      </c>
      <c r="B622" s="142" t="s">
        <v>1722</v>
      </c>
      <c r="C622" s="145" t="s">
        <v>1549</v>
      </c>
    </row>
    <row r="623" spans="1:3">
      <c r="A623" s="146">
        <v>847</v>
      </c>
      <c r="B623" s="142" t="s">
        <v>1723</v>
      </c>
      <c r="C623" s="145" t="s">
        <v>1529</v>
      </c>
    </row>
    <row r="624" spans="1:3">
      <c r="A624" s="146">
        <v>848</v>
      </c>
      <c r="B624" s="142" t="s">
        <v>1722</v>
      </c>
      <c r="C624" s="145" t="s">
        <v>1549</v>
      </c>
    </row>
    <row r="625" spans="1:3">
      <c r="A625" s="146">
        <v>849</v>
      </c>
      <c r="B625" s="142" t="s">
        <v>1723</v>
      </c>
      <c r="C625" s="145" t="s">
        <v>1529</v>
      </c>
    </row>
    <row r="626" spans="1:3">
      <c r="A626" s="146">
        <v>850</v>
      </c>
      <c r="B626" s="142" t="s">
        <v>1723</v>
      </c>
      <c r="C626" s="145" t="s">
        <v>1529</v>
      </c>
    </row>
    <row r="627" spans="1:3">
      <c r="A627" s="146">
        <v>851</v>
      </c>
      <c r="B627" s="142" t="s">
        <v>1723</v>
      </c>
      <c r="C627" s="145" t="s">
        <v>1529</v>
      </c>
    </row>
    <row r="628" spans="1:3">
      <c r="A628" s="146">
        <v>852</v>
      </c>
      <c r="B628" s="142" t="s">
        <v>1722</v>
      </c>
      <c r="C628" s="145" t="s">
        <v>1549</v>
      </c>
    </row>
    <row r="629" spans="1:3">
      <c r="A629" s="146">
        <v>853</v>
      </c>
      <c r="B629" s="142" t="s">
        <v>1722</v>
      </c>
      <c r="C629" s="145" t="s">
        <v>1549</v>
      </c>
    </row>
    <row r="630" spans="1:3">
      <c r="A630" s="146">
        <v>854</v>
      </c>
      <c r="B630" s="142" t="s">
        <v>1722</v>
      </c>
      <c r="C630" s="145" t="s">
        <v>1549</v>
      </c>
    </row>
    <row r="631" spans="1:3">
      <c r="A631" s="146">
        <v>855</v>
      </c>
      <c r="B631" s="142" t="s">
        <v>1722</v>
      </c>
      <c r="C631" s="145" t="s">
        <v>1549</v>
      </c>
    </row>
    <row r="632" spans="1:3">
      <c r="A632" s="146">
        <v>856</v>
      </c>
      <c r="B632" s="142" t="s">
        <v>1722</v>
      </c>
      <c r="C632" s="145" t="s">
        <v>1549</v>
      </c>
    </row>
    <row r="633" spans="1:3">
      <c r="A633" s="146">
        <v>857</v>
      </c>
      <c r="B633" s="142" t="s">
        <v>1722</v>
      </c>
      <c r="C633" s="145" t="s">
        <v>1549</v>
      </c>
    </row>
    <row r="634" spans="1:3">
      <c r="A634" s="146">
        <v>858</v>
      </c>
      <c r="B634" s="142" t="s">
        <v>1722</v>
      </c>
      <c r="C634" s="145" t="s">
        <v>1549</v>
      </c>
    </row>
    <row r="635" spans="1:3">
      <c r="A635" s="146">
        <v>859</v>
      </c>
      <c r="B635" s="142" t="s">
        <v>1722</v>
      </c>
      <c r="C635" s="145" t="s">
        <v>1549</v>
      </c>
    </row>
    <row r="636" spans="1:3">
      <c r="A636" s="146">
        <v>860</v>
      </c>
      <c r="B636" s="142" t="s">
        <v>1722</v>
      </c>
      <c r="C636" s="145" t="s">
        <v>1549</v>
      </c>
    </row>
    <row r="637" spans="1:3">
      <c r="A637" s="146">
        <v>861</v>
      </c>
      <c r="B637" s="142" t="s">
        <v>1722</v>
      </c>
      <c r="C637" s="145" t="s">
        <v>1549</v>
      </c>
    </row>
    <row r="638" spans="1:3">
      <c r="A638" s="146">
        <v>862</v>
      </c>
      <c r="B638" s="142" t="s">
        <v>1722</v>
      </c>
      <c r="C638" s="145" t="s">
        <v>1549</v>
      </c>
    </row>
    <row r="639" spans="1:3">
      <c r="A639" s="146">
        <v>863</v>
      </c>
      <c r="B639" s="142" t="s">
        <v>1722</v>
      </c>
      <c r="C639" s="145" t="s">
        <v>1549</v>
      </c>
    </row>
    <row r="640" spans="1:3">
      <c r="A640" s="146">
        <v>864</v>
      </c>
      <c r="B640" s="142" t="s">
        <v>1722</v>
      </c>
      <c r="C640" s="145" t="s">
        <v>1549</v>
      </c>
    </row>
    <row r="641" spans="1:3">
      <c r="A641" s="146">
        <v>865</v>
      </c>
      <c r="B641" s="142" t="s">
        <v>1722</v>
      </c>
      <c r="C641" s="145" t="s">
        <v>1549</v>
      </c>
    </row>
    <row r="642" spans="1:3">
      <c r="A642" s="146">
        <v>866</v>
      </c>
      <c r="B642" s="142" t="s">
        <v>1723</v>
      </c>
      <c r="C642" s="145" t="s">
        <v>1529</v>
      </c>
    </row>
    <row r="643" spans="1:3">
      <c r="A643" s="146">
        <v>867</v>
      </c>
      <c r="B643" s="142" t="s">
        <v>1722</v>
      </c>
      <c r="C643" s="145" t="s">
        <v>1549</v>
      </c>
    </row>
    <row r="644" spans="1:3">
      <c r="A644" s="146">
        <v>868</v>
      </c>
      <c r="B644" s="142" t="s">
        <v>1723</v>
      </c>
      <c r="C644" s="145" t="s">
        <v>1529</v>
      </c>
    </row>
    <row r="645" spans="1:3">
      <c r="A645" s="146">
        <v>869</v>
      </c>
      <c r="B645" s="142" t="s">
        <v>1722</v>
      </c>
      <c r="C645" s="145" t="s">
        <v>1549</v>
      </c>
    </row>
    <row r="646" spans="1:3">
      <c r="A646" s="146">
        <v>870</v>
      </c>
      <c r="B646" s="142" t="s">
        <v>1723</v>
      </c>
      <c r="C646" s="145" t="s">
        <v>1529</v>
      </c>
    </row>
    <row r="647" spans="1:3">
      <c r="A647" s="146">
        <v>871</v>
      </c>
      <c r="B647" s="142" t="s">
        <v>1722</v>
      </c>
      <c r="C647" s="145" t="s">
        <v>1549</v>
      </c>
    </row>
    <row r="648" spans="1:3">
      <c r="A648" s="146">
        <v>872</v>
      </c>
      <c r="B648" s="142" t="s">
        <v>1723</v>
      </c>
      <c r="C648" s="145" t="s">
        <v>1529</v>
      </c>
    </row>
    <row r="649" spans="1:3">
      <c r="A649" s="146">
        <v>873</v>
      </c>
      <c r="B649" s="142" t="s">
        <v>1722</v>
      </c>
      <c r="C649" s="145" t="s">
        <v>1549</v>
      </c>
    </row>
    <row r="650" spans="1:3">
      <c r="A650" s="146">
        <v>874</v>
      </c>
      <c r="B650" s="142" t="s">
        <v>1723</v>
      </c>
      <c r="C650" s="145" t="s">
        <v>1529</v>
      </c>
    </row>
    <row r="651" spans="1:3">
      <c r="A651" s="146">
        <v>875</v>
      </c>
      <c r="B651" s="142" t="s">
        <v>1722</v>
      </c>
      <c r="C651" s="145" t="s">
        <v>1549</v>
      </c>
    </row>
    <row r="652" spans="1:3">
      <c r="A652" s="146">
        <v>876</v>
      </c>
      <c r="B652" s="142" t="s">
        <v>1723</v>
      </c>
      <c r="C652" s="145" t="s">
        <v>1529</v>
      </c>
    </row>
    <row r="653" spans="1:3">
      <c r="A653" s="146">
        <v>877</v>
      </c>
      <c r="B653" s="142" t="s">
        <v>1722</v>
      </c>
      <c r="C653" s="145" t="s">
        <v>1549</v>
      </c>
    </row>
    <row r="654" spans="1:3">
      <c r="A654" s="146">
        <v>878</v>
      </c>
      <c r="B654" s="142" t="s">
        <v>1723</v>
      </c>
      <c r="C654" s="145" t="s">
        <v>1529</v>
      </c>
    </row>
    <row r="655" spans="1:3">
      <c r="A655" s="146">
        <v>879</v>
      </c>
      <c r="B655" s="142" t="s">
        <v>1722</v>
      </c>
      <c r="C655" s="145" t="s">
        <v>1549</v>
      </c>
    </row>
    <row r="656" spans="1:3">
      <c r="A656" s="146">
        <v>880</v>
      </c>
      <c r="B656" s="142" t="s">
        <v>1723</v>
      </c>
      <c r="C656" s="145" t="s">
        <v>1529</v>
      </c>
    </row>
    <row r="657" spans="1:3">
      <c r="A657" s="146">
        <v>881</v>
      </c>
      <c r="B657" s="142" t="s">
        <v>1722</v>
      </c>
      <c r="C657" s="145" t="s">
        <v>1549</v>
      </c>
    </row>
    <row r="658" spans="1:3">
      <c r="A658" s="146">
        <v>882</v>
      </c>
      <c r="B658" s="142" t="s">
        <v>1723</v>
      </c>
      <c r="C658" s="145" t="s">
        <v>1529</v>
      </c>
    </row>
    <row r="659" spans="1:3">
      <c r="A659" s="146">
        <v>883</v>
      </c>
      <c r="B659" s="142" t="s">
        <v>1722</v>
      </c>
      <c r="C659" s="145" t="s">
        <v>1549</v>
      </c>
    </row>
    <row r="660" spans="1:3">
      <c r="A660" s="146">
        <v>884</v>
      </c>
      <c r="B660" s="142" t="s">
        <v>1723</v>
      </c>
      <c r="C660" s="145" t="s">
        <v>1529</v>
      </c>
    </row>
    <row r="661" spans="1:3">
      <c r="A661" s="146">
        <v>885</v>
      </c>
      <c r="B661" s="142" t="s">
        <v>1722</v>
      </c>
      <c r="C661" s="145" t="s">
        <v>1549</v>
      </c>
    </row>
    <row r="662" spans="1:3">
      <c r="A662" s="146">
        <v>886</v>
      </c>
      <c r="B662" s="142" t="s">
        <v>1723</v>
      </c>
      <c r="C662" s="145" t="s">
        <v>1529</v>
      </c>
    </row>
    <row r="663" spans="1:3">
      <c r="A663" s="146">
        <v>887</v>
      </c>
      <c r="B663" s="142" t="s">
        <v>1722</v>
      </c>
      <c r="C663" s="145" t="s">
        <v>1549</v>
      </c>
    </row>
    <row r="664" spans="1:3">
      <c r="A664" s="146">
        <v>888</v>
      </c>
      <c r="B664" s="142" t="s">
        <v>1723</v>
      </c>
      <c r="C664" s="145" t="s">
        <v>1529</v>
      </c>
    </row>
    <row r="665" spans="1:3">
      <c r="A665" s="146">
        <v>889</v>
      </c>
      <c r="B665" s="142" t="s">
        <v>1722</v>
      </c>
      <c r="C665" s="145" t="s">
        <v>1549</v>
      </c>
    </row>
    <row r="666" spans="1:3">
      <c r="A666" s="146">
        <v>890</v>
      </c>
      <c r="B666" s="142" t="s">
        <v>1723</v>
      </c>
      <c r="C666" s="145" t="s">
        <v>1529</v>
      </c>
    </row>
    <row r="667" spans="1:3">
      <c r="A667" s="146">
        <v>891</v>
      </c>
      <c r="B667" s="142" t="s">
        <v>1723</v>
      </c>
      <c r="C667" s="145" t="s">
        <v>1529</v>
      </c>
    </row>
    <row r="668" spans="1:3">
      <c r="A668" s="146">
        <v>892</v>
      </c>
      <c r="B668" s="142" t="s">
        <v>1723</v>
      </c>
      <c r="C668" s="145" t="s">
        <v>1529</v>
      </c>
    </row>
    <row r="669" spans="1:3">
      <c r="A669" s="146">
        <v>893</v>
      </c>
      <c r="B669" s="142" t="s">
        <v>1723</v>
      </c>
      <c r="C669" s="145" t="s">
        <v>1529</v>
      </c>
    </row>
    <row r="670" spans="1:3">
      <c r="A670" s="146">
        <v>894</v>
      </c>
      <c r="B670" s="142" t="s">
        <v>1680</v>
      </c>
      <c r="C670" s="145" t="s">
        <v>1529</v>
      </c>
    </row>
    <row r="671" spans="1:3">
      <c r="A671" s="146">
        <v>895</v>
      </c>
      <c r="B671" s="142" t="s">
        <v>1680</v>
      </c>
      <c r="C671" s="145" t="s">
        <v>1529</v>
      </c>
    </row>
    <row r="672" spans="1:3">
      <c r="A672" s="146">
        <v>896</v>
      </c>
      <c r="B672" s="142" t="s">
        <v>1680</v>
      </c>
      <c r="C672" s="145" t="s">
        <v>1529</v>
      </c>
    </row>
    <row r="673" spans="1:3">
      <c r="A673" s="146">
        <v>897</v>
      </c>
      <c r="B673" s="142" t="s">
        <v>1723</v>
      </c>
      <c r="C673" s="145" t="s">
        <v>1529</v>
      </c>
    </row>
    <row r="674" spans="1:3">
      <c r="A674" s="146">
        <v>898</v>
      </c>
      <c r="B674" s="142" t="s">
        <v>1723</v>
      </c>
      <c r="C674" s="145" t="s">
        <v>1529</v>
      </c>
    </row>
    <row r="675" spans="1:3">
      <c r="A675" s="146">
        <v>899</v>
      </c>
      <c r="B675" s="142" t="s">
        <v>1724</v>
      </c>
      <c r="C675" s="145" t="s">
        <v>1529</v>
      </c>
    </row>
    <row r="676" spans="1:3">
      <c r="A676" s="146">
        <v>900</v>
      </c>
      <c r="B676" s="142" t="s">
        <v>1724</v>
      </c>
      <c r="C676" s="145" t="s">
        <v>1529</v>
      </c>
    </row>
    <row r="677" spans="1:3">
      <c r="A677" s="146">
        <v>901</v>
      </c>
      <c r="B677" s="142" t="s">
        <v>1724</v>
      </c>
      <c r="C677" s="145" t="s">
        <v>1529</v>
      </c>
    </row>
    <row r="678" spans="1:3">
      <c r="A678" s="146">
        <v>902</v>
      </c>
      <c r="B678" s="142" t="s">
        <v>1724</v>
      </c>
      <c r="C678" s="145" t="s">
        <v>1529</v>
      </c>
    </row>
    <row r="679" spans="1:3">
      <c r="A679" s="146">
        <v>903</v>
      </c>
      <c r="B679" s="142" t="s">
        <v>1724</v>
      </c>
      <c r="C679" s="145" t="s">
        <v>1529</v>
      </c>
    </row>
    <row r="680" spans="1:3">
      <c r="A680" s="146">
        <v>904</v>
      </c>
      <c r="B680" s="142" t="s">
        <v>1725</v>
      </c>
      <c r="C680" s="145" t="s">
        <v>1529</v>
      </c>
    </row>
    <row r="681" spans="1:3">
      <c r="A681" s="146">
        <v>905</v>
      </c>
      <c r="B681" s="142" t="s">
        <v>1725</v>
      </c>
      <c r="C681" s="145" t="s">
        <v>1529</v>
      </c>
    </row>
    <row r="682" spans="1:3">
      <c r="A682" s="146">
        <v>906</v>
      </c>
      <c r="B682" s="142" t="s">
        <v>1725</v>
      </c>
      <c r="C682" s="145" t="s">
        <v>1529</v>
      </c>
    </row>
    <row r="683" spans="1:3">
      <c r="A683" s="146">
        <v>907</v>
      </c>
      <c r="B683" s="142" t="s">
        <v>1726</v>
      </c>
      <c r="C683" s="145" t="s">
        <v>1529</v>
      </c>
    </row>
    <row r="684" spans="1:3">
      <c r="A684" s="146">
        <v>908</v>
      </c>
      <c r="B684" s="142" t="s">
        <v>1726</v>
      </c>
      <c r="C684" s="145" t="s">
        <v>1529</v>
      </c>
    </row>
    <row r="685" spans="1:3">
      <c r="A685" s="146">
        <v>909</v>
      </c>
      <c r="B685" s="142" t="s">
        <v>1726</v>
      </c>
      <c r="C685" s="145" t="s">
        <v>1529</v>
      </c>
    </row>
    <row r="686" spans="1:3">
      <c r="A686" s="146">
        <v>910</v>
      </c>
      <c r="B686" s="142" t="s">
        <v>1726</v>
      </c>
      <c r="C686" s="145" t="s">
        <v>1529</v>
      </c>
    </row>
    <row r="687" spans="1:3">
      <c r="A687" s="146">
        <v>911</v>
      </c>
      <c r="B687" s="142" t="s">
        <v>1726</v>
      </c>
      <c r="C687" s="145" t="s">
        <v>1529</v>
      </c>
    </row>
    <row r="688" spans="1:3">
      <c r="A688" s="146">
        <v>912</v>
      </c>
      <c r="B688" s="142" t="s">
        <v>1726</v>
      </c>
      <c r="C688" s="145" t="s">
        <v>1529</v>
      </c>
    </row>
    <row r="689" spans="1:3">
      <c r="A689" s="146">
        <v>913</v>
      </c>
      <c r="B689" s="142" t="s">
        <v>1726</v>
      </c>
      <c r="C689" s="145" t="s">
        <v>1529</v>
      </c>
    </row>
    <row r="690" spans="1:3">
      <c r="A690" s="146">
        <v>914</v>
      </c>
      <c r="B690" s="142" t="s">
        <v>1727</v>
      </c>
      <c r="C690" s="145" t="s">
        <v>1549</v>
      </c>
    </row>
    <row r="691" spans="1:3">
      <c r="A691" s="146">
        <v>915</v>
      </c>
      <c r="B691" s="142" t="s">
        <v>1680</v>
      </c>
      <c r="C691" s="145" t="s">
        <v>1549</v>
      </c>
    </row>
    <row r="692" spans="1:3">
      <c r="A692" s="146">
        <v>916</v>
      </c>
      <c r="B692" s="142" t="s">
        <v>1680</v>
      </c>
      <c r="C692" s="145" t="s">
        <v>1549</v>
      </c>
    </row>
    <row r="693" spans="1:3">
      <c r="A693" s="146">
        <v>917</v>
      </c>
      <c r="B693" s="142" t="s">
        <v>1680</v>
      </c>
      <c r="C693" s="145" t="s">
        <v>1549</v>
      </c>
    </row>
    <row r="694" spans="1:3">
      <c r="A694" s="146">
        <v>918</v>
      </c>
      <c r="B694" s="142" t="s">
        <v>1615</v>
      </c>
      <c r="C694" s="145" t="s">
        <v>1549</v>
      </c>
    </row>
    <row r="695" spans="1:3">
      <c r="A695" s="146">
        <v>919</v>
      </c>
      <c r="B695" s="142" t="s">
        <v>1728</v>
      </c>
      <c r="C695" s="145" t="s">
        <v>1549</v>
      </c>
    </row>
    <row r="696" spans="1:3">
      <c r="A696" s="146">
        <v>920</v>
      </c>
      <c r="B696" s="142" t="s">
        <v>1728</v>
      </c>
      <c r="C696" s="145" t="s">
        <v>1549</v>
      </c>
    </row>
    <row r="697" spans="1:3">
      <c r="A697" s="146">
        <v>922</v>
      </c>
      <c r="B697" s="142" t="s">
        <v>1638</v>
      </c>
      <c r="C697" s="145" t="s">
        <v>1549</v>
      </c>
    </row>
    <row r="698" spans="1:3">
      <c r="A698" s="146">
        <v>923</v>
      </c>
      <c r="B698" s="142" t="s">
        <v>1638</v>
      </c>
      <c r="C698" s="145" t="s">
        <v>1549</v>
      </c>
    </row>
    <row r="699" spans="1:3">
      <c r="A699" s="146">
        <v>924</v>
      </c>
      <c r="B699" s="142" t="s">
        <v>1638</v>
      </c>
      <c r="C699" s="145" t="s">
        <v>1549</v>
      </c>
    </row>
    <row r="700" spans="1:3">
      <c r="A700" s="146">
        <v>925</v>
      </c>
      <c r="B700" s="142" t="s">
        <v>1729</v>
      </c>
      <c r="C700" s="145" t="s">
        <v>1668</v>
      </c>
    </row>
    <row r="701" spans="1:3">
      <c r="A701" s="146">
        <v>926</v>
      </c>
      <c r="B701" s="142" t="s">
        <v>1669</v>
      </c>
      <c r="C701" s="145" t="s">
        <v>1668</v>
      </c>
    </row>
    <row r="702" spans="1:3">
      <c r="A702" s="146">
        <v>927</v>
      </c>
      <c r="B702" s="142" t="s">
        <v>1671</v>
      </c>
      <c r="C702" s="145" t="s">
        <v>1668</v>
      </c>
    </row>
    <row r="703" spans="1:3">
      <c r="A703" s="146">
        <v>928</v>
      </c>
      <c r="B703" s="142" t="s">
        <v>1670</v>
      </c>
      <c r="C703" s="145" t="s">
        <v>1668</v>
      </c>
    </row>
    <row r="704" spans="1:3">
      <c r="A704" s="146">
        <v>929</v>
      </c>
      <c r="B704" s="142" t="s">
        <v>1724</v>
      </c>
      <c r="C704" s="145" t="s">
        <v>1529</v>
      </c>
    </row>
    <row r="705" spans="1:3">
      <c r="A705" s="146">
        <v>930</v>
      </c>
      <c r="B705" s="142" t="s">
        <v>1724</v>
      </c>
      <c r="C705" s="145" t="s">
        <v>1529</v>
      </c>
    </row>
    <row r="706" spans="1:3">
      <c r="A706" s="146">
        <v>931</v>
      </c>
      <c r="B706" s="142" t="s">
        <v>1724</v>
      </c>
      <c r="C706" s="145" t="s">
        <v>1529</v>
      </c>
    </row>
    <row r="707" spans="1:3">
      <c r="A707" s="146">
        <v>932</v>
      </c>
      <c r="B707" s="142" t="s">
        <v>1730</v>
      </c>
      <c r="C707" s="145" t="s">
        <v>1549</v>
      </c>
    </row>
    <row r="708" spans="1:3">
      <c r="A708" s="146">
        <v>933</v>
      </c>
      <c r="B708" s="142" t="s">
        <v>1722</v>
      </c>
      <c r="C708" s="145" t="s">
        <v>1549</v>
      </c>
    </row>
    <row r="709" spans="1:3">
      <c r="A709" s="146">
        <v>934</v>
      </c>
      <c r="B709" s="142" t="s">
        <v>1723</v>
      </c>
      <c r="C709" s="145" t="s">
        <v>1529</v>
      </c>
    </row>
    <row r="710" spans="1:3">
      <c r="A710" s="146">
        <v>935</v>
      </c>
      <c r="B710" s="142" t="s">
        <v>1731</v>
      </c>
      <c r="C710" s="145" t="s">
        <v>1549</v>
      </c>
    </row>
    <row r="711" spans="1:3">
      <c r="A711" s="146">
        <v>936</v>
      </c>
      <c r="B711" s="142" t="s">
        <v>1731</v>
      </c>
      <c r="C711" s="145" t="s">
        <v>1549</v>
      </c>
    </row>
    <row r="712" spans="1:3">
      <c r="A712" s="146">
        <v>937</v>
      </c>
      <c r="B712" s="142" t="s">
        <v>1731</v>
      </c>
      <c r="C712" s="145" t="s">
        <v>1549</v>
      </c>
    </row>
    <row r="713" spans="1:3">
      <c r="A713" s="146">
        <v>938</v>
      </c>
      <c r="B713" s="142" t="s">
        <v>1731</v>
      </c>
      <c r="C713" s="145" t="s">
        <v>1549</v>
      </c>
    </row>
    <row r="714" spans="1:3">
      <c r="A714" s="146">
        <v>939</v>
      </c>
      <c r="B714" s="142" t="s">
        <v>1731</v>
      </c>
      <c r="C714" s="145" t="s">
        <v>1549</v>
      </c>
    </row>
    <row r="715" spans="1:3">
      <c r="A715" s="146">
        <v>940</v>
      </c>
      <c r="B715" s="142" t="s">
        <v>1732</v>
      </c>
      <c r="C715" s="145" t="s">
        <v>1690</v>
      </c>
    </row>
    <row r="716" spans="1:3">
      <c r="A716" s="146">
        <v>941</v>
      </c>
      <c r="B716" s="142" t="s">
        <v>1733</v>
      </c>
      <c r="C716" s="145" t="s">
        <v>1690</v>
      </c>
    </row>
    <row r="717" spans="1:3">
      <c r="A717" s="146">
        <v>942</v>
      </c>
      <c r="B717" s="142" t="s">
        <v>1584</v>
      </c>
      <c r="C717" s="145" t="s">
        <v>1549</v>
      </c>
    </row>
    <row r="718" spans="1:3">
      <c r="A718" s="146">
        <v>943</v>
      </c>
      <c r="B718" s="142" t="s">
        <v>1575</v>
      </c>
      <c r="C718" s="145" t="s">
        <v>1549</v>
      </c>
    </row>
    <row r="719" spans="1:3">
      <c r="A719" s="146">
        <v>944</v>
      </c>
      <c r="B719" s="142" t="s">
        <v>1575</v>
      </c>
      <c r="C719" s="145" t="s">
        <v>1549</v>
      </c>
    </row>
    <row r="720" spans="1:3">
      <c r="A720" s="146">
        <v>945</v>
      </c>
      <c r="B720" s="142" t="s">
        <v>1575</v>
      </c>
      <c r="C720" s="145" t="s">
        <v>1549</v>
      </c>
    </row>
    <row r="721" spans="1:3">
      <c r="A721" s="146">
        <v>946</v>
      </c>
      <c r="B721" s="142" t="s">
        <v>1575</v>
      </c>
      <c r="C721" s="145" t="s">
        <v>1549</v>
      </c>
    </row>
    <row r="722" spans="1:3">
      <c r="A722" s="146">
        <v>947</v>
      </c>
      <c r="B722" s="142" t="s">
        <v>1734</v>
      </c>
      <c r="C722" s="145" t="s">
        <v>1549</v>
      </c>
    </row>
    <row r="723" spans="1:3">
      <c r="A723" s="146">
        <v>948</v>
      </c>
      <c r="B723" s="142" t="s">
        <v>1735</v>
      </c>
      <c r="C723" s="145" t="s">
        <v>1549</v>
      </c>
    </row>
    <row r="724" spans="1:3">
      <c r="A724" s="146">
        <v>949</v>
      </c>
      <c r="B724" s="142" t="s">
        <v>1736</v>
      </c>
      <c r="C724" s="145" t="s">
        <v>1549</v>
      </c>
    </row>
    <row r="725" spans="1:3">
      <c r="A725" s="146">
        <v>950</v>
      </c>
      <c r="B725" s="142" t="s">
        <v>1737</v>
      </c>
      <c r="C725" s="145" t="s">
        <v>1529</v>
      </c>
    </row>
    <row r="726" spans="1:3">
      <c r="A726" s="146">
        <v>951</v>
      </c>
      <c r="B726" s="142" t="s">
        <v>1738</v>
      </c>
      <c r="C726" s="145" t="s">
        <v>1529</v>
      </c>
    </row>
    <row r="727" spans="1:3">
      <c r="A727" s="146">
        <v>952</v>
      </c>
      <c r="B727" s="142" t="s">
        <v>1739</v>
      </c>
      <c r="C727" s="145" t="s">
        <v>1549</v>
      </c>
    </row>
    <row r="728" spans="1:3">
      <c r="A728" s="146">
        <v>953</v>
      </c>
      <c r="B728" s="142" t="s">
        <v>1740</v>
      </c>
      <c r="C728" s="145" t="s">
        <v>1549</v>
      </c>
    </row>
    <row r="729" spans="1:3">
      <c r="A729" s="146">
        <v>954</v>
      </c>
      <c r="B729" s="142" t="s">
        <v>1741</v>
      </c>
      <c r="C729" s="145" t="s">
        <v>1549</v>
      </c>
    </row>
    <row r="730" spans="1:3">
      <c r="A730" s="146">
        <v>955</v>
      </c>
      <c r="B730" s="142" t="s">
        <v>1742</v>
      </c>
      <c r="C730" s="145" t="s">
        <v>1549</v>
      </c>
    </row>
    <row r="731" spans="1:3">
      <c r="A731" s="146">
        <v>956</v>
      </c>
      <c r="B731" s="142" t="s">
        <v>1743</v>
      </c>
      <c r="C731" s="145" t="s">
        <v>1549</v>
      </c>
    </row>
    <row r="732" spans="1:3">
      <c r="A732" s="146">
        <v>957</v>
      </c>
      <c r="B732" s="142" t="s">
        <v>1744</v>
      </c>
      <c r="C732" s="145" t="s">
        <v>1549</v>
      </c>
    </row>
    <row r="733" spans="1:3">
      <c r="A733" s="146">
        <v>958</v>
      </c>
      <c r="B733" s="142" t="s">
        <v>1745</v>
      </c>
      <c r="C733" s="145" t="s">
        <v>1549</v>
      </c>
    </row>
    <row r="734" spans="1:3">
      <c r="A734" s="146">
        <v>959</v>
      </c>
      <c r="B734" s="142" t="s">
        <v>1746</v>
      </c>
      <c r="C734" s="145" t="s">
        <v>1549</v>
      </c>
    </row>
    <row r="735" spans="1:3">
      <c r="A735" s="146">
        <v>960</v>
      </c>
      <c r="B735" s="142" t="s">
        <v>1747</v>
      </c>
      <c r="C735" s="145" t="s">
        <v>1549</v>
      </c>
    </row>
    <row r="736" spans="1:3">
      <c r="A736" s="146">
        <v>961</v>
      </c>
      <c r="B736" s="142" t="s">
        <v>1748</v>
      </c>
      <c r="C736" s="145" t="s">
        <v>1549</v>
      </c>
    </row>
    <row r="737" spans="1:3">
      <c r="A737" s="146">
        <v>962</v>
      </c>
      <c r="B737" s="142" t="s">
        <v>1749</v>
      </c>
      <c r="C737" s="145" t="s">
        <v>1549</v>
      </c>
    </row>
    <row r="738" spans="1:3">
      <c r="A738" s="146">
        <v>963</v>
      </c>
      <c r="B738" s="142" t="s">
        <v>1750</v>
      </c>
      <c r="C738" s="145" t="s">
        <v>1549</v>
      </c>
    </row>
    <row r="739" spans="1:3">
      <c r="A739" s="146">
        <v>964</v>
      </c>
      <c r="B739" s="142" t="s">
        <v>1751</v>
      </c>
      <c r="C739" s="145" t="s">
        <v>1549</v>
      </c>
    </row>
    <row r="740" spans="1:3">
      <c r="A740" s="146">
        <v>965</v>
      </c>
      <c r="B740" s="142" t="s">
        <v>1752</v>
      </c>
      <c r="C740" s="145" t="s">
        <v>1549</v>
      </c>
    </row>
    <row r="741" spans="1:3">
      <c r="A741" s="146">
        <v>966</v>
      </c>
      <c r="B741" s="142" t="s">
        <v>1595</v>
      </c>
      <c r="C741" s="145" t="s">
        <v>1529</v>
      </c>
    </row>
    <row r="742" spans="1:3">
      <c r="A742" s="146">
        <v>967</v>
      </c>
      <c r="B742" s="142" t="s">
        <v>1607</v>
      </c>
      <c r="C742" s="145" t="s">
        <v>1549</v>
      </c>
    </row>
    <row r="743" spans="1:3">
      <c r="A743" s="146">
        <v>968</v>
      </c>
      <c r="B743" s="142" t="s">
        <v>1607</v>
      </c>
      <c r="C743" s="145" t="s">
        <v>1549</v>
      </c>
    </row>
    <row r="744" spans="1:3">
      <c r="A744" s="146">
        <v>969</v>
      </c>
      <c r="B744" s="142" t="s">
        <v>1752</v>
      </c>
      <c r="C744" s="145" t="s">
        <v>1549</v>
      </c>
    </row>
    <row r="745" spans="1:3">
      <c r="A745" s="146">
        <v>970</v>
      </c>
      <c r="B745" s="142" t="s">
        <v>1563</v>
      </c>
      <c r="C745" s="145" t="s">
        <v>1549</v>
      </c>
    </row>
    <row r="746" spans="1:3">
      <c r="A746" s="146">
        <v>971</v>
      </c>
      <c r="B746" s="142" t="s">
        <v>1753</v>
      </c>
      <c r="C746" s="145" t="s">
        <v>1549</v>
      </c>
    </row>
    <row r="747" spans="1:3">
      <c r="A747" s="146">
        <v>972</v>
      </c>
      <c r="B747" s="142" t="s">
        <v>1754</v>
      </c>
      <c r="C747" s="145" t="s">
        <v>1549</v>
      </c>
    </row>
    <row r="748" spans="1:3">
      <c r="A748" s="146">
        <v>973</v>
      </c>
      <c r="B748" s="142" t="s">
        <v>1605</v>
      </c>
      <c r="C748" s="145" t="s">
        <v>1549</v>
      </c>
    </row>
    <row r="749" spans="1:3">
      <c r="A749" s="146">
        <v>974</v>
      </c>
      <c r="B749" s="142" t="s">
        <v>1631</v>
      </c>
      <c r="C749" s="145" t="s">
        <v>1549</v>
      </c>
    </row>
    <row r="750" spans="1:3">
      <c r="A750" s="146">
        <v>975</v>
      </c>
      <c r="B750" s="142" t="s">
        <v>1755</v>
      </c>
      <c r="C750" s="145" t="s">
        <v>1549</v>
      </c>
    </row>
    <row r="751" spans="1:3">
      <c r="A751" s="146">
        <v>976</v>
      </c>
      <c r="B751" s="142" t="s">
        <v>1756</v>
      </c>
      <c r="C751" s="145" t="s">
        <v>1549</v>
      </c>
    </row>
    <row r="752" spans="1:3">
      <c r="A752" s="146">
        <v>978</v>
      </c>
      <c r="B752" s="142" t="s">
        <v>1589</v>
      </c>
      <c r="C752" s="145" t="s">
        <v>1529</v>
      </c>
    </row>
    <row r="753" spans="1:3">
      <c r="A753" s="146">
        <v>979</v>
      </c>
      <c r="B753" s="142" t="s">
        <v>1628</v>
      </c>
      <c r="C753" s="145" t="s">
        <v>1529</v>
      </c>
    </row>
    <row r="754" spans="1:3">
      <c r="A754" s="146">
        <v>980</v>
      </c>
      <c r="B754" s="142" t="s">
        <v>1757</v>
      </c>
      <c r="C754" s="145" t="s">
        <v>1549</v>
      </c>
    </row>
    <row r="755" spans="1:3">
      <c r="A755" s="146">
        <v>981</v>
      </c>
      <c r="B755" s="142" t="s">
        <v>1758</v>
      </c>
      <c r="C755" s="145" t="s">
        <v>1529</v>
      </c>
    </row>
    <row r="756" spans="1:3">
      <c r="A756" s="146">
        <v>982</v>
      </c>
      <c r="B756" s="142" t="s">
        <v>1759</v>
      </c>
      <c r="C756" s="145" t="s">
        <v>1549</v>
      </c>
    </row>
    <row r="757" spans="1:3">
      <c r="A757" s="146">
        <v>983</v>
      </c>
      <c r="B757" s="142" t="s">
        <v>1760</v>
      </c>
      <c r="C757" s="145" t="s">
        <v>1549</v>
      </c>
    </row>
    <row r="758" spans="1:3">
      <c r="A758" s="146">
        <v>984</v>
      </c>
      <c r="B758" s="142" t="s">
        <v>1761</v>
      </c>
      <c r="C758" s="145" t="s">
        <v>1549</v>
      </c>
    </row>
    <row r="759" spans="1:3">
      <c r="A759" s="146">
        <v>985</v>
      </c>
      <c r="B759" s="142" t="s">
        <v>1762</v>
      </c>
      <c r="C759" s="145" t="s">
        <v>1549</v>
      </c>
    </row>
    <row r="760" spans="1:3">
      <c r="A760" s="146">
        <v>989</v>
      </c>
      <c r="B760" s="142" t="s">
        <v>1644</v>
      </c>
      <c r="C760" s="145" t="s">
        <v>1549</v>
      </c>
    </row>
    <row r="761" spans="1:3">
      <c r="A761" s="146">
        <v>990</v>
      </c>
      <c r="B761" s="142" t="s">
        <v>1645</v>
      </c>
      <c r="C761" s="145" t="s">
        <v>1529</v>
      </c>
    </row>
    <row r="762" spans="1:3">
      <c r="A762" s="146">
        <v>991</v>
      </c>
      <c r="B762" s="142" t="s">
        <v>1595</v>
      </c>
      <c r="C762" s="145" t="s">
        <v>1529</v>
      </c>
    </row>
    <row r="763" spans="1:3">
      <c r="A763" s="146">
        <v>996</v>
      </c>
      <c r="B763" s="142" t="s">
        <v>1675</v>
      </c>
      <c r="C763" s="145" t="s">
        <v>1549</v>
      </c>
    </row>
    <row r="764" spans="1:3">
      <c r="A764" s="146">
        <v>997</v>
      </c>
      <c r="B764" s="142" t="s">
        <v>1763</v>
      </c>
      <c r="C764" s="145" t="s">
        <v>1549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EX24"/>
  <sheetViews>
    <sheetView showGridLines="0" zoomScale="70" zoomScaleNormal="70" workbookViewId="0">
      <selection activeCell="B10" sqref="B10"/>
    </sheetView>
  </sheetViews>
  <sheetFormatPr defaultColWidth="9.1796875" defaultRowHeight="1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c r="B1" s="81" t="s">
        <v>33</v>
      </c>
    </row>
    <row r="2" spans="1:154" s="2" customFormat="1" ht="21.75" customHeight="1">
      <c r="B2" s="293" t="str">
        <f>Overview!B4&amp; " - Effective from "&amp;Overview!D4&amp;" - "&amp;Overview!E4</f>
        <v>Southern Electric Power Distribution plc - Effective from 1 April 2021 - Final</v>
      </c>
      <c r="C2" s="294"/>
      <c r="D2" s="294"/>
      <c r="E2" s="294"/>
      <c r="F2" s="294"/>
      <c r="G2" s="294"/>
      <c r="H2" s="294"/>
      <c r="I2" s="294"/>
      <c r="J2" s="294"/>
      <c r="K2" s="294"/>
      <c r="L2" s="294"/>
      <c r="M2" s="294"/>
      <c r="N2" s="294"/>
      <c r="O2" s="294"/>
      <c r="P2" s="294"/>
      <c r="Q2" s="294"/>
      <c r="R2" s="294"/>
      <c r="S2" s="294"/>
      <c r="T2" s="295"/>
      <c r="U2"/>
      <c r="V2"/>
      <c r="W2"/>
      <c r="X2"/>
      <c r="Y2"/>
      <c r="Z2"/>
      <c r="AA2"/>
      <c r="AB2" s="24"/>
      <c r="AC2" s="47" t="s">
        <v>59</v>
      </c>
      <c r="AD2" s="47" t="s">
        <v>60</v>
      </c>
      <c r="AE2" s="47" t="s">
        <v>61</v>
      </c>
      <c r="AF2" s="153" t="s">
        <v>62</v>
      </c>
      <c r="AG2" s="153" t="s">
        <v>63</v>
      </c>
      <c r="AH2" s="24" t="s">
        <v>64</v>
      </c>
      <c r="AI2" s="153"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4" customFormat="1" ht="9" customHeight="1">
      <c r="A3" s="93"/>
      <c r="B3" s="93"/>
      <c r="C3" s="93"/>
      <c r="D3" s="93"/>
      <c r="E3" s="93"/>
      <c r="F3" s="93"/>
      <c r="G3" s="93"/>
      <c r="H3" s="93"/>
      <c r="I3" s="93"/>
      <c r="J3" s="93"/>
      <c r="K3" s="93"/>
      <c r="L3"/>
      <c r="M3"/>
      <c r="N3"/>
      <c r="O3"/>
      <c r="P3"/>
      <c r="Q3"/>
      <c r="R3"/>
      <c r="S3"/>
      <c r="T3"/>
      <c r="U3"/>
      <c r="V3"/>
      <c r="W3"/>
      <c r="X3"/>
      <c r="Y3"/>
      <c r="Z3"/>
      <c r="AA3"/>
      <c r="AB3" s="15" t="s">
        <v>67</v>
      </c>
      <c r="AC3" s="125" t="s">
        <v>1764</v>
      </c>
      <c r="AD3" s="126" t="s">
        <v>1765</v>
      </c>
      <c r="AE3" s="127" t="s">
        <v>61</v>
      </c>
      <c r="AF3" s="133" t="s">
        <v>1766</v>
      </c>
      <c r="AG3" s="128" t="s">
        <v>1767</v>
      </c>
      <c r="AH3" s="128" t="s">
        <v>1767</v>
      </c>
      <c r="AI3" s="129" t="s">
        <v>1767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299" t="s">
        <v>1768</v>
      </c>
      <c r="C4" s="300"/>
      <c r="D4" s="300"/>
      <c r="E4" s="300"/>
      <c r="F4" s="300"/>
      <c r="G4" s="300"/>
      <c r="H4" s="300"/>
      <c r="I4" s="301"/>
      <c r="L4" s="299" t="s">
        <v>1769</v>
      </c>
      <c r="M4" s="300"/>
      <c r="N4" s="300"/>
      <c r="O4" s="300"/>
      <c r="P4" s="300"/>
      <c r="Q4" s="300"/>
      <c r="R4" s="300"/>
      <c r="S4" s="300"/>
      <c r="T4" s="301"/>
      <c r="AB4" s="15" t="s">
        <v>71</v>
      </c>
      <c r="AC4" s="125" t="s">
        <v>1764</v>
      </c>
      <c r="AD4" s="126" t="s">
        <v>1765</v>
      </c>
      <c r="AE4" s="127" t="s">
        <v>61</v>
      </c>
      <c r="AF4" s="128" t="s">
        <v>1767</v>
      </c>
      <c r="AG4" s="128" t="s">
        <v>1767</v>
      </c>
      <c r="AH4" s="128" t="s">
        <v>1767</v>
      </c>
      <c r="AI4" s="129" t="s">
        <v>1767</v>
      </c>
    </row>
    <row r="5" spans="1:154" ht="18" customHeight="1">
      <c r="B5" s="303" t="s">
        <v>1770</v>
      </c>
      <c r="C5" s="303"/>
      <c r="D5" s="303"/>
      <c r="E5" s="303"/>
      <c r="F5" s="303"/>
      <c r="G5" s="303"/>
      <c r="H5" s="303"/>
      <c r="I5" s="303"/>
      <c r="L5" s="303" t="s">
        <v>1771</v>
      </c>
      <c r="M5" s="303"/>
      <c r="N5" s="303"/>
      <c r="O5" s="303"/>
      <c r="P5" s="303"/>
      <c r="Q5" s="303"/>
      <c r="R5" s="303"/>
      <c r="S5" s="303"/>
      <c r="T5" s="303"/>
      <c r="AB5" s="15" t="s">
        <v>74</v>
      </c>
      <c r="AC5" s="125" t="s">
        <v>1764</v>
      </c>
      <c r="AD5" s="126" t="s">
        <v>1765</v>
      </c>
      <c r="AE5" s="127" t="s">
        <v>61</v>
      </c>
      <c r="AF5" s="133" t="s">
        <v>1766</v>
      </c>
      <c r="AG5" s="128" t="s">
        <v>1767</v>
      </c>
      <c r="AH5" s="128" t="s">
        <v>1767</v>
      </c>
      <c r="AI5" s="129" t="s">
        <v>1767</v>
      </c>
    </row>
    <row r="6" spans="1:154" s="95" customFormat="1" ht="27.75" customHeight="1">
      <c r="B6" s="302" t="s">
        <v>1772</v>
      </c>
      <c r="C6" s="302"/>
      <c r="D6" s="302"/>
      <c r="E6" s="302"/>
      <c r="F6" s="302"/>
      <c r="G6" s="302"/>
      <c r="H6" s="302"/>
      <c r="I6" s="302"/>
      <c r="L6" s="302" t="s">
        <v>1773</v>
      </c>
      <c r="M6" s="302"/>
      <c r="N6" s="302"/>
      <c r="O6" s="302"/>
      <c r="P6" s="302"/>
      <c r="Q6" s="302"/>
      <c r="R6" s="302"/>
      <c r="S6" s="302"/>
      <c r="T6" s="302"/>
      <c r="AB6" s="15" t="s">
        <v>78</v>
      </c>
      <c r="AC6" s="125" t="s">
        <v>1764</v>
      </c>
      <c r="AD6" s="126" t="s">
        <v>1765</v>
      </c>
      <c r="AE6" s="127" t="s">
        <v>61</v>
      </c>
      <c r="AF6" s="128" t="s">
        <v>1767</v>
      </c>
      <c r="AG6" s="128" t="s">
        <v>1767</v>
      </c>
      <c r="AH6" s="128" t="s">
        <v>1767</v>
      </c>
      <c r="AI6" s="129" t="s">
        <v>1767</v>
      </c>
    </row>
    <row r="7" spans="1:154" ht="18" customHeight="1">
      <c r="B7" s="303" t="s">
        <v>1774</v>
      </c>
      <c r="C7" s="303"/>
      <c r="D7" s="303"/>
      <c r="E7" s="303"/>
      <c r="F7" s="303"/>
      <c r="G7" s="303"/>
      <c r="H7" s="303"/>
      <c r="I7" s="303"/>
      <c r="L7" s="303" t="s">
        <v>1775</v>
      </c>
      <c r="M7" s="303"/>
      <c r="N7" s="303"/>
      <c r="O7" s="303"/>
      <c r="P7" s="303"/>
      <c r="Q7" s="303"/>
      <c r="R7" s="303"/>
      <c r="S7" s="303"/>
      <c r="T7" s="303"/>
      <c r="AB7" s="15" t="s">
        <v>82</v>
      </c>
      <c r="AC7" s="125" t="s">
        <v>1764</v>
      </c>
      <c r="AD7" s="126" t="s">
        <v>1765</v>
      </c>
      <c r="AE7" s="127" t="s">
        <v>61</v>
      </c>
      <c r="AF7" s="133" t="s">
        <v>1766</v>
      </c>
      <c r="AG7" s="133" t="s">
        <v>1776</v>
      </c>
      <c r="AH7" s="134" t="s">
        <v>1777</v>
      </c>
      <c r="AI7" s="135" t="s">
        <v>65</v>
      </c>
    </row>
    <row r="8" spans="1:154" ht="8.25" customHeight="1">
      <c r="AB8" s="15" t="s">
        <v>84</v>
      </c>
      <c r="AC8" s="125" t="s">
        <v>1764</v>
      </c>
      <c r="AD8" s="126" t="s">
        <v>1765</v>
      </c>
      <c r="AE8" s="127" t="s">
        <v>61</v>
      </c>
      <c r="AF8" s="133" t="s">
        <v>1766</v>
      </c>
      <c r="AG8" s="133" t="s">
        <v>1776</v>
      </c>
      <c r="AH8" s="134" t="s">
        <v>1777</v>
      </c>
      <c r="AI8" s="130" t="s">
        <v>65</v>
      </c>
    </row>
    <row r="9" spans="1:154" ht="72" customHeight="1">
      <c r="B9" s="96" t="s">
        <v>1778</v>
      </c>
      <c r="C9" s="97" t="str">
        <f>IFERROR(VLOOKUP($B$10,$AB$2:$AI$18,2,FALSE),AC2)</f>
        <v>Red unit charge
p/kWh</v>
      </c>
      <c r="D9" s="97" t="str">
        <f>IFERROR(VLOOKUP($B$10,$AB$2:$AI$18,3,FALSE),AD2)</f>
        <v>Amber unit charge
p/kWh</v>
      </c>
      <c r="E9" s="97" t="str">
        <f>IFERROR(VLOOKUP($B$10,$AB$2:$AI$18,4,FALSE),AE2)</f>
        <v>Green unit charge
p/kWh</v>
      </c>
      <c r="F9" s="97" t="str">
        <f>IFERROR(VLOOKUP($B$10,$AB$2:$AI$18,5,FALSE),AF2)</f>
        <v>Fixed charge 
p/MPAN/day</v>
      </c>
      <c r="G9" s="97" t="str">
        <f>IFERROR(VLOOKUP($B$10,$AB$2:$AI$18,6,FALSE),AG2)</f>
        <v>Capacity charge 
p/kVA/day</v>
      </c>
      <c r="H9" s="97" t="str">
        <f>IFERROR(VLOOKUP($B$10,$AB$2:$AI$18,7,FALSE),AH2)</f>
        <v>Exceeded Capacity charge 
p/kVA/day</v>
      </c>
      <c r="I9" s="97" t="str">
        <f>IFERROR(VLOOKUP($B$10,$AB$2:$AI$18,8,FALSE),AI2)</f>
        <v>Reactive power charge
p/kVArh</v>
      </c>
      <c r="L9" s="96" t="s">
        <v>1779</v>
      </c>
      <c r="M9" s="114" t="str">
        <f>'Annex 2 EHV charges'!F10</f>
        <v>Import
Super Red
unit charge
(p/kWh)</v>
      </c>
      <c r="N9" s="114" t="str">
        <f>'Annex 2 EHV charges'!G10</f>
        <v>Import
fixed charge
(p/day)</v>
      </c>
      <c r="O9" s="114" t="str">
        <f>'Annex 2 EHV charges'!H10</f>
        <v>Import
capacity charge
(p/kVA/day)</v>
      </c>
      <c r="P9" s="114" t="str">
        <f>'Annex 2 EHV charges'!I10</f>
        <v>Import
exceeded capacity charge
(p/kVA/day)</v>
      </c>
      <c r="Q9" s="115" t="str">
        <f>'Annex 2 EHV charges'!J10</f>
        <v>Export
Super Red
unit charge
(p/kWh)</v>
      </c>
      <c r="R9" s="115" t="str">
        <f>'Annex 2 EHV charges'!K10</f>
        <v>Export
fixed charge
(p/day)</v>
      </c>
      <c r="S9" s="115" t="str">
        <f>'Annex 2 EHV charges'!L10</f>
        <v>Export
capacity charge
(p/kVA/day)</v>
      </c>
      <c r="T9" s="115" t="str">
        <f>'Annex 2 EHV charges'!M10</f>
        <v>Export
exceeded capacity charge
(p/kVA/day)</v>
      </c>
      <c r="AB9" s="15" t="s">
        <v>86</v>
      </c>
      <c r="AC9" s="125" t="s">
        <v>1764</v>
      </c>
      <c r="AD9" s="126" t="s">
        <v>1765</v>
      </c>
      <c r="AE9" s="127" t="s">
        <v>61</v>
      </c>
      <c r="AF9" s="133" t="s">
        <v>1766</v>
      </c>
      <c r="AG9" s="133" t="s">
        <v>1776</v>
      </c>
      <c r="AH9" s="134" t="s">
        <v>1777</v>
      </c>
      <c r="AI9" s="130" t="s">
        <v>65</v>
      </c>
    </row>
    <row r="10" spans="1:154" ht="30" customHeight="1">
      <c r="B10" s="87" t="s">
        <v>82</v>
      </c>
      <c r="C10" s="111">
        <f>IFERROR(VLOOKUP($B$10,'Annex 1 LV, HV and UMS charges'!$A:$K,4,FALSE),"")</f>
        <v>6.8170000000000002</v>
      </c>
      <c r="D10" s="112">
        <f>IFERROR(VLOOKUP($B$10,'Annex 1 LV, HV and UMS charges'!$A:$K,5,FALSE),"")</f>
        <v>1.069</v>
      </c>
      <c r="E10" s="112">
        <f>IFERROR(VLOOKUP($B$10,'Annex 1 LV, HV and UMS charges'!$A:$K,6,FALSE),"")</f>
        <v>0.48199999999999998</v>
      </c>
      <c r="F10" s="89">
        <f>IFERROR(VLOOKUP($B$10,'Annex 1 LV, HV and UMS charges'!$A:$K,7,FALSE),"")</f>
        <v>20.39</v>
      </c>
      <c r="G10" s="89">
        <f>IFERROR(VLOOKUP($B$10,'Annex 1 LV, HV and UMS charges'!$A:$K,8,FALSE),"")</f>
        <v>2.69</v>
      </c>
      <c r="H10" s="89">
        <f>IFERROR(VLOOKUP($B$10,'Annex 1 LV, HV and UMS charges'!$A:$K,9,FALSE),"")</f>
        <v>4.78</v>
      </c>
      <c r="I10" s="89">
        <f>IFERROR(VLOOKUP($B$10,'Annex 1 LV, HV and UMS charges'!$A:$K,10,FALSE),"")</f>
        <v>0.215</v>
      </c>
      <c r="L10" s="87"/>
      <c r="M10" s="89">
        <f>IFERROR(VLOOKUP($L$10,'Annex 2 EHV charges'!$G:$N,2,FALSE),"")</f>
        <v>7</v>
      </c>
      <c r="N10" s="89">
        <f>IFERROR(VLOOKUP($L$10,'Annex 2 EHV charges'!$G:$N,3,FALSE),"")</f>
        <v>7</v>
      </c>
      <c r="O10" s="89">
        <f>IFERROR(VLOOKUP($L$10,'Annex 2 EHV charges'!$G:$N,4,FALSE),"")</f>
        <v>0</v>
      </c>
      <c r="P10" s="89">
        <f>IFERROR(VLOOKUP($L$10,'Annex 2 EHV charges'!$G:$N,5,FALSE),"")</f>
        <v>0</v>
      </c>
      <c r="Q10" s="99">
        <f>IFERROR(VLOOKUP($L$10,'Annex 2 EHV charges'!$G:$N,6,FALSE),"")</f>
        <v>0</v>
      </c>
      <c r="R10" s="99">
        <f>IFERROR(VLOOKUP($L$10,'Annex 2 EHV charges'!$G:$N,7,FALSE),"")</f>
        <v>0</v>
      </c>
      <c r="S10" s="99">
        <f>IFERROR(VLOOKUP($L$10,'Annex 2 EHV charges'!$G:$N,8,FALSE),"")</f>
        <v>0</v>
      </c>
      <c r="T10" s="99" t="str">
        <f>IFERROR(VLOOKUP($L$10,'Annex 2 EHV charges'!$G:$N,9,FALSE),"")</f>
        <v/>
      </c>
      <c r="AB10" s="15" t="s">
        <v>94</v>
      </c>
      <c r="AC10" s="131" t="s">
        <v>1780</v>
      </c>
      <c r="AD10" s="132" t="s">
        <v>1781</v>
      </c>
      <c r="AE10" s="127" t="s">
        <v>61</v>
      </c>
      <c r="AF10" s="128" t="s">
        <v>1767</v>
      </c>
      <c r="AG10" s="128" t="s">
        <v>1767</v>
      </c>
      <c r="AH10" s="128" t="s">
        <v>1767</v>
      </c>
      <c r="AI10" s="128" t="s">
        <v>1767</v>
      </c>
    </row>
    <row r="11" spans="1:154" ht="7.5" customHeight="1">
      <c r="AB11" s="15" t="s">
        <v>97</v>
      </c>
      <c r="AC11" s="125" t="s">
        <v>1764</v>
      </c>
      <c r="AD11" s="126" t="s">
        <v>1765</v>
      </c>
      <c r="AE11" s="127" t="s">
        <v>61</v>
      </c>
      <c r="AF11" s="133" t="s">
        <v>1766</v>
      </c>
      <c r="AG11" s="128" t="s">
        <v>1767</v>
      </c>
      <c r="AH11" s="128" t="s">
        <v>1767</v>
      </c>
      <c r="AI11" s="128" t="s">
        <v>1767</v>
      </c>
    </row>
    <row r="12" spans="1:154" ht="88.5" customHeight="1">
      <c r="B12" s="100" t="s">
        <v>1782</v>
      </c>
      <c r="C12" s="97" t="str">
        <f>C9</f>
        <v>Red unit charge
p/kWh</v>
      </c>
      <c r="D12" s="97" t="str">
        <f>D9</f>
        <v>Amber unit charge
p/kWh</v>
      </c>
      <c r="E12" s="97" t="str">
        <f>E9</f>
        <v>Green unit charge
p/kWh</v>
      </c>
      <c r="F12" s="97" t="s">
        <v>1783</v>
      </c>
      <c r="G12" s="97" t="s">
        <v>1784</v>
      </c>
      <c r="H12" s="97" t="s">
        <v>1785</v>
      </c>
      <c r="I12" s="97" t="s">
        <v>1786</v>
      </c>
      <c r="L12" s="100" t="s">
        <v>1782</v>
      </c>
      <c r="M12" s="97" t="s">
        <v>1787</v>
      </c>
      <c r="N12" s="97" t="s">
        <v>1783</v>
      </c>
      <c r="O12" s="97" t="s">
        <v>1788</v>
      </c>
      <c r="P12" s="97" t="s">
        <v>1785</v>
      </c>
      <c r="Q12" s="98" t="s">
        <v>1789</v>
      </c>
      <c r="R12" s="98" t="s">
        <v>1783</v>
      </c>
      <c r="S12" s="98" t="s">
        <v>1790</v>
      </c>
      <c r="T12" s="98" t="s">
        <v>1785</v>
      </c>
      <c r="AB12" s="15" t="s">
        <v>99</v>
      </c>
      <c r="AC12" s="125" t="s">
        <v>1764</v>
      </c>
      <c r="AD12" s="126" t="s">
        <v>1765</v>
      </c>
      <c r="AE12" s="127" t="s">
        <v>61</v>
      </c>
      <c r="AF12" s="133" t="s">
        <v>1766</v>
      </c>
      <c r="AG12" s="128" t="s">
        <v>1767</v>
      </c>
      <c r="AH12" s="128" t="s">
        <v>1767</v>
      </c>
      <c r="AI12" s="128" t="s">
        <v>1767</v>
      </c>
    </row>
    <row r="13" spans="1:154" ht="30" customHeight="1">
      <c r="B13" s="101" t="s">
        <v>1791</v>
      </c>
      <c r="C13" s="106"/>
      <c r="D13" s="106"/>
      <c r="E13" s="106"/>
      <c r="F13" s="106"/>
      <c r="G13" s="106"/>
      <c r="H13" s="106"/>
      <c r="I13" s="106"/>
      <c r="L13" s="101" t="s">
        <v>1791</v>
      </c>
      <c r="M13" s="90"/>
      <c r="N13" s="90"/>
      <c r="O13" s="90"/>
      <c r="P13" s="90"/>
      <c r="Q13" s="91"/>
      <c r="R13" s="91">
        <f>N13</f>
        <v>0</v>
      </c>
      <c r="S13" s="91"/>
      <c r="T13" s="91"/>
      <c r="AB13" s="15" t="s">
        <v>100</v>
      </c>
      <c r="AC13" s="125" t="s">
        <v>1764</v>
      </c>
      <c r="AD13" s="126" t="s">
        <v>1765</v>
      </c>
      <c r="AE13" s="127" t="s">
        <v>61</v>
      </c>
      <c r="AF13" s="133" t="s">
        <v>1766</v>
      </c>
      <c r="AG13" s="128" t="s">
        <v>1767</v>
      </c>
      <c r="AH13" s="128" t="s">
        <v>1767</v>
      </c>
      <c r="AI13" s="130" t="s">
        <v>65</v>
      </c>
    </row>
    <row r="14" spans="1:154" ht="30" customHeight="1">
      <c r="B14" s="102" t="s">
        <v>1792</v>
      </c>
      <c r="C14" s="88">
        <f t="shared" ref="C14:I14" si="0">C13</f>
        <v>0</v>
      </c>
      <c r="D14" s="88">
        <f t="shared" si="0"/>
        <v>0</v>
      </c>
      <c r="E14" s="88">
        <f t="shared" si="0"/>
        <v>0</v>
      </c>
      <c r="F14" s="88">
        <f t="shared" si="0"/>
        <v>0</v>
      </c>
      <c r="G14" s="88">
        <f t="shared" si="0"/>
        <v>0</v>
      </c>
      <c r="H14" s="88">
        <f t="shared" si="0"/>
        <v>0</v>
      </c>
      <c r="I14" s="88">
        <f t="shared" si="0"/>
        <v>0</v>
      </c>
      <c r="L14" s="102" t="s">
        <v>1792</v>
      </c>
      <c r="M14" s="88">
        <f>M13</f>
        <v>0</v>
      </c>
      <c r="N14" s="88">
        <f t="shared" ref="N14:T14" si="1">N13</f>
        <v>0</v>
      </c>
      <c r="O14" s="88">
        <f t="shared" si="1"/>
        <v>0</v>
      </c>
      <c r="P14" s="88">
        <f t="shared" si="1"/>
        <v>0</v>
      </c>
      <c r="Q14" s="92">
        <f t="shared" si="1"/>
        <v>0</v>
      </c>
      <c r="R14" s="92">
        <f t="shared" si="1"/>
        <v>0</v>
      </c>
      <c r="S14" s="92">
        <f t="shared" si="1"/>
        <v>0</v>
      </c>
      <c r="T14" s="92">
        <f t="shared" si="1"/>
        <v>0</v>
      </c>
      <c r="AB14" s="15" t="s">
        <v>102</v>
      </c>
      <c r="AC14" s="125" t="s">
        <v>1764</v>
      </c>
      <c r="AD14" s="126" t="s">
        <v>1765</v>
      </c>
      <c r="AE14" s="127" t="s">
        <v>61</v>
      </c>
      <c r="AF14" s="133" t="s">
        <v>1766</v>
      </c>
      <c r="AG14" s="128" t="s">
        <v>1767</v>
      </c>
      <c r="AH14" s="128" t="s">
        <v>1767</v>
      </c>
      <c r="AI14" s="128" t="s">
        <v>1767</v>
      </c>
    </row>
    <row r="15" spans="1:154" ht="7.5" customHeight="1">
      <c r="AB15" s="15" t="s">
        <v>104</v>
      </c>
      <c r="AC15" s="125" t="s">
        <v>1764</v>
      </c>
      <c r="AD15" s="126" t="s">
        <v>1765</v>
      </c>
      <c r="AE15" s="127" t="s">
        <v>61</v>
      </c>
      <c r="AF15" s="133" t="s">
        <v>1766</v>
      </c>
      <c r="AG15" s="128" t="s">
        <v>1767</v>
      </c>
      <c r="AH15" s="128" t="s">
        <v>1767</v>
      </c>
      <c r="AI15" s="130" t="s">
        <v>65</v>
      </c>
    </row>
    <row r="16" spans="1:154" ht="63.75" customHeight="1">
      <c r="B16" s="100" t="s">
        <v>1793</v>
      </c>
      <c r="C16" s="97" t="s">
        <v>1794</v>
      </c>
      <c r="D16" s="97" t="s">
        <v>1795</v>
      </c>
      <c r="E16" s="97" t="s">
        <v>1796</v>
      </c>
      <c r="F16" s="97" t="s">
        <v>1797</v>
      </c>
      <c r="G16" s="97" t="s">
        <v>1798</v>
      </c>
      <c r="H16" s="97" t="s">
        <v>1799</v>
      </c>
      <c r="I16" s="97" t="s">
        <v>1800</v>
      </c>
      <c r="L16" s="100" t="s">
        <v>1793</v>
      </c>
      <c r="M16" s="97" t="s">
        <v>1801</v>
      </c>
      <c r="N16" s="97" t="s">
        <v>1802</v>
      </c>
      <c r="O16" s="97" t="s">
        <v>1803</v>
      </c>
      <c r="P16" s="97" t="s">
        <v>1804</v>
      </c>
      <c r="Q16" s="98" t="s">
        <v>1805</v>
      </c>
      <c r="R16" s="98" t="s">
        <v>1806</v>
      </c>
      <c r="S16" s="98" t="s">
        <v>1807</v>
      </c>
      <c r="T16" s="98" t="s">
        <v>1808</v>
      </c>
      <c r="AB16" s="15" t="s">
        <v>106</v>
      </c>
      <c r="AC16" s="125" t="s">
        <v>1764</v>
      </c>
      <c r="AD16" s="126" t="s">
        <v>1765</v>
      </c>
      <c r="AE16" s="127" t="s">
        <v>61</v>
      </c>
      <c r="AF16" s="133" t="s">
        <v>1766</v>
      </c>
      <c r="AG16" s="128" t="s">
        <v>1767</v>
      </c>
      <c r="AH16" s="128" t="s">
        <v>1767</v>
      </c>
      <c r="AI16" s="128" t="s">
        <v>1767</v>
      </c>
    </row>
    <row r="17" spans="2:35" ht="30" customHeight="1">
      <c r="B17" s="101" t="s">
        <v>1809</v>
      </c>
      <c r="C17" s="107">
        <f>IFERROR(C10*C13/100,"")</f>
        <v>0</v>
      </c>
      <c r="D17" s="107">
        <f t="shared" ref="D17:I17" si="2">IFERROR(D10*D13/100,"")</f>
        <v>0</v>
      </c>
      <c r="E17" s="107">
        <f t="shared" si="2"/>
        <v>0</v>
      </c>
      <c r="F17" s="107">
        <f t="shared" si="2"/>
        <v>0</v>
      </c>
      <c r="G17" s="107">
        <f>IFERROR(G10*G13*F13/100,"")</f>
        <v>0</v>
      </c>
      <c r="H17" s="107">
        <f>IFERROR(H10*H13*F13/100,"")</f>
        <v>0</v>
      </c>
      <c r="I17" s="107">
        <f t="shared" si="2"/>
        <v>0</v>
      </c>
      <c r="L17" s="103" t="s">
        <v>1809</v>
      </c>
      <c r="M17" s="107">
        <f>IFERROR(M10*M13/100,"")</f>
        <v>0</v>
      </c>
      <c r="N17" s="107">
        <f>IFERROR(N10*N13/100,"")</f>
        <v>0</v>
      </c>
      <c r="O17" s="107">
        <f>IFERROR(O10*O13*N13/100,"")</f>
        <v>0</v>
      </c>
      <c r="P17" s="107">
        <f>IFERROR(P10*P13*N13/100,"")</f>
        <v>0</v>
      </c>
      <c r="Q17" s="108">
        <f>IFERROR(Q10*Q13/100,"")</f>
        <v>0</v>
      </c>
      <c r="R17" s="108">
        <f>IFERROR(R10*R13/100,"")</f>
        <v>0</v>
      </c>
      <c r="S17" s="108">
        <f>IFERROR(S10*S13*R13/100,"")</f>
        <v>0</v>
      </c>
      <c r="T17" s="108" t="str">
        <f>IFERROR(T10*T13*R13/100,"")</f>
        <v/>
      </c>
      <c r="AB17" s="15" t="s">
        <v>108</v>
      </c>
      <c r="AC17" s="125" t="s">
        <v>1764</v>
      </c>
      <c r="AD17" s="126" t="s">
        <v>1765</v>
      </c>
      <c r="AE17" s="127" t="s">
        <v>61</v>
      </c>
      <c r="AF17" s="133" t="s">
        <v>1766</v>
      </c>
      <c r="AG17" s="128" t="s">
        <v>1767</v>
      </c>
      <c r="AH17" s="128" t="s">
        <v>1767</v>
      </c>
      <c r="AI17" s="130" t="s">
        <v>65</v>
      </c>
    </row>
    <row r="18" spans="2:35" ht="30" customHeight="1">
      <c r="B18" s="102" t="s">
        <v>1810</v>
      </c>
      <c r="C18" s="109">
        <f>IFERROR(C10*C14/100,"")</f>
        <v>0</v>
      </c>
      <c r="D18" s="109">
        <f t="shared" ref="D18:I18" si="3">IFERROR(D10*D14/100,"")</f>
        <v>0</v>
      </c>
      <c r="E18" s="109">
        <f t="shared" si="3"/>
        <v>0</v>
      </c>
      <c r="F18" s="109">
        <f t="shared" si="3"/>
        <v>0</v>
      </c>
      <c r="G18" s="109">
        <f>IFERROR(G10*G14*F14/100,"")</f>
        <v>0</v>
      </c>
      <c r="H18" s="109">
        <f>IFERROR(H10*H14*F14/100,"")</f>
        <v>0</v>
      </c>
      <c r="I18" s="109">
        <f t="shared" si="3"/>
        <v>0</v>
      </c>
      <c r="L18" s="104" t="s">
        <v>1810</v>
      </c>
      <c r="M18" s="109">
        <f>IFERROR(M10*M14/100,"")</f>
        <v>0</v>
      </c>
      <c r="N18" s="109">
        <f>IFERROR(N10*N14/100,"")</f>
        <v>0</v>
      </c>
      <c r="O18" s="109">
        <f>IFERROR(O10*O14*N14/100,"")</f>
        <v>0</v>
      </c>
      <c r="P18" s="109">
        <f>IFERROR(P10*P14*N14/100,"")</f>
        <v>0</v>
      </c>
      <c r="Q18" s="110">
        <f>IFERROR(Q10*Q14/100,"")</f>
        <v>0</v>
      </c>
      <c r="R18" s="110">
        <f>IFERROR(R10*R14/100,"")</f>
        <v>0</v>
      </c>
      <c r="S18" s="110">
        <f>IFERROR(S10*S14*R14/100,"")</f>
        <v>0</v>
      </c>
      <c r="T18" s="110" t="str">
        <f>IFERROR(T10*T14*R14/100,"")</f>
        <v/>
      </c>
      <c r="AB18" s="15" t="s">
        <v>110</v>
      </c>
      <c r="AC18" s="125" t="s">
        <v>1764</v>
      </c>
      <c r="AD18" s="126" t="s">
        <v>1765</v>
      </c>
      <c r="AE18" s="127" t="s">
        <v>61</v>
      </c>
      <c r="AF18" s="133" t="s">
        <v>1766</v>
      </c>
      <c r="AG18" s="128" t="s">
        <v>1767</v>
      </c>
      <c r="AH18" s="128" t="s">
        <v>1767</v>
      </c>
      <c r="AI18" s="128" t="s">
        <v>1767</v>
      </c>
    </row>
    <row r="19" spans="2:35" ht="7.5" customHeight="1"/>
    <row r="20" spans="2:35" ht="39.75" customHeight="1">
      <c r="C20" s="105" t="s">
        <v>1811</v>
      </c>
      <c r="M20" s="97" t="s">
        <v>1812</v>
      </c>
      <c r="N20" s="98" t="s">
        <v>1813</v>
      </c>
    </row>
    <row r="21" spans="2:35" ht="30" customHeight="1">
      <c r="B21" s="101" t="s">
        <v>1809</v>
      </c>
      <c r="C21" s="107">
        <f>SUM(C17:I17)</f>
        <v>0</v>
      </c>
      <c r="L21" s="101" t="s">
        <v>1809</v>
      </c>
      <c r="M21" s="107">
        <f>SUM(M17:P17)</f>
        <v>0</v>
      </c>
      <c r="N21" s="108">
        <f>SUM(Q17:T17)</f>
        <v>0</v>
      </c>
    </row>
    <row r="22" spans="2:35" ht="30" customHeight="1">
      <c r="B22" s="102" t="s">
        <v>1810</v>
      </c>
      <c r="C22" s="109">
        <f>SUM(C18:I18)</f>
        <v>0</v>
      </c>
      <c r="L22" s="102" t="s">
        <v>1810</v>
      </c>
      <c r="M22" s="109">
        <f>SUM(M18:P18)</f>
        <v>0</v>
      </c>
      <c r="N22" s="110">
        <f>SUM(Q18:T18)</f>
        <v>0</v>
      </c>
    </row>
    <row r="24" spans="2:35" ht="30.75" customHeight="1">
      <c r="B24" s="296" t="s">
        <v>1814</v>
      </c>
      <c r="C24" s="297"/>
      <c r="D24" s="298"/>
      <c r="L24" s="296" t="s">
        <v>1815</v>
      </c>
      <c r="M24" s="297"/>
      <c r="N24" s="298"/>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C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C00-000000000000}">
          <x14:formula1>
            <xm:f>'Annex 1 LV, HV and UMS charges'!$A$14:$A$32</xm:f>
          </x14:formula1>
          <xm:sqref>B10</xm:sqref>
        </x14:dataValidation>
        <x14:dataValidation type="list" errorStyle="information" allowBlank="1" showInputMessage="1" showErrorMessage="1" promptTitle="Choose site" prompt="Select the EHV site that you would like to calculate charges." xr:uid="{00000000-0002-0000-0C00-000001000000}">
          <x14:formula1>
            <xm:f>'Annex 2 EHV charges'!$E$11:$E$259</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21F6C5-0705-48E2-B1CC-F5AEAD26DD02}">
  <ds:schemaRefs>
    <ds:schemaRef ds:uri="http://schemas.microsoft.com/sharepoint/v3/contenttype/forms"/>
  </ds:schemaRefs>
</ds:datastoreItem>
</file>

<file path=customXml/itemProps2.xml><?xml version="1.0" encoding="utf-8"?>
<ds:datastoreItem xmlns:ds="http://schemas.openxmlformats.org/officeDocument/2006/customXml" ds:itemID="{AD2D97C9-4BAA-495B-97DA-A579C0F6EB69}">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4fb325ff-59f4-4202-984d-cc4ef0b29ee2"/>
    <ds:schemaRef ds:uri="375f405a-1d4b-4796-a028-0e90b458cbcf"/>
    <ds:schemaRef ds:uri="http://www.w3.org/XML/1998/namespace"/>
    <ds:schemaRef ds:uri="http://purl.org/dc/elements/1.1/"/>
  </ds:schemaRefs>
</ds:datastoreItem>
</file>

<file path=customXml/itemProps3.xml><?xml version="1.0" encoding="utf-8"?>
<ds:datastoreItem xmlns:ds="http://schemas.openxmlformats.org/officeDocument/2006/customXml" ds:itemID="{BF193D9C-6325-4325-BC01-03FEC473A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2022-03-29T11:38:16Z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